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YMauQgR+zKOZlStd49OnB6mQdfQ=="/>
    </ext>
  </extLst>
</workbook>
</file>

<file path=xl/sharedStrings.xml><?xml version="1.0" encoding="utf-8"?>
<sst xmlns="http://schemas.openxmlformats.org/spreadsheetml/2006/main" count="2005" uniqueCount="2005">
  <si>
    <t>preds_sup</t>
  </si>
  <si>
    <t>actuals</t>
  </si>
  <si>
    <t>preds_zero</t>
  </si>
  <si>
    <t>raw_sents</t>
  </si>
  <si>
    <t>translations</t>
  </si>
  <si>
    <t>Dit is een boek dat je gelijk uit wil lezen als je er in begint. Een drama als er iemand is overleden en hoe je daarmee om gaat. Uit verschillende kanten beschreven . De moeder beschuldigt de verloofde en de verloofde denkt dat het haar schuld is...heel bijzonder hoe het toch nog op het einde allemaal "goed komt".</t>
  </si>
  <si>
    <t>Dit is het verhaal over Sammy, elke dag als ze wakker wordt zit ze onder de bulten en schrammen. Deze loopt ze blijkbaar op in haar nachtmerries. Maar hoe dan? Sammy denk dat ze krankzinnig wordt, ze wordt ook totaal uitgeput wakker… Ze moet er iets aan doen maar wat? Ze besluit om met haar beste vriend Matt uit te gaan zoeken wat haar dromen betekenen. In hun zoektocht komen ze uit bij Daron , die een belangrijke rol speelt in haar droom. Wie is hij en waarom maakt hij haar het leven zuur in haar nachtmerries? Er zit niks anders op dan met hem samen te werken om er achter te komen. Wat ze dan allemaal meemaakt, is met geen pen te beschrijven…. Ze komt in een wereld waar zelfs de doden niet welkom zijn….Voor Sammy is het echter wel de sleutel naar de oplossing van haar probleem.Je leert Sammy kennen als een jonge vrouw die veel heeft meegemaakt .Ze heeft elke dag nachtmerries en is altijd moe als uit bed komt, ze heeft maar weinig vrienden. Ze heeft haar redenen om die buiten de deur te houden , daar kom je in loop van het verhaal wel achter. Je kan je heel goed in haar verplaatsen, de dromen worden zo levendig en realistisch beschreven dat je je zelf in die droom waant. Hoe gruwelijk of raar ook , het komt allemaal echt over.Matt is een apart jongen, die Sammy wel wil helpen maar die het soms moeilijk heeft met haar eigenaardigheden. Toch geeft hij niet op en blijft haar steunen. Ik mag hem wel.Daron is erg bijzonder, je krijgt de kriebels van hem maar tegelijkertijd weet je ook dat dit maar een kant van hem is en dat Sammy hem blijkbaar nodig heeft. Je leert hem goed genoeg kennen om je in hem te kunnen inleven.Dan is er nog Caleb, ik had meteen door wie dit is . Hij is apart maar je kan je goed voorstellen hoe hij zo is geworden. Zijn verhaallijn is erg interessant.De auteur heeft de sfeer in Midland erg mooi, helder en levendig beschreven, je ziet het meteen voor je. Wat een plaats…..Het boek is dik (528 pagina’s) maar je leest hem zo uit, het verhaal zit vol met spanning en momenten waarop je denkt “Dat kan niet waar zijn “.. Je moet gewoon doorlezen om te weten wat er in Sammy haar dromen gebeurd, dit lijkt niet te kunnen, het is zo apart en onwerkelijk. Je hoopt dat het goed gaat komen. Het verhaal is een mix tussen fantasy met een vleugje horror. Het eind is bijzonder , dat zie je niet aankomen.Ik vind het een van de betere boeken van de afgelopen paar jaar . Voor mij de volle bak sterren: 5.</t>
  </si>
  <si>
    <t>Toen ik begon met lezen van dit boek had ik niet kunnen vermoeden welke richting het boek uitging bij de grote twist in het verhaal. De eerste helft, om het zo maar even te noemen, vond ik zeer boeiend geschreven met echt gevoel van het inbrekersvak. De tweede helft was nogal vreemd dus, onverwacht maar ik vond het niet jammer. Op de een of andere manier zit er toch genoeg spanning in om door te blijven lezen.Ik ben nieuwsgierig naar zijn andere boeken, maar of ik ze gelijk zou kopen, zoals bij deze, kan ik niet zeggen. Maar ik denk dat ik dit boek zeker nog een keer lees, kijken of dan bepaalde gebeurtenissen een voorbode gehad had in het verhaal dat ik de eerste keer gemist zou hebben.Een redelijk verhaal.</t>
  </si>
  <si>
    <t>Het schrijversduo Aljoscha Andreas Long en Ronald Pierre Schweppe schreven eerder samen “de veertien geheimen van de panda” en “de zeven geheimen van de schildpad”.Long is een Duits schrijver, psycholoog, filosoof, componist en tai-chileraar. Schweppe is muzikant in een orkest en meditatieleraar. Samen richtten ze in 1999 het Instituut voor Persoonlijke Integratie op in München, Riga en Beijing.Met de wijsheid van de witte wolf brengen ze thema’s als zelfzorg, tevredenheid en zelfacceptatie in de aandacht. Aan de hand van volksverhalen uit de hele wereld worden verschillende thema’s besproken en gelinkt aan meditatieoefeningen. De witte wolf (zit vol levensvreugde, is ontspannen en vrolijk) en de zwarte wolf (die o.a. staat voor onrust, angst, woede) vormen de rode draad doorheen dit boek. De wolf die jij besluit voedsel te geven, zal sterker worden.De aantrekkelijke cover, titel en ondertitel beloven een inspirerende leeservaring te bieden. Het meest vernieuwende en verfrissende aan dit boek zijn de volksverhalen. Ze geven stof tot nadenken en zetten je op een zeer vrijblijvende manier aan het werk. Jammer genoeg houdt het daar een beetje bij op. Verwacht geen integratie van eigenschappen die wolven in verschillende culturen worden toegedicht of wijsheden die we uit het leven van wolven kunnen halen. De wolf is bijzaak.Het dubbele in dit boek zijn de soms naar moralisering neigende ‘toelichtingen’ van de auteurs bij deze volksverhalen. En laat het nu net een boek zijn dat het tegenovergestelde promoot. De verbindende teksten tussen volksverhalen en meditatieoefeningen zullen een goede kennismaking zijn voor wie deze materie eerder nieuw is, maar wie op zoek is naar meer verdieping, blijft op z’n honger zitten.Laten we het een luchtig boekje noemen dat aanzet om toch af en toe stil te staan bij wat we doen, waarom we het doen en wat het ons helpt. In tijden waar iedereen af en toe wel eens op de tippen van z’n tenen loopt, kan dit boekje voor sommigen misschien een moment van pauze en inzicht zijn. Helaas blijven de auteurs te veel op de oppervlakte en slagen ze er niet in echt te raken.</t>
  </si>
  <si>
    <t>Van alle boeken die ik van schrijfster ken, bijna allemaal dus, is dit mijn favoriet.Als lerares basisonderwijs heb ik ervaring met de kinderen en zij vinden het prachtig! Ik bekijk eerst altijd rustig hoe de thuissituatie is van de kinderen en of dit boek passend is, want er komen soms heftige situaties in voor, dus niet voor elk kind geschikt of het geschikte moment.En meestal lees ik dit met enkele kinderen uit de hogere groepen, dus groep 7 en 8. In mijn recensie van Mio, mijn Mio heb ik al verklaard dat schrijfster vooral veel innerlijke waardes heeft neergelegd in haar boeken en daar wil ik aan refereren. Dezelfde waardes die ook in sprookjes zitten, zoals liefde, trouw, warmte, eenvoud, verdriet, volharding, vernuft enz. enz.Daarom geef ik de kinderen graag deze mee als positieve bagage voor het latere leven en ben ik ook bezig in de les om woorden te verklaren en de verhaallijnen uit te diepen, want het valt onder taalonderwijs. Levenskunst zou ook nog kunnen.Ze leren eveneens, dat lezen troost en kracht geeft, ontspanning en verrijking.Sommige passages ontroeren me elke keer weer diep en laat ik ook blijken,hetgeen mijn leerlingen heel natuurlijk vinden en ze de vrijheid geeft, dit ook te tonen.Ingebed in het overspannen schoolsysteem van toetsen en lessen, is dit lezen met de kinderen een tijdspanne van rust en verdieping. Vooral schoonheid, die Astrid Lindgren voor ons achterliet!</t>
  </si>
  <si>
    <t>Waarom een boek lezen over Poetin? Die kleine, guur kijkende Russische man, die je alleen met slecht nieuws en oorlogsbeelden op tv ziet? Omdat de auteurs beloven een biografie te hebben geschreven over de persoon Poetin, en niet de politicus Poetin. En deze auteurs – Hutchins en Korobko- zijn gerenommeerde journalisten. Zo schreef Hutchins al biografieën over enkele Britse koningshuisleden en de oligarch Abramovitsj. Korobko heeft zijn eigen televisiezender in Londen, Russian Hour TV. Ik ga er dus vanuit dat er een eerlijk beeld wordt geschetst van de president van Rusland, die ondanks zijn geringe lengte van 1,65m gezien wordt als de gevaarlijkste man ter wereld.Getuigen van de auteurs verklaren dat Poetin is opgegroeid in een liefdevolle omgeving. Hij was kwetsbaar en geliefd, aldus enkele personen uit zijn jeugd.Ook wordt een voorbeeld aangehaald, van de dochter van Borodin (voormalig hoofd Presidentiele zaken), die ernstig ziek was, en waarvoor Poetin persoonlijk voor goede medische hulp heeft gezorgd, gewoon omdat “hij een aardige man is.”Veel meer persoonlijke ontboezemingen komen we in het boek niet tegen. Of het moet het uit de school klappen van Ljoedmila (echtgenote van Poetin) zijn, die verklaart dat de opera de romantiek in hun huwelijk heeft gebracht. Het stel ging overigens scheiden in 2014, wat de druk van het boek niet meer heeft gehaald.De positieve getuigenissen worden door de auteurs klakkeloos aangenomen. Negatieve berichten worden er ook wel genoemd, maar vaak ontkracht of tegengesproken. Met name als het gaat om de vele moorden op journalisten en tegenstanders, waarvan Poetin verdacht wordt. Dit wordt goedgepraat door vrienden van de Russische leider: “Maar het zou natuurlijk naïef en dom zijn om over het hoofd te zien dat veel van de slachtoffers inderdaad luizen in de pels waren van de Russiche leider – een man die zijn leven wijdt aan de lotsverbetering van zijn land, die de economie probeert te redden en ervoor probeert te zorgen dat Rusland zijn mannetje staat op het wereldtoneel- en dat ze niet toevallig vermoord werden, maar door toedoen van een individu of groep individuen. Zoals ik hem ken, kan ik niet geloven dat Volodja (Poetin’s bijnaam), diep vanbinnen geen verdriet heeft om moorden die in zijn naam lijken te zijn gepleegd. Maar hij kan het zich niet veroorloven om dergelijke gevoelens te tonen. We hebben het hier over een man die troepen de oorlog in moet sturen, in de wetenschap dat er onschuldige slachtoffers zullen vallen.”Dit soort verhalen komen regelmatig voor in het boek. Het is dan ook wel verdacht, dat de brongever van de auteur een gezamenlijke vriend van hem en Poetin is. Hoe objectief kun je dan zijn, vraag ik me af?Het boek staat vol met Russische namen. In het begin probeerde ik ze nog te onthouden, maar als Nederlander is dat bijna niet te doen. Alleen de belangrijkste, die elke keer terugkomen, bleven in mijn hoofd achter.Verder is het meeste gedeelte toch volgeschreven over de politieke loopbaan van Poetin, beginnend bij zijn baan als KGB-agent. Er zit ook weinig chronologische volgorde in het geheel. Regelmatig wordt er geswitcht van de jaren 90, naar het nieuwe millennium, en weer terug.Er komen heel erg weinig persoonlijke details aan het licht. Bijvoorbeeld het vermoeden dat Poetin steenrijk is geworden, blijft een vermoeden. Het wordt niet ontkracht of bevestigd.Voor mij blijft nu nog steeds de vraag: wat is Poetin voor persoon, naast dat hij de gevaarlijkste man van de wereld is? Hoe kan een man zo zonder scrupules over mensenlevens regeren? Het zal voor mij waarschijnlijk altijd een vraag blijven,omdat ik even genoeg heb van deze man.</t>
  </si>
  <si>
    <t>Misschien ken je Benjamin Alire Sáenz nog wel van Ari en Dante. Dan weet je vast ook nog wel dat ik helemaal verliefd ben op dat boek. Hoe kan dit dan overtroffen worden? Ik was huiverig, maar ook benieuwd en ik kan je alvast verklappen dat ‘De onverklaarbare logica van mijn leven’ net zo goed is als Ari en Dante.Hoe Benjamin Alire Sáenz het doet, geen idee, maar ik wilde dit boek opnieuw knuffelen, het koesteren en genieten van de prachtige zinnen. Ik wilde het boek niet uitlezen, maar toch ook weer wel. Je begint langzaam in het leven van Salvador, je leert langzaam zijn vrienden en zijn familie kennen en als je daarin zit, voel je je bijna Salvador. Ik wilde ‘m regelmatig vasthouden, maar ik herkende ook zoveel van mezelf in hem. Opnieuw doet Benjamin Alire Sáenz dat zo bizar goed. Alle personages in het boek hebben niet alleen een functie, ze komen ook tot leven. De vader van Sal is een persoon die iedereen wil kennen en waarvan je aan het eind niets meer dan bewondering kan voelen.Ik was ontroerd door het boek, niet alleen door de personages, maar ook door het verhaal. Het is geen spannend verhaal en er zit ook geen echt einde aan, je leest gewoon over een deel van het leven van Sal. Maar wat me het meest raakte waren de poetische zinnen. Zinnen waarvan je weet dat ze prachtig zijn, maar die niet pretentieus overkomen. Zinnen die je iedereen gunt, want of Benjamin Alire Sáenz nou gewoon het avondeten beschrijft of een heftige emotie, het komt allemaal prachtig naar voren in dit verhaal.Toen ik het dichtsloeg wist ik, dit boek blijft me bij. Net als Ari en Dante neem ik dit boek mee. Ik zal regelmatig denken aan de vader van Sal, alsof hij een vage vriend uit het verleden is, waar je af en toe aan terugdenkt. Dit is dan ook precies waarom ik zo van lezen hou. Benjamin Alire Sáenz schrijft van die boeken die aanvoelen als vrienden en dat is waarom ik ook zo van zijn boeken hou.Ontroerend, lief, maar ook wel bijzonder en zeker ook heftig. Je gaat door alle emoties heen, aan het eind wil je het boek knuffelen en zul je nog regelmatig terugdenken aan Sal en zijn vrienden en familie. Opnieuw heeft Benjamin Alire Sáenz met ‘De onverklaarbare logica van mijn leven’ een prachtboek neergezet.</t>
  </si>
  <si>
    <t>Ik viel voor de cover en de titel van dit prentenboek. Warme kleuren, mooie tekeningen en je hart volgen, dat moest wel een mooi boek zijn. En dat is het!Konijn gaat op de fiets op weg om de wijde wereld te verkennen. Zijn vriend Uil gaat met hem mee, in zijn fietsmandje. Ze gaan door weer en wind, reizen langs de mooiste plekken en maken nieuwe vrienden. Maar uiteindelijk willen ze toch weer naar huis.De weg heeft Konijn de hele wereld laten zien…… maar brengt hem ook weer naar huis.Volg je hart is een prachtig boek met een lief en avontuurlijk verhaal. Op de warme en kleurrijke illustraties is van alles te zien, een lust voor het oog.Een prentenboek over nieuwe dingen ontdekken, daar gaan waar je hart je leidt en rijk met al die ervaringen thuiskomen.</t>
  </si>
  <si>
    <t>Pretentieloos boekje over de eerste keer naar de speelzaal. Leuk om voor te lezen al is het wel lastig om niet in een singsong ritme te vervallen doordat elke 2de lijn een rijm is. Geen diepe boodschap, geen moeilijk gedoe, gewoon een beetje ontspanning. Kan wel dienen om de eerste schrik van de speelzaal (proberen) weg te nemen.Met mooie, toepasselijke tekeningen.</t>
  </si>
  <si>
    <t>Amusante avonturenroman uit de 19e eeuw, waarin Phileas Fogg een weddenschap aangaat om een reis om de wereld te maken in 80 dagen.De stoïcijnse Fogg laat zich door geen hindernis van de wijs brengen en blijft op en top een gentleman.Leuk om te lezen. Alleen geen idee wat die luchtballon op de kaft doet.</t>
  </si>
  <si>
    <t>Ik lees heel veel thrillers, dus had ik helaas het plot door. Dat ligt niet aan het boek dus. Ook vond ik het een erg sloom boek. Pas ver over twee derde van het boek begon het voor mij interessant te worden. De creepy en horror sfeer heb ik niet gevoeld. Het boek zit verder wel goed in elkaar. Het gaf mij gewoon niet de leeservaring waar ik op hoopte.</t>
  </si>
  <si>
    <t>Met het boek Tabé Java , Tabé Indië heeft Ronald Nijboer niet enkel een boek geschreven dat gebaseerd is op brieven en foto’s van zijn overleden opa Evert jan Nijboer. Door zijn nieuwsgierigheid om bij onbegrepen passages in de brieven verder toe zoeken in andere bronnen , boort hij details aan die tot nu toe bij velen vrij onbekend zijn gebleven.Wat te denken bijvoorbeeld van de ontvangst van het schip de Stirling Castle , die de mannen naar Indie bracht, in een Australische haven. Eerst feestelijk onthaal, maar dat bleek te zijn voor de meegereisde Australische piloten die meegevochten hadden in de Tweede wereldoorlog. Nadat deze van boord waren sloeg de stemming van de bevolking om en werd vijandig naar de Nederlanders gedemonstreerd vanwege de anti koloniale gevoelens.Zelfs een filmfragment over deze demonstraties vond Nijboer na goed zoeken terug! Duidelijk beschrijft hij hoe de Nederlandse propaganda van overheidswege in die tijd werkte! Als je het niet eens was met het herstel van de koloniale verhoudingen (lees veilig stellen van de Nederlandse belangen in Indië/ Indonesië) werd je weggezet als communist. Dit overkwam dus zowel de demonstranten op de Australische kades als de filmer van deze demonstraties , de Nederlander Joris Ivens!Ook het ontbreken van enige vorm van organisatie bij de start van de militaire actie is vaak onderbelicht gebleven. Nijboer leest over het heen en weer varen in de wateren rond Australië, de militaire leiding die geen idee had wat de volgende stap zou zijn, het ontbreken van officieren bij de eerste landingen! “ze begonnen met letterlijk niets, geen materiaal, geen gereedschap, geen organisatie”.Maar het moreel van de jonge soldaten (opa behoorde, samen met zijn broer Gerrit Jan bij de eerste Nederlanders die vrijwillig gingen) bleef ongebroken! Nijboer toont dit duidelijk aan door fragmenten uit de brieven die zijn opa naar het thuisfront stuurde. “ Ik hoop … om straks Indië vrij te maken van de extremisten want dat schorem …. is meer een roversbende en een moordenaarsgroep”.Naast alle gevechtshandelingen lijkt Evert Jan geraakt door de totaal andere wereld (natuur en cultuur) waar hij als eenvoudige boerenzoon in terecht is gekomen. “een prachtomgeving waar we overal langs kwamen. Mooie groenende bergen, de palmbomen, de piangs…” en “we luieren hier tussen de inlanders die ons soms bewonderend, soms iets wantrouwend aankijken.”Pas verder in het boek zie je de stemming omslaan. Door de twijfelende politiek en de nieuwe wijze van oorlog voeren (guerilla) raakten de mannen gefrustreerd in de uitvoering van hun taken. Op een, volgens Evert Jan onjuist moment (augustus 1947)wordt het bevel “staakt het vuren” gegeven . ”hadden we nog een week gehad dan was het gebeurd geweest met Bung Karno en zijn aanhangers”Tel daarbij de onzekerheid over dood en leven, de onwetendheid van het thuisfront over de feitelijke situatie “wat zou het mooi zijn wanneer men in Holland eens een juist begrip toonde voor de schone taak van ons…” dan lijkt het bijna wonderbaarlijk dat Evert Jan vertrouwen houdt in een goede afloop, dwz verjagen van de ‘extremisten’ (= vrijheidsstrijders) en het rust brengen onder de Indische bevolking (= de koloniale verhoudingen herstellen.Aan het eind voelen de mannen zich verraden door de steeds weer nieuwe toezeggingen van de Nederlandse regering aan de Indonesische republikeinen. Evert Jan beschrijft steeds meer ontsporingen van geweld tegen “de extremisten”, en moet nu als fotograaf de afdeling rechercheonderzoek en ongevallen ondersteunen met gefotografeerd bewijsmateriaal. Nijboer vindt bij zijn naspeuringen vele enveloppen met fotomateriaal, uiteenlopend van militaire parades tot verminkte lijken. Haast voyeuristisch probeert hij te begrijpen wat zijn opa heeft meegemaakt.Niet alleen lezend in de brieven en kijkend naar de foto’s maar ook door daadwerkelijk de beschreven plekken te bezoeken probeert Nijboer het handelen en denken van zijn opa te reconstrueren en zo goed mogelijk te begrijpen. Ook de uitstapjes van Evert Jan met verschillende vriendinnen reist hij na, in het streng gereformeerde milieu waaruit hij kwam werden verdere vrijheden op het gebied van omgang met de andere sekse niet getolereerd.Uiteindelijk vertrekt Evert Jan op 27 februari 1948 terug naar Nederland. De dagboeken stoppen abrupt in 1949. De schrijver suggereert dat terug in Nederland het minder opwindend is om te schrijven over een curus boekhouden dan over patrouilles op Java.In een epiloog vermeld Nijboer hoe hij na het lezen van de brieven met de nabestaande familieleden en zijn eigen herinnering aan zijn opa probeert het beeld van zijn opa en zijn broer Gerrit Jan compleet te krijgen. Zijn koppigheid, het gevoel niet begrepen te worden na terugkomst uit Indië. De nieuwe liefde die hij vond na een diepe persoonlijke crisis met drank en verloren zelfvertrouwen, het na verloop van tijd af en toe contact zoeken met oude strijdmakkers maar toch vooral ook het zwijgen over zijn Indië tijd.Pas na de dood van zijn broer en strijdmakker Gerrit Jan toonde Evert Jan zich genuanceerder over zijn tijd in Indië. Dit blijkt uit opmerkingen die Evert Jan plaatst bij herlezing van correspondentie tussen de twee broers uit die tijd.Ronald Nijboer sluit af met de constatering dat hij dankzij de nalatenschap en de daaropvolgende zoektocht, zijn opa beter heeft leren kennen dan dat hij ooit had durven hopen. En vervolgens de lezer van Tabé Java , Tabé Indië met hem.</t>
  </si>
  <si>
    <t>Voordat er werd aangekondigd dat uitgeverij De Fontein een nieuw boek uit ging brengen had ik nog nooit van Erin Watt of de Royals-serie gehoord. De engelstalige covers van de drie boeken zien er geweldig uit en ik ben daarom ook blij dat er besloten is om die cover voor de Nederlandse editie ongeveer zo te houden.Ik wist niet heel goed wat ik van dit boek moest verwachten, maar toen ik hoorde dat dit het boek was dat in de 'Bad Boys' Celebrate Bookbox zat kon ik niet wachten om erin te beginnen. Zeker niet door het feit dat er waarschijnlijk maar liefst 5 bad boys in het boek zouden zijn. En die vijf dat zijn me er een paar. Vanaf het eerste moment wist niet of ik me tot ze aangetrokken voelde of verafschuwde, net als Ella die voor hetzelfde dilemma komt te staan.Het verhaal om de personages en gebeurtenissen heen is mooi in elkaar gezet. Hoewel ik me niet kan verplaatsen in bepaalde omstandigheden, zoals het rijkdom maar ook de armoede van de verschillende families lijken de problemen en de gevolgen daarvan me zeer realistisch. De problematiek wordt niet al te diep uitgewerkt, er is meer tijd besteed aan het uitwerken van alle verschillende (sexy) personages en dit stoorde me absoluut niet.Er gebeurden veel onverwachte dingen en dat hield de spanning in het boek hoog. Ik wist van bijna geen enkel personage wat ik van die persoon kan verwachten. Erin Watt weet hoe ze ons om de tuin moet leiden. Al met al was het een erg goed, interessant, sexy en stoer verhaal. Ik kijk met veel verwachting uit naar deel 2 dat in het najaar in het Nederlands zal verschijnen. Vijf sterren voor dit eerste deel van De Royals.</t>
  </si>
  <si>
    <t>Dit boek werd aangekondigd als een gotische roman of gothic novel. Op het internet staat bij DBNL een interessante definitie: 'een gewelddadige geschiedenis (achtervolging, opsluiting, moord) in een huiveringwekkend decor (kasteelruïnes, kloostergangen, desolate landschappen en woeste gebergtes) met als protagonisten een romantische heldin (persecuted maiden) en een booswicht (villain). Daarbij wordt overvloedig gebruikgemaakt van geheimzinnige, spookachtige en al dan niet gefingeerde ‘bovennatuurlijke’ elementen die mede voor een beklemmende sfeer zorgen. De intrige wordt opgebouwd op motieven als bezitsdrang, seksuele begeerte en overdreven zucht naar kennis.'Het is goed om Reddende engel met deze definitie in het achterhoofd te lezen en om niet alles als geheel waarheidsgetrouw op te vatten. Een aantal zaken lijkt immers iets te bevreemdend of onwaarschijnlijk, maar toch is het verhaal op zich niet onwaarschijnlijk. De wereld van ons hoofdpersonage, Sabine, is ingestort. Haar man heeft haar verlaten, alles staat op zijn kop, ze weet niet hoe ze verder moet in haar leven. Ze is in haar auto gesprongen en komt in een vervallen huis in een desolate buurt terecht, en dan nog wel bij een heel eigenaardige familie. Ze is zo vertwijfeld dat ze gewoonweg nog niet terug wil of kan naar haar eigen leven. Ze wordt aangetrokken door de familie die bestaat uit twee meisjes, hun vader en hun grootmoeder. Ze is radeloos op zoek naar nodig zijn, gewenst zijn, betekenisvol zijn, naar het redden van anderen. Dat denkt ze te vinden bij het gezin dat gaandeweg brokstukjes van zijn duistere geheimen prijsgeeft, maar echte duidelijkheid ontbreekt. Sabine wordt steeds weer op een verkeerd spoor gezet en de situatie wordt steeds gevaarlijker voor haar. Niets is wat het lijkt.(Deze alinea bevat een kleine spoiler)Dit boek bevat een spannend verhaal, een whodunit in een lekker ouderwets griezelige feer. Over dat verhaal verklap ik niets. Om het verhaal aan te kleden maakt Renate Dorrestein van haar boek ook een psychologische roman. Over het verknipte gezin valt heel wat te vertellen en te verzinnen. Maar boven dit spannende en psychologische verhaal speelt zich één grote verhaallijn af. Sabine weet niet meer van welk hout pijlen te maken in haar leven. Ze heeft achtergelaten wat haar bekend is. Ze legt een heel moeilijke en lange weg af, een pad dat ze eigenlijk niet wil verlaten omdat de bestemming, haar toekomst, erg angstaanjagend voor haar is. Toch doet ze het, het wordt een echte loutering. Ze komt tot inzicht en tegen het einde van het boek is ze klaar voor haar nieuwe, onafhankelijke leven. Sabine redt zichzelf, ze wordt haar eigen reddende engel.</t>
  </si>
  <si>
    <t>Dagbladjournaliste Ellen den Hollander (1969) lijdt al van jongs af aan een gezonde schrijfhonger. Noodtoestand  is haar derde thriller en kent als hoofdthema cybercrime. Den Hollander heeft een neus voor actualiteit. Haar vorige boek, De primeur, ging over een bende Roemeense skimmers, een onderwerp dat vlak na de publicatie in real life volop in het nieuws was. In Noodtoestand  spelen zowel een dode staatssecretaris van Veiligheid en Justitie (V&amp;J) als diens opvolger een rol, terwijl juist ten tijde van de publicatie van het boek politieke discussie is over de staatssecretaris van V&amp;J.Staatssecretaris van V&amp;J, Wim Paardenkoper, ligt dood in zijn huis. Zelfmoord of moord? De lezer weet hoe het zit, de politie tast in het duister. Joost van Bronckhorst wordt gepusht Paardenkoper op te volgen. Van Bronckhorst heeft weinig politieke ervaring, zal hij zijn weg in Den Haag vinden en kan hij zijn zware taak aan? Meer geeft de boekbeschrijving niet prijs. Uit de ter zake doende quotes op de cover van het boek kun je opmaken dat de maatschappij ontwricht wordt, waardoor de overheid met de handen in het haar zit. Prijzenswaardig dat er niet meer verteld wordt, toch lijkt het zinvol te vermelden dat Noodtoestand  om meer draait dan politiek alleen. Er is nóg een verhaallijn en wel over Ann-Charlotte Bremmer, een dame die niet voor de poes is.Den Hollander heeft met cybercrime een interessant onderwerp gekozen. We kijken nauwelijks meer op van een storing bij een bank of van beveiligingsproblemen bij DigiD, maar over het algemeen is – of lijkt – er niet zo veel aan de hand, het leven gaat door. Dat kan snel veranderen als kwaadwillenden de computersystemen van overheden platleggen, zoals beschreven in Noodtoestand. Je moet er niet aan denken dat het werkelijk gebeurt, maar het is niet uit te sluiten. Joost van Bronckhorst gaat zelf op onderzoek uit naar de dader(s), waarbij hij samenwerkt met Ann-Charlotte Bremmer.Complexe materie wordt verbazingwekkend snel en gemakkelijk ontrafeld, beveiliging verwordt tot een lachwekkend woord en politiek blijkt meer bij- dan hoofdzaak voor de staatssecretaris.De rol van mevrouw Bremmer is uiterst dubieus; onbegrijpelijk en ongeloofwaardig dat de staatssecretaris daarin meegaat. Gaten, losse draadjes, daar moet je het aan het eind mee doen. De sfeer in het boek lijkt op twee gedachten te hinken: enerzijds een zwaar en serieus onderwerp in zowel de eerste als tweede verhaallijn, anderzijds de oppervlakkige benadering met name op het menselijke vlak. Een verdiepingsslag had de personages meer karakter kunnen geven en wellicht 'warmer' kunnen maken, waar ze nu vreemden blijven in wie je je niet kunt verplaatsen.De staccatostijl van Den Hollander resulteert in een verzameling achter elkaar geplaatste losse zinnetjes in plaats van een soepel leesbaar verhaal. Teksten als “zo incontinent als de eerste de beste demente bejaarde” mogen gerust achterwege blijven, daar wordt een thriller niet literair van.Noodtoestand  stoelt op een prima basisidee, jammer dat de auteur in de uitwerking tekortschiet.</t>
  </si>
  <si>
    <t>Al sinds de jaren ‘90 schreef Johanne A. van Archem, pseudoniem voor H.M.J. Scholten, diverse boeken en verhalen. Al jaren schrijft ze verschillende historische streekromans. In 1993 debuteerde ze in de Spiegelserie en ondertussen heeft ze al meer dan dertig titels op haar naam staan. Haar inspiratie haalt ze uit haar hobby: stamboomonderzoek en regionale geschiedenis.  De trein van 12.10 is het vervolg op Over de streep, maar is ook zonder het eerste deel gemakkelijk te lezen.  Het is 1942 en de Tweede Wereldoorlog is in Nederland in volle gang. Als de Brabantse Rica op het station een Joods kind in haar armen gedrukt krijgt, kan zij niet anders dan voor het kind zorgen en deze proberen veilig terug te krijgen bij de eigenaar. Hierdoor komt Rica in aanraking met het verzet, dat onderduikadressen door heel Nederland verzorgt voor Joodse kinderen totdat de oorlog voorbij is. Rica wordt ingeschakeld om zich voor te doen als moeder van deze kinderen en onderduikadressen te vinden in Twente, waar haar ouders wonen. Hierdoor raakt ze steeds meer en meer betrokken bij het verzet, waarbij ze een oude bekende tegenkomt. Ooit zou ze met hem gaan trouwen, maar hij liet haar alleen voor het altaar staan. Is hij veranderd en nu wel te vertrouwen?  De trein van 12.10 is een meeslepend verhaal, waarbij de realiteit wel heel dichtbij komt. Een nog wat onbekender onderwerp uit de Tweede Wereldoorlog wordt in dit boek belicht, wat de interesse wekt. De lezer wil meer weten over het verzet en hoe het onderduiken van de Joodse kinderen in zijn werk ging. Daarbij komt dat De trein van 12.10 gemakkelijk weg te lezen is door de niet al te lastige schrijfstijl. Een klein puntje dat daarbij jammer is, is de opmaak waarvoor in dit boek gekozen is; ellenlange lappen tekst maken het lezen van de boeiende teksten wat lastig. Dit had voorkomen kunnen worden door te werken met wat meer witregels en dat is zonde.  Het begin van het boek is niet per se typisch voor de tijd van de oorlog en had ook gewoon vandaag de dag kunnen afspelen. Maar wanneer het verhaal wat meer op gang is gekomen, waan je je toch echt in de tijd van de oorlog die voor menig lezer nog wat onbekend is. Heerlijk is het om eens een andere insteek te hebben bij het soms wat uitgekauwde oorlogsthema.  Het enige mispuntje aan dit boek is de ouderwets aandoende kaft, waardoor in eerste instantie het boek niet snel opgepakt zal worden, wat ontzettend afdoet aan het verhaal en de inhoud ervan.  Al met al is De trein van 12.10 zeker de moeite waard om te lezen voor iedereen die houdt van het oorlogsthema. Niet alleen is dit boek erg leerzaam, het bevat ook een onderwerp dat nog niet zo breed is uitgemeten in diverse andere oorlogsboeken. Dit is heel verhelderend. Een bijzonder thema en de fijne schrijfstijl maken dit boek dus zeker de moeite waard.</t>
  </si>
  <si>
    <t>#boekuiteigenkast -#5Dacht ik me bij het eerste deel oud te voelen omdat het jaar 1995 erin was gekrabbeld door mezelf, gaat het in dit boek zelfs nog een jaartje terug! Sinterklaas 1994... Dat is écht lang geleden :D.Oh, wat vind ik het toch geweldig om zulke krabbeltjes in oude boeken te (her)ontdekken &lt;3 .Wederom zat dit boek weer goed in elkaar. De spanning werd goed opgebouwd en bleef mysterieus en ondanks dat de twist in één klap bekend was, kunnen auteurs voor volwassen thrillers hier nog iets van leren. Spanning zonder langdradig te worden, wat een heerlijkheid!!Betekent alleen wel dat we met deze buddy(re-)read alweer aan het laatste deel zijn toegekomen. Gelukkig ben ik eerst nog een weekendje weg, zodat ik me erop kan voorbereiden haha. Verdwaald in een Sneeuwstorm krijgt van mij 4,5 dikke sterren!</t>
  </si>
  <si>
    <t>Wauw, fantastisch boek! Echt een aanrader! Feelgood aan het begin, spanning in het midden en een verwachtingvolle afsluiter... wat ik leuk vind aan dit boek is dat je veel zelf kunt invullen en bedenken</t>
  </si>
  <si>
    <t>Het boek begint veelbelovend, gelijk spannend, goede karakters.En die spanning hield stand tot ongeveer halverwege het boek, toen het wat langdradig begon te worden. Het onderzoek naar de moord op de postbode en het meisje Juli, en zowel het persoonlijke levensverhaal van inspecteur Konrad Simonsen werd te lang uitgerekt en het verhaal verloor daardoor zijn vaart en kon maar weinig meer boeien.Erg jammer, want als het op hetzelfde tempo als in het begin was voortgezet dan had er een geweldig boek uit kunnen komen. Ik kon er dus op een gegeven moment ook maar moeilijk mijn gedachte bijhouden. Ik krijg een beetje het idee dat de schrijvers een briljant idee hadden, maar halverwege zelf niet meer wisten hoe ze het tot een goed einde moesten brengen.IJzersterke Thriller, zoals op de achterkant van het boek prijkt, is dus een lichtelijk overdreven aanprijzing.</t>
  </si>
  <si>
    <t>De korte verhaaltjes geven een goed beeld van hoe het er in een verzorgingshuis voor demente bejaarden aan toe gaat. Hugo Borst beschrijft op een mooie manier hoe het de bewoners - en in het bijzonder zijn moeder - vergaat. Hij stelt daarbij op een goede manier de bezuinigingen in de dementenzorg aan de kaak en complimenteert de verzorgenden die hard werken voor erg weinig geld en waardering van de hoge bazen. Maar die waardering zeker verdienen.</t>
  </si>
  <si>
    <t>Dan heb je een fantastisch boek geschreven. Slim. Origineel. Vaardig. Maar het is ook het eerste deel van een serie en dus moet je het kunstje nog een keer doen. Spannend voor de auteur en spannend voor de lezer. Lukt het om het niveau vast te houden? Voor De Vloedvormer, het tweede deel van Paul Evanby’s debuutserie Het Levend Zwart is maar één antwoord mogelijk. Ja. Opnieuw brengt Evanby de lezer naar de wereld van magie-schrijvende scrypturisten en de Schering, en opnieuw weet hij te boeien en te verrassen.Het is inmiddels tien jaar geleden dat Mauric Dystergroeve de wereld op het randje wist te behoeden voor desintegratie door de dwars- en wildgroei van scryptofacten – wezens die alleen in de virtuele wereld van het de scryptuur bestaan. Maar stabiliteit is er allerminst. Nu wordt de samenleving van Rystryck bedreigd door een onnatuurlijke overstroming. Het water van de zee stijgt steeds verder en maakt steeds grotere delen van het land onbewoonbaar. Het leger – of het ‘Verweer’ in Evanby’s wereld – doet er alles aan om de rust te bewaren. En dan blijkt dat de vreemde overstroming wordt veroorzaakt door de waterwezens waarmee we kennismaakten in deel één, de riindhru. Zij voelen zich bedreigd door de krachtscryptuur, waar een groot deel van deel één om draaide en antwoorden met hun vorm van magie: zij ‘vormen’ een overstroming die uiteindelijk de hele wereld moet opnemen in de genade van Soh, de zee.Mauric is opnieuw van de partij, maar nu heeft de vrijgevochten scrypturist zijn vaardigheden in dienst gesteld van het leger. Unylle Zyborghe, de koopmansdochter is er ook weer. Tien jaar na dato begint ze zich weer te herinneren wat er is gebeurd en ze gaat op onderzoek. En dan is er Pyrgar, een bijfiguur uit deel één, die zich ontwikkeld heeft tot een begaafd scrypturist en tegen zijn zin wordt gerecruteerd om de strijd met de riindhru aan te gaan.Veel dingen over Evanby’s manier van schrijven zijn al gezegd bij de recensie over De Scrypturist. Ook Vloedvormer is een intelligent boek, complex en gelaagd. Ook dit boek is weer een indrukwekkend staaltje taalvaardigheid. Het plot zit goed in elkaar en hoewel gebaseerd op dezelfde verhoudingen en problemen als in het eerste deel, heeft Evanby een nieuw focus gevonden voor zijn tweede deel. De riindhru die we eerder alleen hadden leren kennen door de verbannen Nishkigoh, spelen nu een belangrijker rol en dat is absoluut een verrijking.De wereld onder het water overtuigt door de aandacht voor detail. De taal – veel klik- en keelgeluiden zoals je die onder water zou verwachten. Cultuur – riindhru vinden het vreselijk om in gezelschap te eten, of zelfs te zwémmen. Politiek – er is een veelheid van steden onder het water die met elkaar concurreren. Religie – alles draait om de genade van Soh, de zee zelf.Wat ook fijn is, zijn de grijstinten in het boek. Evanby heeft veel aandacht voor de motieven van menselijk handelen. Niemand in dit boek is op zichzelf slecht of op zichzelf goed. Mauric werkt nu voor het leger – ondenkbaar in deel één. Het staat hem niet aan, maar hij doet het om erger te voorkomen. Hij brengt Pyrgar onder de aandacht van zijn leidinggevende Arsken, waardoor de jonge scrypturist gedwongen wordt hen te helpen. Het maakt Pyrgar woedend en wanhopig, maar beide partijen proberen op hun eigen manier het beste te maken van een moeilijke situatie. De riindhru voelen zich bedreigd door de krachtscryptuur van de mensen en verzetten zich door middel van de overstroming, die op zijn beurt de mensen weer tot oorlog dwingt.Toch blijven ook hier de karakters een beetje op afstand, net als in deel één. Mauric moet het toch moeilijk hebben met zijn daden, maar we merken daar vrij weinig van. Unylle Zyborghe redt een meisje van een leven in slavernij en neemt haar in huis, maar als ze haar later uit het oog verliest, lijkt het haar nauwelijks te raken. Daarentegen is de figuur van Korrel – een muzikant wiens geest is aangetast door scryptuur – wel weer ronduit aandoenlijk. Maar grote emoties blijven uit.Ook blijven hier en daar wat losse draadjes hangen. Want wat gebeurt er nu met het meisje dat Unylle redt bijvoorbeeld? Het zijn echter maar kleinigheden. Evanby heeft strak werk geleverd. Voor de tweede keer dus.</t>
  </si>
  <si>
    <t>MENINGOoo, wat was ik weer blij dat Johan mij weer benaderd heeft om het tweede deel van 'De Krakenvorst' te mogen recenseren. Ik heb dit boek ook echt weer met veel plezier gelezen.Het avontuurlijke verhaal van  Frelik , Miran en Alicia gaat verder. Hun reis  gaat door wanneer de rest van het land  zich klaar maakt voor de oorlogen die zullen uitbreken nu De Wurg, Taris  en Hirita zich overal plaatsen en binnenvallen. Het wordt er niet makkelijker op om  voor iedereen hun doel te bereiken. Veel slecht en onbetrouwbaar volk komen ze tegen, meerdere gevechten breken uit en wie is er nog te vertrouwen? Zal het lukken om Miran te redden? en Alecia kan ze uit handen blijven van de almachtige?Het boek sluit zich mooi aan op het eerste deel.  De vlotte schrijfwijze is ook doorgezet, waardoor het boek heerlijk weg leest.  Je kan goed merken dat de schrijver is gegroeid, hij heeft meer details en actie aan het boek toegevoegd. Dit vindt ik zelf een pluspunt en het is fijn om te lezen. De karakters zijn ook beter uitgewerkt hierdoor kon ik mijn eigen goed in hun plaatsen.Het boek zelf heeft een mooie cover wat goed bij het eerste deel past. Hij bevat de mooie aantal van 366 bladzijden en de prijs is ook nog goed voor zo een leuk boek.Ik zal dit boek aanraden aan onze fantasy lezers en Young Adults onder ons.Ik heb erg genoten van dit boek en ik zal zeker meer gaan lezen van deze schrijver.SterrenIk geef dit boek 4 sterren.BOOKLOVERSAPHIRA</t>
  </si>
  <si>
    <t>De dame  is het debuut van de Australiër Daniel O_x0092_Malley. Het boek kreeg lovende recensies in zowel zijn geboorteland als de Verenigde Staten, waar hij middeleeuwse geschiedenis studeerde. Geroemd wordt hij om zijn mengeling van verschillende stijlen. Volgens het Amerikaanse 'Publishers Weekly' wordt dit debuut zelfs een wereldwijde bestseller.Stel je voor: je wordt wakker in een park, de regen valt met bakken uit de lucht en als je je ogen opent, merk je dat je lichaam bont en blauw is. Als je nog beter kijkt, zie je dat je omringd bent door dode lichamen met witte latex handschoenen aan. Je hebt geen idee hoe je daar bent beland, wat er is gebeurd en nog erger: wie je bent. Dit is precies wat Myfanwy Thomas overkomt. Het enige wat haar een beetje houvast geeft, is een brief die ze in haar zak vindt. "Het lichaam dat je draagt was ooit van mij" vertelt de onbekende briefschrijfster haar.Deze vreemdeling blijkt later de voormalige _x0091_bewoner_x0092_ van Myfanwy_x0092_s lichaam te zijn. Gelukkig wist deze voorganger dat ze haar herinneringen kwijt zou raken en heeft ze grondige voorbereidingen getroffen. Zo leest de nieuwe Myfanwy in diezelfde brief dat ze op dat moment twee keuzes heeft: een nieuw leven met een nieuwe identiteit of het leven dat toebehoorde aan de vorige Myfanwy hervatten. Ze kiest - hoe kan het ook anders - voor het laatste. Via een hele reeks brieven van haar vroegere zelf, komt Myfanwy erachter dat ze een hooggeplaatst lid is van een geheime organisatie van de Britse overheid die Engeland moet beschermen tegen bovennatuurlijke bedreigingen. Deze majestueuze dienst, genaamd de Checquy, bestaat uit agenten die allen een bepaalde superkracht bezitten. Zo zijn er agenten die een dodelijk gas kunnen produceren, scheermesjes als tanden hebben of iemands zenuwstelsel kunnen beïnvloeden.Langzaamaan ontdekt Myfanwy wie haar voorganger was, wat haar taken waren en hoe ze haar krachten kan gebruiken. Dat laatste is van belang, want om te weten te komen wie haar heeft proberen te vermoorden en wie verantwoordelijk is voor haar geheugenverlies, zal ze moeten strijden tegen sluwe vijanden met eveneens bovennatuurlijke krachtenDe openingshoofdstukken in De dame  voldoen aan alles wat je van een goede thriller kan verwachten: verrassend, snel, spannend en vol actie. De intriges en het originele uitgangspunt bieden een veelbelovend vooruitzicht voor de rest van het boek, maar na een honderdtal pagina_x0092_s komt het besef dat het beste deel er eigenlijk al op zit. Het aparte verhaal zet zich voort met een aantal ongeloofwaardige gebeurtenissen, waarbij O_x0092_Malley sukkelt met de _x0091_tone-of-voice_x0092_ in het boek. Hij weet niet alleen te verbazen met een rijke, fantasievolle wereld, waarin genoeg potentie zit voor een fascinerend verhaal, maar komt op de meest onlogische momenten met cynische humor waarvan je je soms afvraagt: neemt hij ons nu in de maling? Alsof hij zijn eigen verzinsels niet serieus neemt.Een spion met bovennatuurlijke krachten, opererend voor een uiterst geheime dienst in opdracht van Hare Majesteit, stuntelend met geheugenverlies en zoekend naar de redenen hiervoor, is een inventief gevonden basis voor een spannend verhaal. Op sommige momenten weet O_x0092_Malley dit ook prima uit te werken, maar vaker wint de langdradigheid het van de daadwerkelijke actie. Omdat de oude Myfanwy van tevoren wist dat ze haar geheugen zou verliezen, schreef ze een hele reeks brieven en een dik dossier over alles en iedereen binnen de Checquy om zo haar nieuwe ik voor te bereiden. De brieven en stukken uit het dossier staan als aparte hoofdstukken in het boek. Jammer genoeg leiden deze cursieve teksten alleen maar af van het werkelijke verhaal. O_x0092_Malley gebruikt deze hoofdstukken om een hele hoop informatie aan zowel Myfanwy als de lezers te geven, maar weidt te vaak uit met zinloze en vertragende zijverhalen.Het is erg jammer dat het buitengewoon originele idee niet beter is uitgewerkt. Zonder de misplaatste humor, de vermoeiende uitweidingen en de paar onwaarschijnlijkheden, had het verhaal veel meer waarde gehad. Of het dan was uitgegroeid tot een wereldwijde bestseller, durf ik niet te zeggen, maar nu verdient het die status zeker niet. De dame  is als een slechte parodie op een mix van Harry Potter, X-Men en Heroes. Jammer, er had meer in gezeten.</t>
  </si>
  <si>
    <t>Geweldig boek over de oudste van 5 zussen. Het is zo leuk dat de andere 4 zussen steeds in alle boeken terugkomen.</t>
  </si>
  <si>
    <t>Met grote verwachtingen ben ik begonnen ik tel tot tien.Een verhaal over een verdwenen kind doet veel mensen al sidderen. Een onderwerp waarbij dus veel spanning en meeleven valt te creeren bij de lezer. In ik tel tot tien is dit helaas niet gelukt.Waar het nog sterk begint met een goed beschreven gebeurtenis waarbij Ella, de dochter van Lisa en Alex, verdwijnt, is de spanning daarna eigenlijk geheel verdwenen.Wat volgt is een saai verhaallijn met vlakke personages die niet heel interessant zijn omschreven. De schakeling tussen Lisa en de ontvoerder, die vrijwel direct bekend is, maken het lezen er niet vlotter op. De gebeurtenissen in de verschillende verhaallijnen zijn daarbij ook van weinig diepgang voorzien.Helaas een teleurstellend boek.</t>
  </si>
  <si>
    <t>Zojuist het boek van Maaike Sips gelezen. Wat een bijzonder en moedig verhaal. Geboren in een tijd waarin transgender nog een vrijwel onbekend woord was. De zoektocht naar een eigen identiteit, weten dat je iemand anders bent dan je lichaam doet vermoeden. Wat ben ik blij voor Monica dat het na al die omzwervingen gelukt is om haar droom uit te laten komen en dat ze de rest van haar leven als een echte vrouw kan zijn.Heel veel bewondering heb ik voor haar en haar naasten. Die haar zo steunen in het gehele proces. Inmiddels leven we in een tijd waarin veel meer bekend is. En toch heb ik ook verschillende dingen gelezen die ik niet wist. Ik heb de aflevering van de wereld draait door nogmaals bekeken en Monica, Maaike en Meintje krijgen daarin een gezicht. Dit geeft het boek nog een extra dimensie.Een ware aanrader.</t>
  </si>
  <si>
    <t>Beste boek ooit. Levensveranderend. Je kijkt anders naar mensen, hun eigenaardigheden en erger, vriendschappen, liefdes, kortom het leven. Ik viel in een gat nadat dit boek uit was. Niet voor mensen zonder enig eelt op hun hart. Maar alsjeblieft, Lees Dit Boek, en laat je niet afschrikken door de omvang.</t>
  </si>
  <si>
    <t>Het verhaal zelf is wel aangrijpend, zelfs begrijpelijk dat de moordenaar de moorden pleegt.Maar ik vind het absoluut niet spannend geschreven. Ben echt totaal niet onder de indruk van deze schrijver. Jammer want ik had er wel wat van verwacht!</t>
  </si>
  <si>
    <t>Het laatste jaar van Marvellous Ways is een prachtig, poëtisch geschreven boek. Het was voor mij de eerste kennismaking met deze auteur.Marvellous Ways is een dame op leeftijd, 89 jaar die de jonge Drake ontmoet. Hij zwicht onder een trauma van de 2de wereldoorlog. Hij heeft een brief in handen gekregen die hij haar bezorgen wil. Marvellous woont in Cornwall aan een afgelegen rivier in een woonwagen. Zonder het van elkaar te weten staan ze op een breekpunt in hun leven. Samen hebben ze prachtige gesprekken in het mooie omschreven landschap.Naast Drake en Marvellous ontmoeten we nog een aantal personages, zoals Missy, Peace en Paper Jack. die het verhaal tot een prachtig geheel vormen. Uiteindelijk komt het verhaal tot een prachtige afronding.Sarah Winman heeft mij verrast met haar boek. Het is een boek die je of geweldig vindt of juist helemaal niks. Maar man o man wat heb ik genoten van haar beeldende en poëtische schrijftaal. Daarnaast zet Sarah Winman je tot denken over de onderliggende boodschappen die je proeft tijdens het lezen. Ik heb het boek niet achter elkaar gelezen maar juist met momenten weggelegd om het verhaal te voelen.</t>
  </si>
  <si>
    <t>Lily was de krant lezen maar Leon was benieuwd Hij stoort haar altijd. In de krant stond een stukje over voetbal. Nu hou ik zelf niet zo erg van voetbal meestal dan rennen die mannen achter bal aan en schoppen zijn hem weg of ze schoppen elkaar dan heeft iedereen weer pijn en dan iedereen is weer boos maar in dit verhaal vond ik voetbal heel klein beetje leuk. Nog steeds hou ik niet echt van voetbal maar ja ik wilde alle boeken van Heksje Lilly gaan lezen dus dan nog steeds er ook maar bij.</t>
  </si>
  <si>
    <t>Ik schreef al een recensie over het boek afblijven. In dat boek gaat het voornamelijk om Jordi en Melissa. Meer Afblijven Toine, Debby &amp; Fleur gaat over de bijpersonen die in het verhaal ook een grote rol spelen. Zo lees je dat Toine zijn ouders veel ruzie hebben, Debby haar moeder haar altijd overal de schuld van geeft omdat ze haar zus Marit voortrekt en Fleur die in de wolken is van Toine. Het boek is oorspronkelijk uitgegeven in 3 losse boekjes.De verhaallijnen van Toine en Fleur zijn erg leuk om te lezen, maar man wat heb ik me geërgerd aan Debby zeg! Oke ja ze had het thuis niet makkelijk, maar ze deed wel erg overdreven bitchy tegen de mensen buitenshuis. Als Debby in real life bestond zou ik in ieder geval niet bevriend met haar willen zijn door het gedrag wat ze vertoond.Dit boek is na de film uitgekomen. Wat dan ook gelijk opvalt als je begint te lezen, is dat het boek gebaseerd is op de film. Hierdoor sluit het boek niet echt aan op het hoofdboek, je merkt hierin weer dat er dingen zijn veranderd ten opzichte van het oorspronkelijke verhaal. Dit vind ik persoonlijk erg jammer. Ik vind het boek wel oke, maar ik ben enthousiaster over het oorspronkelijke verhaal.</t>
  </si>
  <si>
    <t>Het idee van het verhaal is wel mooi, maar ik had het iets spannender verwacht. Pas de laatste 50 bladzijdes komt er een beetje spanning in. Dat had ik niet aan zien komen. Wat de schrijfster wel goed doet, is dat de twee oogpunten waaruit geschreven wordt (Elisabeth en Martha) van elkaar verschillen, daardoor ontstaan er wel twee karakters. Alleen de schrijfstijl bij Elisabeth, daar had ik moeite mee om te lezen, ik heb nog nooit zo vaak iets terug moeten lezen om door te hebben wat er staat. Het woord "zijn" kan op meerdere manieren gelezen worden, en daar ging ik nogal eens de mist mee in en dat had ik nog niet eerder meegemaakt.</t>
  </si>
  <si>
    <t>Ik kon niet wachten om te beginnen aan het volgende deel van de serie van Lars Kepler.Ik heb me herhaaldelijke malen afgevraagd of dit boek wel bij de serie hoort?Waar is Joona Linna en al die anderen.....Het verhaal vind ik wazig, niet interessant, en ongeloofwaardig. Wie laat nou in vredesnaam zijn hart bewust stil zetten om samen met je kind naar het hiernamaals te gaan.Blij dat ik dit deel van de biblotheek heb geleend...Ik stop.er.nu dan ook mee, en breng het boek gauw terug naar de bibliotheek.Ik hoop dat het.laatste deel weer een.echte "Joo na Linna" is</t>
  </si>
  <si>
    <t>Dit boek heeft alles wat een goede thriller nodig heeft: een knap uitgedacht plot, een vlotte schrijfstijl, boeiende personages en een heel originele setting. Een extraatje is zeker ook de terugkeer naar 1958. De lezer krijgt heel wat interessante weetjes over dit toch wel belangrijk jaar voor België.Het intrigerende hoofdpersonage Jo Van Zweefelt daagt de lezer ook uit om te filosoferen over goed en kwaad. In dit opzicht toch wel anders dan de doorsnee inspecteur. Ik zou heel graag wel meer willen weten over Jo en zijn verleden! Kijk uit naar het vervolg!</t>
  </si>
  <si>
    <t>Een geweldig boek. Grijpt je bij je strot. Schrijfstijl is indrukwekkend. Het onderwerp zit je dicht op je huid. Herstel met alle goede bedoelingen betekent ook dictatuur. De hersteller maakt dan wel uit wat goed voor de mensen is. Dit dilemma wordt op indringende wijze geschetst.</t>
  </si>
  <si>
    <t>Wat een goed debuut van Sofie Sarenbrant. Dit is een heerlijk vlot leesbaar boek, fijne schrijfstijl waardoor je blijft lezen. Normaal ben ik niet zo van het politie speurwerk maar in dit boek heeft het geen overheersende rol, het verhaal word vanuit verschillende personages verteld en daardoor blijft het boeiend. Ik heb genoten van dit boek en kijk uit naar het volgende boek van deze auteur!</t>
  </si>
  <si>
    <t>Ik pak een honkbalknuppel. Het is een 32 ounce Rawlings composiet. Ik verdeel het gewicht over beide handen. Door een deuk aan de bovenkant is hij ietwat uit balans.Ik pak de knuppel aan beide kanten vast en rek me na de wedstrijd op het parkeerterrein uit. Natick tegen Wellesley. Mijn ploegmaten van Natick staan om me heen, middelbareschooljongens die doen wat ze na een overwinning altijd doen. Het vieren. Uitgebreid.Ik doe mee.Ik moet dit voor ogenhouden: ik ben een van jullie. Ik ben jong. Ik ben een winnaar.Ik glimlach en rek me uit.Dan breng ik mijn gewicht naar achteren en haal flink uit. Op dat moment nadert Jack Wu me van achteren. De honkbalknuppel mist op een haar na zijn hoofd.Een forse kerel in een zwart pak die in de buurt staat, verstrakt. Hij verstrakt, maar doet verder niets.Hij is Jacks lijfwacht en chauffeur, een schaduw die hem altijd en overal volgt, waarheen hij ook gaat. Jacks vader is rijk. Rijk en zenuwachtig.Jack heeft een pesthekel aan de lijfwacht. Dat heeft hij me vaak genoeg verteld. Jack en ik zijn vrienden, daarom vertelt hij me dat. (15 van 919)Informatie over het boekTitel: Boy nobody (Boy nobody 1)Schrijver: Allen ZadoffBladzijden: 303Uitgeverij: Clavis 2013 (1e druk)Vertaler: Margot Hummel ("Boy nobody", Verenigde Staten 2013)Doelgroep: 12+Een uitgebreide recensie vind je op mijn website Ikvindlezenleuk:http://www.ikvindlezenleuk.nl/2014/02/allen-zadoff-boy-nobody-boy-nobody-1.html</t>
  </si>
  <si>
    <t>Met het uit 2010 stammende HhhH schreef de Fransman Laurent Binet (1972, Parijs, Fra) een soort van historische roman met als onderwerp de moord op Nazi kopstuk - SS-Obergruppenführer Reinhard Heydrich in 1942, door de Tsjecho-Slowaakse verzetshelden Jozef Gabčík en Jan Kubiš (Operatie Anthropoid),en verwierf daarmee Internationale waardering, prijzen en faam wat uit monde in vele vertalingen en de verfilming in 2017 (HhhH, the man with the iron heart)Bewust schrijf ik hierboven “een soort van historische roman “ want het is geen traditionele roman. Opgehangen aan de executie van Heydrich waarbij zeker ook historische feiten vermeld worden is het veel meer nog een verzameling anekdotes, gedachten spinsels van de auteur, kritieken op eerdere publicaties over dit onderwerp, de zoektocht naar feitjes, de afwegingen en strijd over hoeveel verzinsels en aanname;s er in het boek opgenomen mogen worden en het proces hoe het boek tot stand kwam.De auteur geeft gedurende het boek diverse keren aan dat het geen “gewone “ roman is. Hoewel hoogst gewaardeerd door de critici, begrijp ik maar weinig van deze aanpak. Het zelfdragende verhaal biedt meer dan genoeg mogelijkheden om het te “ver-romantiseren “, Alle Anekdotes en weergegeven overwegingen etc.,etc., zorgen voor fuss en irritatie en maken het een onprettige leeservaring.2 sterren</t>
  </si>
  <si>
    <t>Een eeuwen lange zoektocht naar "de Joodse identiteit" is naar mij idee een van de hoofdthema's van het boek 'Mazzel Tov', het verhaal (non-fictie) begint aan het einde van de 20ste eeuw, wanneer de Vlaamse en niet Joodse Margot, opzoek is naar een bijbaantje, ze start als huiswerkbegeleidster voor de kinderen van een Joods echtpaar. Door de kinderen ontstaat er een hechte band met de hele familie. Het boek zit vol met grappige anekdotes, confronterende en ongemakkelijk situaties, vooroordelen, antisemitisme, maar ook een aantal zeer ontroerde gevoelsreflecties van overlevenden van de tweede wereldoorlog. Margot Van Streaten heeft een met 'Mazzel Tov' een 'diamant' van een boek afgeleverd. Ik heb met veel plezier dit boek mogen lezen voor 'De Club van Echte Lezers' van Uitgeverij Atlas Contact.</t>
  </si>
  <si>
    <t>Dit boek heb ik ooit gratis gekregen. Op zich vind ik het wel een vermakelijk boek, maar de vele korte zinnetjes gaven het mij een afgeraffeld gevoel, ik kon er niet echt in komen en naar het eind toe vond ik het afzwakken. Ik voelde ook niet veel voor de personages. Het is een vrij vlak verhaal, wat mij betreft. Als ik het niet had gekregen, had ik het denk ik niet gelezen. Twee sterren!</t>
  </si>
  <si>
    <t>Na verschillende thrillers geschreven te hebben, schreef Sophie Hannah op verzoek van haar uitgever een totaal ander boek.Een boek die volgens de cover bol moest staan van de spanning.Het boek is in de ik-stijl geschreven, verteld door Louise Beeston.Een vrouw die overal tegen problemen oploopt.Een vervelende buurman, een onverschillige echtgenoot,een politieagent die haar niet geloofd.Het enige lichtpuntje in haar leven is haar zoon Joseph,die , tegen haar zin, op een kostschool zit en zingt in een koor.Nadeel van de kostschool is dat Joseph niet meer thuis kan wonen en daar kan zijn moeder maar niet aan wennen..Een duister koor vond ik een saai, langdradig boek, zonder enige spanning.Soms hele lange zinnen, personen die tot in den treure uitgediept worden, een totaal ontbrekende geloofwaardigheid, kortom, geen boek die ik van deze schrijfster gewend ben.Ik hoop dan ook dat dit "uitstapje "eenmalig was en haar volgende boek weer van de ouderwetsekwaliteit is die ik van haar gewend ben.Meer dan twee sterren verdiend ze niet met dit boek...</t>
  </si>
  <si>
    <t>De boeken van Lauren Weisberger zijn echte boeken wanneer je je verstand even op nul wilt zetten: ze zijn gemakkelijk en snel weg te lezen en het einde is zeer voorspelbaar, er ontstaan dan ook geen echte spanningsbogen. Dit is echt een boek dat je kan lezen om tot rust te komen voor het slapen gaan. Het is namelijk niet zo dat je niet kunt stoppen met lezen, het is geen pageturner.</t>
  </si>
  <si>
    <t>Dit verhaal is een thriller, niet zo een met spannende achtervolgingen maar meer een psychologische thriller.Het verhaal gaat over een gezin, vader, moeder en 2 kinderen, een zoon en een dochter.Het blijkt, dat ze ieder zo hun eigen agenda hebben.Zoon Sander is tijdens een zomerkamp ineens verdwenen en wordt niet gevonden.Na jaren krijgen de ouders een bericht.Een fijne schrijfstijl en met oog voor het beschrijven van woordenwisselingen, leest dit boek als een trein.Je krijgt als lezer steeds weer een kijkje in het heden en verleden.Er speelt iets, maar wat...............Gaandeweg weet de auteur op meesterlijke wijze het verhaal ingewikkelder, maar toch ook, duidelijker te maken. Dat is knap!Het wordt in die zin spannender, dat de draadjes bij elkaar gaan komen en je denkt...............hoe bestaat het.</t>
  </si>
  <si>
    <t>Harry Bosch zou al lang met pensioen kunnen, maar in dit deel van de vermaarde cyclus heeft hij de allure van een James Bond die zijn tegenstanders lettterlijk op grote hoogte tegemoet treedt.In het typische no nonsens denk -en schrijfritme van Michael Connelly, een weergave van zijn protagonist Harry Bosch vertelt de gelauwerde schrijver het zoveelste succesverhaal van de rechercheur die nog steeds ‘slechts’ vrijwilligerswerk doet bij de San Fernando Police Department.Echt vrolijk worden we als lezer niet van het criminele universum waarin onze held zich beweegt. Bosch zelf blijft bescheiden en een tikkeltje somber. Elke keer weer word je op het verkeerde been gezet. Heb je een zaak opgelost, dan is er weer een nieuwe aan het ontstaan. Word je zelfs beschuldigd van manipulatie. Heb je toch je broer nodig, de sluwe advocaat, Mickey Haller.En denk je, te maken te hebben met een flagrant onrecht, blijkt het toch weer anders.Ja, Bosch krijgt het voor de kiezen op zijn oude dag. En als een Tom Cruise in zijn beste dagen op het witte doek, pakt hij ook nu elke mission impossible aan en brengt dit tot een bevredigend einde. Al heeft hij bij de ene zaak waarbij hij wordt beschuldigd van manipulatie, toch echt wel de gaven en trucs nodig van zijn broer.En toch, is het geen Hollywood successtorie die Connelly vertelt. Nee, Bosch fungeert weliswaar als troubleshooter voor Connelly in menige lost case, toch schetst hij een somber beeld van de drugsscene van Los Angeles. De beschrijving van de busladingen medicijnverslaafden geeft een somber beeld van hoe de mens in verval kan raken. Bosch undercover, krijgt een zwak voor een van deze lost cases, die hem misschien wel doet denken aan zijn inmiddels overleden vrouw. Waarschijnlijk, zal een volgend verhaal van Bosch met haar geschiedenis verder gaan.Elk boek van Connelly getuigt van hoge kwaliteit en ook dit boek zou in vergelijking met andere thrillerschrijvers met gemak de 5 sterren halen. Waarom dan toch vier? Vergeleken met de andere boeken van Connelly, komt het verhaal ietwat traag op gang. En de capriolen op grote hoogte gaan wel heel erg vlotjes. Maar ja, wat zeur ik nu. Het neemt toch niet weg, dat ook dit boek wederom een echte topper is.</t>
  </si>
  <si>
    <t>Vroeger keek ik als klein kind naar de serie Baantjer. Daarin speelde Piet Römer de hoofdrol als ‘rechercheur De Cock met cee oo cee kaa’. Geweldig zoals hij die rol vervulde! Hij gaf er zijn eigen draai aan, een wijze man, een wijze rechercheur maar soms was er ook een grapje. Toen ik aan het boek begon had ik niet verwacht dat ik er zoveel van zou leren. De verhalen zoals Peter Römer ze heeft beschreven, die gepaard gaan met flashbacks, geven je inspiratie voor je eigen leven. Piet Römer was een doorzetter, een man met kennis van zijn vak (acteren) die niet te hoge eisen stelt maar wel wil dat een stuk kwalitatief (het acteren) goed is. Geen commerciële rompslomp. Behalve het serieuze uit zijn leven waar we hem van kennen, komt er ook een kant naar voren van Piet die je zal doen verbazen. Spontaan een roadtrip naar Frankrijk of spontaan naar Spanje voor televisie opnamen. Wat Piet ook deed, één ding komt duidelijk naar voren in het boek: hard werken en je leven leven! Hét leven leven! Daar was Piet dus echt goed in!Dit boek is echt een aanrader, een inspiratie voor jong en oud. Voor als je je ambities nog niet waargemaakt hebt: dit boek laat zien hoe het kan in welke vorm dan ook. Met vallen en opstaan: dit boek laat zien dat dat overal gebeurt. En dit boek leest nog vlot en afwisselend ook. Heerlijk om er een paar dagen mee zoet te zijn.Veel plezier met lezen!Greetings from Sophie!</t>
  </si>
  <si>
    <t>Karen Sharpe en Phoenix, er zit wat in, maar het komt er helaas niet helemaal uit.Het verhaal is op zich een boeiend geheel. Dat een schrijver daar enige diepgang in wil steken, is een goeie zaak. Connor gaat daar echter een stap te ver in. Enkele van de (62!!) hoofdstukken geven duidelijk weer dat hij weet hoe een politieonderzoek tot in detail verloopt; maar het wordt daardoor bij momenten wel een saai.Bovendien maken namen en gebeurtenissen en verwijzingen naar gebeurtenissen er een complexe boel van - niet ideaal voor wie door tijdsgebrek een maand of meer over een boek doet.De laatste 50 bladzijden gaat het tempo dan plots omhoog, krijg je een spannende finale gepresenteerd, en wordt alles duidelijk op een rij gezet. Maar: de geloofwaardigheid gaat daardoor toch wel een stuk verloren. Bovendien kijk je achteraf terug naar de drie bladzijden intro - feiten uit het verleden waar het boek mee begint - en vraag je je af wat het nut en de meerwaarde van die intro zijn...Phoenix en Karen Sharpe, er zit wat in, maar het komt er niet helemaal uit...</t>
  </si>
  <si>
    <t>Speels Wolfje ruikt op een dag een vies luchtje en gaat zijn neus achterna. Hij vindt een oude, wijze geit die hem vertelt dat vandaag haar laatste dag is. Die laatste dag brengen de nieuwe vrienden samen door en Wolfje leert van geit over wat doodgaan eigenlijk betekent. Hij vindt het wel een spannend avontuur en wil met oude geit een wedstrijdje doen wie het eerst doodgaat. Oude geit vindt hem wel vertederend en speelt het spel mee.Op een heel mooie, heldere en lieve manier wordt er in dit prentenboek beschreven hoe het is als iemand doodgaat. Nergens word je bang gemaakt, het lijkt gewoon een mooi avontuur waarbij de dood niet het einde van alles is. En er zit veel humor in, ook heel fijn!Herkenbaar is ook de nieuwsgierigheid van de jonge wolf en het gemak waarmee hij vragen stelt en hoe hij er uiteindelijk mee omgaat als oude geit dan echt dood is. Echt op een kinderlijke manier, het is vreemd en nieuw, maar het hoort er ook gewoon bij. Prachtig gedaan! En dat vertederende verhaal komt helemaal tot leven door de prachtige dromerige en zachte illustraties van Carolien. Een perfecte combinatie!</t>
  </si>
  <si>
    <t>Een heerlijk en makkelijk boek om te lezen door de korte verhalen die allemaal wat met de titel Loslaten te maken hebben.</t>
  </si>
  <si>
    <t>Geen enkel conflict bracht vernietiging en drama op een dermate grote schaal als de Tweede Wereldoorlog. Talloze personen werden gesteld voor bepalende keuzes, tussen het goede en het kwade, tussen geweten en plicht. Dergelijke omstandigheden nodigen uit tot het schrijven van indringende romans en daarvan zijn er dan ook talloze verschenen. Een nieuwe positieve uitschieter in dit genre is Witter Zwart, de debuutroman van Johan van den Ende.Witter Zwart – Johan van den Ende We schrijven Italië, najaar 1943 / voorjaar 1944. In Italië, vroeger onder leiding van Benito Mussolini, een bondgenoot van het Derde Rijk, is na de geallieerde invasie in september 1943 een almaar heftiger wordende strijd tussen de Duitse bezettingsautoriteiten en het Italiaanse verzet ontstaan. Tegen deze achtergrond speelt de historische roman Witter zwart van Johan van den Ende zich af. De hoofdpersoon is Marco Sebastinie Corletti, een Italiaanse graaf die met de Duitsers collaboreert en als lid van de Schutzstaffel (SS) heeft gediend in het concentratiekamp Dachau. Hij wekt in eerste instantie de indruk van de snobistische, verwende aristocraat. Al snel blijkt echter dat hij een complex persoon is met tal van twijfels, die worstelt met zijn geweten aan de ene kant en zijn positie in de SS aan de andere kant. Zijn gevoelens komen het best tot uiting in de passages uit zijn dagboek die zijn opgenomen in de roman.Marco strijdt tegen de Italiaanse partizanen, de katholieke geestelijken die hen ondersteunen, maar ook tegen zijn gevoelens en zijn broeders van de SS. Gedurende het boek moet hij (soms gedwongen door druk van buitenaf) een aantal moeilijke keuzes maken. De meeste hiervan vallen verkeerd uit, zowel voor hemzelf als voor zijn naaste omgeving. Het is moeilijk om je als lezer een oordeel over hem te vormen, omdat hij zelf ook zoekende is aan welke kant hij staat. Hij heeft hierdoor wel iets weg van de Duitse detective en lid van de Sicherheitsdienst Bernie Gunther, de beroemde schepping van de Schotse auteur Philip Kerr.In vergelijking met zijn baas en vriend, de SS-Oberführer Helmut von Schlagen, lijkt Corletti wel een koorknaap. Von Schlagen is het stereotype van de SS’er. Hij heeft een Arisch uiterlijk, is wreed en zeer gewelddadig en heeft een obsessieve Jodenhaat. Tegelijkertijd draagt hij een groot geheim met zich mee dat hem noodlottig kan worden. Andere belangrijke personages in het boek zijn de leden van de familie Tandori, een Joodse familie, op wier landgoed het SS-detachement van Von Schlagen is ingekwartierd.De familie bestaat uit de vol-Joodse vader Nando, de moeder Hannelore Tandori-Von Walterskirchen, wier broer een hoge functie bekleed binnen de NSDAP, en hun dochter Ester en zoon Rufus. Ester en Marco hebben een gezamenlijk verleden. Ook bestaat er een zekere affectie tussen de SS’er en de half-Joodse vrouw, hetgeen zorgt voor veel spanningen. Net als Marco houdt Ester een dagboek bij, waarvan fragmenten zijn opgenomen in de roman. Dit levert een aantal mooie passages op, zoals:“Ik wil dat vannacht mijn herinneringen vallen als bladeren van een boom: herfst in mijn hoofd. En daarna, vlak voordat de zon opkomt, is er de zuivering van vorst, is er de winter met haar hagelwitte sneeuw, ijskristallen, en de geur van jasmijn. En dan, bij het ontwaken, is het lente, is er een nieuwe wereld waarin ik weer jood mag zijn, weer zal dansen, zingen, vioolspelen, genieten, en waarin ik weer verliefd zal zijn zoals ik dat ooit was.”Het boek bevat veel van dergelijke mooie en tragische passages, zowel in de dagboekfragmenten, als in de dialogen tussen de hoofdpersonages.Historische figurenZoals eerder aangehaald zijn er al vele romans geschreven die zich afspelen tijdens de Tweede Wereldoorlog. Dit maakt het lastig om origineel te blijven. De auteur slaagt hier echter goed in. Bepaalde facetten in het verhaal lijken in eerste instantie vergezocht. Door de complexe en ingetogen wijze waarop de auteur het beschrijft, komt het verhaal echter nergens onlogisch over. De auteur heeft daarbij een zeer verfijnde schrijfstijl die zich onder meer uit in prachtige volzinnen. In het begin ontwikkelt het verhaal zich langzaam. Hierdoor is de auteur in staat om de karakters van de hoofdpersonen goed uit te diepen. Gedurende het boek neemt het tempo toe en wordt je steeds meer meegezogen in het verhaal. Er ontspint zich een ingenieus plot, waarin onder meer (de strijd tegen) Italiaanse partizanen, geroofde kunst, de paus en het Vaticaan een rol spelen. Alle karakters worden voor moeilijke keuzes geplaatst en veel van hen blijken een andere, duistere, of juist lichtere kant te hebben. De auteur weet een tragisch liefdesverhaal vol met intriges op overtuigende wijze te vervlechten met de rauwe oorlog in Italië.Het boek bevat een aantal zeer gewelddadige passages, onder meer als de Duitse strijdmethode tegen het Italiaanse verzet aan bod komt, die gekenmerkt wordt door gruwelijke represailles. Het geweld wordt echter nooit gratuit, in tegenstelling tot in andere oorlogsromans. Ook zijn er een aantal zeer ontroerende en liefdevolle gedeelten in het boek opgenomen.Albert KesselringVan den Ende heeft duidelijk veel research gedaan voor zijn boek. Hij beschrijft een aantal daadwerkelijk bestaande personages en plaatsgevonden gebeurtenissen op waarheidsgetrouwe wijze. Deze weet hij ook op een prettig leesbare manier te verwerken in zijn roman. Een aantal historische figuren die de revue passeren zijn de wrede Höhere SS und Polizeiführeraan de Adriatische kust, SS-Gruppenführer Odilo Globocnik, de “lachende” Oberbefehlshaber Südwest, Generalfeldmarschall en de Höchste SS und Polizeiführer Italien, SS-Obergruppenführer Karl Wolff.Ook het onderzoek dat de Duitse SS-rechter Konrad Morgen tijdens de oorlog uitvoerde naar de corruptie en andere misdragingen van leden van de SS in de Duitse concentratiekampen komt zijdelings ter sprake. Achterin het boek wordt aangegeven dat het verhaal is gebaseerd op historische feiten en voor meer informatie wordt verwezen naar de website Witterzwart.nl. Het was misschien ook interessant geweest om in het boek zelf wat meer achtergrondinformatie op te nemen, bijvoorbeeld over welke personen echt hebben geleefd en welke personages fictief zijn.Witter zwart is een uitstekende debuutroman. Zoals de titel aangeeft kun je niet zeggen of iemand wit of zwart is. Van den Ende laat zien dat zelfs de verdeling in wit, zwart en grijs niet altijd recht doet aan de complexe situatie tijdens de Tweede Wereldoorlog. Het boek is een aanrader voor iedereen die geïnteresseerd is in de Tweede Wereldoorlog. Niet alleen vanwege het aangrijpende en tragische verhaal, maar ook omdat het een reëel beeld schetst van de oorlogsomstandigheden en wat voor invloed deze hebben op de (persoonlijke) ontwikkeling van de betrokkenen.</t>
  </si>
  <si>
    <t>Dick Francis werd bekend door zijn paardenthrillers die hij gedurende bijna veertig jaar tot 2000 schreef. In 2006 pakte hij de draad weer op met zijn zoon Felix Francis. Samen schreven ze drie thrillers, tot Dicks dood in 2010. Op het spel is Felix' eerste thriller die hij alleen schreef.Het verhaal wordt verteld door Nick Foxton, een voormalige jockey die na een ernstig ongeluk in de financiële sector is gaan werken. Tijdens een paardenrace wordt zijn collega Herb, die naast hem staat tussen een groot publiek, volgepompt met kogels. Tot zijn verrassing blijkt Nick de enige erfgenaam van Herb te zijn en hij laat er dan ook geen gras over groeien om de spullen van zijn vermoorde collega te doorzoeken. Daarbij doet hij vondsten die de politie zijn ontgaan en tezamen met allerlei informatie die hem als vanzelf wordt aangereikt door anderen, zetten die Nick op het spoor van een grote financiële fraude.Een zoon kan wel de naam van zijn vader hebben, maar dat betekent niet dat hij ook automatisch diens talent heeft. Als de naam Francis niet op het boek zou hebben gestaan, zou het in het thrilleraanbod niet opgevallen zijn. Felix Francis is geen meester in het opzetten van een plot, zoals uit Op het spel blijkt. De verhaallijn dat de dood van Herb te maken zou hebben met clandestiene Amerikaanse gokkers raakt volledig ondergesneeuwd. Pas op het eind bedenkt Felix zich dat hij dat draadje ook nog moet afhandelen en doet dat vervolgens op een wijze die erg kort door de bocht is. De reden die Felix geeft voor een waarschuwingsbriefje in de zakken van Herb past niet in het verhaal. Op het eind van zijn verhaal haalt Felix het cliché van stal van de booswicht die alles bekent voor de hoofdpersoon wordt vermoord. En voor alles wat de booswicht niet bekent, laat Felix de andere personages wel een theorie bij elkaar fantaseren die de feiten moet verklaren.De kleurloze karaktertekening past bij het simpele verhaal. Pas op het moment dat de huiselijke sores van Nick aan bod komen, vertonen de personages een sprankje van leven. Nick zelf blijft een stuiterbal die van gebeurtenis naar gebeurtenis vliegt zonder te weten wat hem overkomt. Felix hanteert een schrijfstijl waarbij hij Nick regelmatig commentaar laat geven op hetgeen gezegd wordt. Dat gaat dan in zinnetjes als: "Wat erg, dacht ik. Maar niet heus!"Op het spel is vooral geschikt voor mensen die nooit lezen en hooguit één keer per jaar tijdens de vakantie naar een thriller grijpen. De doorsnee thrillerlezer mag meer eisen aan een boek stellen.</t>
  </si>
  <si>
    <t>Bessy gaat na het overlijden van haar broodheer op zoek naar werk als dienstmeid in Schotland. Halverwege blijft ze echter in de buurt van Snatter hangen en vindt er werk op een landhuis bij een wrekkige heer met politieke ambities en een lieve meesteres met toch wel eigenaardige trekjes ten opzichte van het huisdelijk personeel. Zij pleegt ze vreemde bevelen te laten opvolgen om hen vervolgens te observeren bij het uitvoeren daarvan. Hiermee wil de dame des huizes inzicht krijgen in de denk- en leefwereld van het personeel. Ze noteert haar bevindingen nauwgezet in haar boek: De Observaties. Bovendien vraagt ze ook aan het personeel om een dagboek bij te houden en haar hieruit voor te lezen.Bessy weet uit te vissen dat al vele meiden –precies omwille van die ‘zotte kuren’ van mevrouw- het huis hebben verlaten. Maar ze komt er ook achter dat een zekere Nora op mysteriueze wijze om het leven is gekomen en ... zwanger was. Wie was die Nora waarvoor haar meesteres nog steeds zo’n voorliefde koestert, waarom en vooral hoe kwam ze om het leven? Bessy besluit op deze vragen een antwoord te vinden en gaat op zoek in het huis. Hierbij komt ze op het idee om mevrouw eens lekker angst aan te jagen door wat te ‘spoken’. Het hele plan loopt echter danig uit de hand en maakt mevrouw letterlijk knettergek.Aan dit boek geraak je niet echt verslingerd, maar toch verwacht je dat de auteur met een op zijn minst verrassend einde op de proppen zal komen. Even lijkt het erop dat het voorspelbaar wordt, maar neen dus. Toch een verrassend einde ... voor wie er even wil over nadenken. Jane Harris slaagt er immers in om in een knappe constructie alle betrokkenen gek te maken: niet mevrouw zelf, maar ook haar man James is aan het einde van het boek gek van verdriet. Uiteindelijk kan men zelfs de vraag stellen wie aan het einde van het verhaal als geesteszieke in de instelling is beland: mevrouw of ... Bessy? Wanneer je als lezer over deze vraag gaat piekeren, is het gevaar niet denkbeeldig om ook ... kierewiet te worden. Lezen op eigen risico!</t>
  </si>
  <si>
    <t>De heruitgaven van Nasleep van Peter Robinson is geen pocket, iets groter, wel een paperback en goed vast te houden met 1 hand. In het begin vond ik het kleine lettertype minder fijn, het las niet zo gemakkelijk, temeer omdat het begin wat rommelig is, na 2 huiveringwekkende hoofdstukken. Maar toen werd ik gegrepen door het verhaal en wilde alleen maar doorlezen. Het boek las ik toen in 1 adem uit. En de ontknoping is bijzonder.Alan Banks is een plezierige, tobberige inspecteur. Dpordat Robinson hem zo goed neer zet en dat geldt ook voor de andere personages gaan ze leven en worden echt. Ik dacht dat ik Peter Robinson niet kende, de naam Alan Banks kwam mij wel bekend voor. Ik denk dat ik boeken over hem heb gelezen toen ik nog in de bieb kwam, en dat was voor 2002. Ik wil absoluut meer van Peter Robinson lezen over Alan Banks. Een aanrader.</t>
  </si>
  <si>
    <t>Wauw! Wauw! Wauw! Wat een prachtig, ontroerend verhaal. Ik heb het gelezen met een glimlach en een traan. Lees het dus vooral niet buiten waar iedereen je kan zien en horen ;)Ik kan dit aan iedereen aanraden die genoten heeft van Het kleine meisje van meneer Linh en 7 minuten na middernacht. Wauw!</t>
  </si>
  <si>
    <t>Een bijzondere carrièreswitch maakte auteur Mechtild Borrmann. Na een carrière als dans- en theaterpedagoog, gestalttherapeut en personeelsmanager besloot zij het schrijversvak te leren kennen. In Duitsland hebben haar romans al meerdere prijzen in de wacht gesleept. Oorlogskind is haar debuut in Nederland. Voor de feelgood club op Hebban mocht ik het boek alvast vooruit lezen.Wanneer Hanno een jongetje vindt zonder iemand die om hem bekommert, besluit hij hem mee naar huis te nemen. Zo net na de Tweede Wereldoorlog moet iedereen vechten om te overleven en het zou onmenselijk zijn om het ventje alleen achter te laten. Jaren eerder vecht de familie Anquist voor hun leven. Ook rijke mensen in Duitsland hadden het tijdens de Oorlogsjaren niet gemakkelijk. En jaren later – in het heden – vraagt Anna zich af waarom haar moeder zich ze vreemd gedraagt. En zou Joost ooit antwoord op zijn vragen krijgen?Borrmann neemt je in Oorlogskind mee naar drie verschillende tijden. We volgen Clara Anquist rond 1945, Hanno en zijn familie rond 1947 en Anna en Joost in 1992. In eerste instantie lijkt het erg ingewikkeld om drie tijden door elkaar te lezen. Toch is dat niet het geval. Borrmann weet de drie tijden duidelijk van elkaar te laten verschillen door een goede afwisseling van tijd.Ook als je niet zo kijken in welk jaartal het hoofdstuk zich bevindt – elk hoofdstuk begint met een jaartal – is het verhaal goed te volgen. De sfeer van de rijkelui, die maar moeilijk kunnen overleven, zo net na de oorlog is typisch voor die tijd. Het verdriet om verlies – niet alleen van mensen om hen heen maar ook van bezittingen en het onrecht is voelbaar op elke pagina.Ook in het verhaal van Hanno is de sfeer duidelijk te proeven. Hanno's leven bestaat uit overleven. Illegaal dingen verkopen om in leven te blijven. De angst om dood te vriezen door de kou en de vele roddels die ontstaan als je het wel weet te redden. De beklemmende sfeer van Hamburg na de Tweede Wereldoorlog spat van de bladzijden en doet soms even rillen.In het heden zit weinig sfeer. Joost en Anna zijn allebei op zoek naar de waarheid. Terwijl zij zoeken in het verhaal, licht Borrmann steeds een stukje van de sluier op. Het verhaal komt langzaam tot een climax en je bent als lezer druk bezig om het mysterie op te lossen.Helaas is het als vrij snel duidelijk wie wie is en dat maakt dit verhaal dan ook wel erg voorspelbaar. Dat is zonde, maar het zorgt er niet voor dat het een slecht boek is. Oorlogskind moet het namelijk niet alleen hebben van het mysterie, maar vooral van de sfeerbeschrijvingen over een zwarte periode in Duitsland.Het verhaal is gebaseerd op een waargebeurd feit, de nooit opgeloste puinmoorden. Borrmann heeft hier een fictief verhaal omheen verzonnen, maar weet wel de geschiedenis te beschrijven. De levensstijl van de armen en de rijken naast elkaar is bijzonder te noemen. Oorlogskind geeft een kijkje in een stukje geschiedenis waar velen nooit over nagedacht hebben. Alleen daarom is het al een must read.</t>
  </si>
  <si>
    <t>Het boek Zondagskind beschrijft het leven van de jonge Jasmijn.Op een persoonlijke en indringende manier laat ze de lezer in de huid kruipen van iemand met autisme.Gaandeweg het verhaal leef je intens met haar mee en begrijp je zelf ook hoe het moet zijn om hiermee om te gaan.</t>
  </si>
  <si>
    <t>Je weet dat deze dingen gebeuren,maar dat zo'n meisje pas 12 jaar is als ze in deze wereld terecht komt is toch echt wel heel erg.Hoe gelaten ze soms alles ondergaat, haar dubbele gevoelens voor ManouIk vind het een schokkend boek en haast onvoorstelbaar dat ze door kan gaan met haar leven.Wat zij heeft meegemaakt in haar leven hebben gelukkig maar weinig mensen,maar toch misschien wel veel meer dan je denkt.</t>
  </si>
  <si>
    <t>Britt-Marie is een vrouw van 63, helemaal vastgeroest in haar huwelijk met Kent. Ze leeft haar leven volgens vaste patronen, wat anderen wel niet over haar kunnen denken is heel belangrijk; schoonmaken en de overhemden van Kent wassen is haar levensdoel. Het balkon haar enige ontspanning. Kent ziet haar amper staan, heeft geen waardering voor haar, noemt haar sociaal onhandig. En dat is ze ook zo blijkt uit haar bezoeken aan het arbeidsbureau waar ze een jonge medewerker het bloed onder de nagels vandaan haalt. Britt-Marie vindt namelijk dat ze een baan nodig heeft, als je een baan hebt, dan word je gemist wanneer je niet op je werk verschijnt. Dan kunnen ze je niet na maanden dood op de vloer vinden in je eigen huis. Briit-Marie vindt werk in Borg, een klein dorp wat grotendeels verlaten is door de inwoners omdat er geen werk meer is. Is Britt-Marie tot dan een hele vreemde eend in de bijt, in Borg is ze dat absoluut niet. Het ene personage is nog kleurrijker dan het andere. Ze maakt er warempel vriendinnen, Iemand en Bank. Ze gaat er als beheerder in een jongerencentrum werken maar wordt al snel coach van het voetbalteam in wording. Daarbij wordt ze geholpen door Sami, een jongeman met verkeerde vrienden maar ook met een heel groot hart. Britt-Marie leert in Borg te kiezen voor zich zelf, wat zij belangrijk vindt in het leven. En Borg? Borg verandert met haar mee, het wordt weer een dorp waarin geleefd wordt.De auteur hanteert een bijzondere schrijfstijl. In het begin gebruikt hij veel korte en eenvoudige zinnen. Daardoor worden de aparte trekjes van Britt-Marie en haar afhankelijkheid nog opvallender. Terwijl het verhaal evolueert en je de geschiedenis van Britt-Marie leren kennen, je haar gaat begrijpen, verandert de schrijfstijl mee. Als lezer wordt je op prachtige zinnen getrakteerd die je ook dieper over het leven laten nadenken. “Want als we de mensen die we liefhebben niet vergeven, wie dan wel? Wat is liefde, als het niet betekent dat we onze geliefden liefhebben als ze dat niet hebben verdiend?” Het is al met al een schitterend boek waarin veel humor verwerkt zit maar waar ik ook af en toe een traantje moest wegpinken. En mocht je op de cover de volgende punten opvallen, de rode punt, de rat, de sjaal, de handtas en de voetbal: ze spelen allemaal een rol in het verhaal!</t>
  </si>
  <si>
    <t>Vergeten waarom je boos bent (zeker wanneer je daar een gegronde reden voor hebt) zodra je in iemands ogen kijkt lijkt me iets voor in een Disney-sprookje in plaats van real-life. Hier zou ik echter mits enige moeite nog overheen kunnen lezen. Ik geloof ook dat een trauma op onverwachte momenten kan opspelen maar niet dat het op enkele minuten tijd weer de kop is ingedrukt. Dit slechts enkele bedenkingen die ik me maakte tijdens het lezen van ‘Harde leugen’. Jammer genoeg waren er nogal veel fragmenten die me bedenkelijk deden kijken.Ik ben niet ontzettend veeleisend. Een portie clichés overleef ik zonder probleem. Enige voorspelbaarheid is nog steeds geen ramp. Geloofwaardigheid en personages waar ik mee wil/kan meeleven zijn echter onmisbaar. Eén van beide moet sowieso aanwezig zijn wil ik van een verhaal kunnen genieten én jammer genoeg miste ik beide factoren in dit verhaal.Zo leek Daniel’s ontwikkeling in dit verhaal nogal vergezocht én ongeloofwaardig. Andere personages worden dan weer niet serieus uitgewerkt waardoor ze niet veel meer zijn als bijzaak. Nu had ik bij het eerste boek van deze serie al wel enkele bedenkingen, maar die waren geen echte belemmering bij het lezen van het verhaal. Dit keer waren er iets te veel ergernissen om van het boek te kunnen genieten. Ik merkte dat het mijn aandacht moeilijk kon vasthoudenNu weet ik ondertussen wel dat het bij dit genre vooral de lust is die primeert terwijl de liefde niet echt voelbaar is. Wanneer je je echter tijdens het lezen van een erotische scène vooral afvraagt of hun rug niet pijn zou doen wordt het waarschijnlijk tijd om wat meer andere genres te lezen. Ik tracht steeds zowel voor -als nadelen te vermelden bij het schrijven van een recensie maar dit keer lijk ik vooral veel voorbeelden van dat laatste te kunnen aanhalen. Misschien had ik dit boek positiever onthaald indien ik de afgelopen maanden niet vrij veel gelijkaardige verhalen had gelezen. Jammer genoeg kreeg ‘Harde leugen’ nu maar een matige ontvangst.</t>
  </si>
  <si>
    <t>Dit is het verhaal van de 16 jarige Ize, die in de zomervakantie verplicht moet logeren bij haar oma in Zeeland. Haar ouders gaan namelijk in relatietherapie in Spanje. Ize baalt hiervan, Zeeland is een gebied vol boeren waar niks te beleven valt. Ze heeft het net uitgemaakt met Tije. Haar vriendinnen blijven in Amsterdam. Dat wordt een saaie vakantie…Maar dat verandert als ze op zolder een foto vind van een meisje dat op oma lijkt. Oma schrikt van de foto en wil Ize het hele verhaal vertellen…Dat gaat over de 16 jarige Janne, die in 1944 wordt opgeroepen om voor de Duitsers te gaan werken. Ze moet ook haar ouders helpen met het huishouden. Het wordt nog moeilijker als haar vrienden vragen of ze “een klusje op wil knappen”… Kiest ze voor haar ouders of voor de Duitsers, die soms wel aardig zijn of kiest ze voor de klusjes van haar vrienden? Haar vriend Willem is haar enige lichtpuntje. Maar niemand mag weten dat ze met hem omgaat…Het boek, dat dus is opgedeeld in twee aparte verhalen, lees erg vlot. Je kan je met de hoofdpersonen van beide verhalen identificeren. Ize is een stadsmeisje die met haar vrienden aan het Whatsappen is , elke puber kan zich in haar inleven.Janne leeft in de oorlogstijden heeft haar vrienden, hoe lastig het soms ook is om keuzes te moeten maken.Beide verhalen zitten vol met spanning en romantiek en humor. Het leuke aan het boek is dat je beide verhalen leest en zo uiteindelijk tot het eind van het verhaal komt. De verhalen staan niet los van elkaar, daar kom je al snel achter. Het is een spannend oorlogsverhaal en een modern verhaal van een puber van deze tijd in een.Het eind vond ik wat abrupt, het is nu net of het verhaal niet helemaal af is. Ik had graag een afgeronder geheel gezien.4 sterren.</t>
  </si>
  <si>
    <t>Dit boek kon me niet echt bekoren. In LA worden mensen ziek als gevolg van een nieuwe prionziekte waarvoor geen medicijn bestaat. Als drastische maatregel wordt heel LA in quarantaine geplaatst. Dit heeft uiteraard zo zijn gevolgen voor de bevolking. Wanneer mensen gedwongen worden binnen een bepaald gebied te blijven, vallen ze terug op hun primitieve behoeften. Tegelijkertijd wordt er een nieuwe Maya codex gevonden. Her vermoeden bestaat dat de oplossing voor de nieuwe ziekte terug te vinden is in deze codex. De vertaling ervan loopt stroef, ook al omdat een van de mensen een eigen agenda heeft. De stukken vertaalde codex in de tekst vond ik storend omdat ze het verhaal ophielden. Daarnaast vond ik het einde nogal snel afgehaspeld en was het voor mij geen goed einde.</t>
  </si>
  <si>
    <t>In de roman Vroeger was alles beter maakt de lezer kennis met een man op leeftijd die het liefst alles bij het oude laat. Van de moderne tijd moet hij niets weten: niet van computers, noch van internet, smartphones (’al die IT-apparaten’ zoals hij ze steeds noemt) en ook niet van andere elektrische apparaten. Ook zijn taalgebruik gaat niet met de tijd mee: naar zijn demente vrouw verwijst hij steevast met ‘moeder de vrouw’ en het woord ‘waarachtig’ komt bijna op elke bladzijde voor. Onder deze afkeer van de moderne technologie en de huidige tijd en maatschappij schuilt eigenlijk een diepe angst: de angst voor veroudering, aftakeling en de dood. Vandaar dat deze meneer zo wanhopig probeert terug te grijpen naar het verleden en zich vastklampt aan alles van ‘vroeger’. Wanneer hij een ongelukje krijgt beseft hij uiteindelijk dat de moderne tijd ook wel degelijk voordelen biedt.Tuomas Kyrö is een Finse maatschappijcriticus die zijn stem probeert te laten klinken via deze oude man. Hij sluit met deze roman aan bij een trend van de laatste jaren: verhalen over bejaarden die allerlei komische avonturen beleven (denk hierbij aan bijvoorbeeld Pogingen iets van het leven te maken van Hendrik Groen en Jonas Jonassons De 100-jarige man die uit het raam klom en verdween). Het recept is vaak hetzelfde: aan het woord is een komische bejaarde in of rondom een verpleeg- of bejaardentehuis, en onder deze laag schuilt soms kritiek op de maatschappij, de ouderenzorg etc.Kyrö probeert de avonturen van deze oude man ook hilarisch te laten zijn, maar slaagt hier niet in. Soms zijn de grappen niet zo leuk of ze komen niet goed uit de verf (hoewel over humor uiteraard valt te twisten), soms zijn de avonturen of het taalgebruik van deze man niet realistisch. De hoofdpersoon bedient zich bijvoorbeeld vaak van ouderwets, deftig taalgebruik, wat geheel in lijn is met het feit dat hij wordt neergezet als een oude brompot die verlangt naar vroegere tijden, maar het ligt er te dik bovenop door het gebruik van te veel ouderwetse woorden in één alinea of fragment:"Mijn leven wordt uitgestippeld door mensen wier ouders ik naar het graf heb gedragen, wier bezigheden ik heb gadegeslagen toen ze de snotneusfase, de oogmake-upfase, de brommerfase en de nozemsfase doormaakten. Ik word toch zo sikkeneurig wanneer zo iemand met luide stem vraagt: kunnen we het nog een beetje behapstukken zo in ons eentje, meneer?"Hierdoor lijkt het taalgebruik op een gegeven moment te gekunsteld en daardoor wordt het verhaal minder realistisch, iets wat bijvoorbeeld ook al gevoed wordt door het overvloedige gebruik van het woordje ‘waarachtig’. Dit leidt af van het verhaal en wekt eerder irritatie op dan amusement. Ook mist de roman vaart; de auteur weet de aandacht niet vast te houden en bovendien lezen de zinnen niet altijd even prettig.Vroeger was alles beter overtuigt helaas niet genoeg, de hilariteit blijft uit en vanwege de te grote hoeveelheid ouderwets taalgebruik die Kyrö de hoofdpersoon laat gebruiken is het verhaal te gekunsteld en onrealistisch. De auteur had het er wellicht beter iets minder dik bovenop kunnen leggen en minder expliciet kunnen maken: less is more geldt in dit geval.</t>
  </si>
  <si>
    <t>Weg van Jou is een heerlijke feelgoodroman waarin de familie van Antwerpen centraal staat. Helena, een alleenstaande moeder van een volwassen zoon Alex, ontmoet op een bijzondere manier Klaus, een vriend van haar broer Cas en schoonzus Anouk. In tussentijd blijkt het huwelijk van Cas en Anouk wat scheuren op te lopen als Anouk een romance aangaat met Mark die ze toevallig weer tegenkomt op een bruiloft nadat ze elkaar eerder bij een cursus hadden ontmoet. Zoon Alex is gaan samenwonen met zijn vriendin Anna, maar logeert toch verdacht vaak weer bij Helena. Ondertussen helpt Alex opa Bob bij het online daten. Geven Anouk en Helena zich over aan de liefde of kiezen ze voor het vertrouwde leven wat ze kennen?Ondertussen strijden Helena en Alex ook nog voor het behoud van het jeugdhonk waar Alex veel tijd heeft doorgebracht. Dit doet Helena samen met Klaus die journalist is en dus hier en daar een lijntje heeft naar de media. Ze schrijven samen een column die al snel viral gaat op social media. En komt hier van het een het ander?Het leest ontzettend lekker weg, het is een luchtig verhaal die je laat meegenieten met het doen en laten van de familie van Antwerpen. Als Nederlandse moest ik af en toe wel even wennen aan wat typisch Vlaamse uitdrukkingen, maar dat had ook wel zo zijn charme.</t>
  </si>
  <si>
    <t>‘Nu de angst is verdwenen’ is een knap geschreven verhaal met meerdere lagen. Het gaat niet alleen over de gruwelijke gebeurtenissen in Auschwitz, maar ook over het leven van overlevenden na Auschwitz en de liefdesrelatie tussen Lena en Heiner.Heiner is een overlevende van het concentratiekamp Auschwitz. In Auschwitz heeft Heiner zich voorgenomen om te overleven opdat hij later kan getuigen van hetgeen er heeft plaatsgevonden. Eenmaal buiten het kamp en herenigd met zijn geliefde blijkt de liefde niet bestand tegen de constante drang van Heiner om te vertellen en zijn frequente nachtmerries doordat hij de verhalen in zijn slaap opnieuw beleeft. Als hij in 1963 bij het Auschwitz-proces als getuige optreedt ontmoet hij de jonge en levenslustige Lena. Zij en Heiner voelen zich sterk tot elkaar aangetrokken, maar hun relatie is een constante zoektocht naar hoe ze zich moeten verhouden tot het trauma van Heiner. Prachtig beschreven wordt de eenzaamheid die Heiner ervaart omdat, hoe goed hij zijn verhaal ook vertelt, noch de rechtbank noch Lena zich ooit zullen kunnen inleven in dat wat Heiner heeft gezien en ervaren. Woorden hebben voor de betrokkenen vaak een totaal andere betekenis en lading. De enigen door wie Heiner zich echt begrepen voelt zijn de oude kameraden uit Auschwitz. Lena is getuige van de speciale band die deze overlevenden met elkaar hebben; een band die zij nooit op die manier met Heiner zal hebben. De vrienden vertellen elkaar de verhalen, net zo vaak totdat het verhaal hen allemaal toebehoort. Hij heeft Lena echter nodig om te leren dat Auschwitz niet de maatstaf is voor alle dingen in het leven.Het verhaal neemt de lezer mee in een tijdreis van het vooroorlogse Wenen, via Auschwitz, via het Auschwitz-proces in 1963 in Frankfurt naar het Poolse staatsbeleg in de jaren ’80. Bij het lezen passeren een hele trits aan emoties de revue, van walging tot ontroering, zonder dat het sentimenteel of voorspelbaar wordt. Een absolute must-read, ‘opdat wij nooit zullen vergeten.’</t>
  </si>
  <si>
    <t>Ik schrijf deze recensie zonder de andere recensies gelezen te hebben, omdat ik altijd graag objectief aan een boek begin. Als er overeenkomsten zijn, dan is dit per ongeluk zo gegaan.Verder denk ik niet dat ik echt spoilers heb geplaatst, maar toch een kleine waarschuwing voor je dit leest: ik ben wel in detail getreden.Gisteravond heb ik het boek uitgelezen. Ik moet zeggen dat ik erg positief ben. Ik wil er wel enkele dingen over kwijt.Alleereerst mijn kritische noten (ja ik ben leerkracht, dus ik wil met mijn positieve opmerkingen eindigen...)Allereerst viel me op dat er ongelooflijk veel uitroeptekens in staan. Dat is natuurlijk iets persoonlijks, maar ik vind dat niet prettig lezen. Gelukkig was het verhaal hierdoor niet minder interessant.Ik vond het ook jammer dat Kagnot en Eefha pas zo laat in het boek kwamen. Het verhaal ging zo lang in op alleen Adam, dat ik op een gegeven moment niet echt verder kwam in het boek. Pas toen Kagnot op het toneel verscheen, werd ik weer wat meer geboeid.Verder vroeg ik me af waarom het boek 'Dagboek 32' heet. Ik snap wel dat het een mysterieuze titel is en het spreekt ook wel aan. Maar ik vind het wel onrealistisch dat iemand zo uitgebreid in zijn dagboek schrijft, inclusief letterlijke citaten. In het verhaal was het ook noodzakelijk dat het dagboek steeds bij Adam terug kwam, anders kon hij er natuurlijk niet in schrijven. Maar dat Kagnot wel zijn koffer steelt, maar het dagboek weggooit, had ik persoonlijk anders gezien. Waarom is hij wel 'bang' voor het dagboek, maar niet voor de andere vreemde spulletjes in de koffer? Ik denk dat het verhaal nog beter tot zijn recht was gekomen als Adam het gewoon vertelde.Dan mijn positieve bevindingen! Allereerst vind ik het erg leuk dat er een nieuwe wereld gecreeërt is. Dat vind ik altijd leuk. Vooral nu het zo anders is dan onze wereld. Dan kun je er lekker je fantasie in kwijt. De tekening op het einde vond ik ook leuk. En ik vond het ook goed dat het op het einde pas stond, want dan kon ik tenminste mijn eigen fantasie laten gelden. Het was echter zo gedetailleerd geschreven dat mijn voorstelling nagenoeg dezelfde was.In het boek komen jeugdherinneringen van Adam naar voren. Hier heb ik mezelf af zitten vragen of het misschien autobiografisch was, aangezien ze ontzettend gedetailleerd beschreven waren. Het leek me echt een dagboekschrijfsel haha!Het hoofdstuk wat me het meest bij is gebleven is 'een lus in de tijd'. De gebeurtenissen daarin zijn erg vreemd en onverklaarbaar en toch heel realistisch beschreven. Ik ben heel vatbaar voor dat soort dingen en vond het persoonlijk ook eng. Ik was blij dat het boek niet verder in ging op die vreemde gebeurtenissen, want anders weet ik niet of ik het af had kunnen lezen. Het sprak zo tot mijn verbeelding, dat ik bang was dat ik er niet meer van zou kunnen slapen. Ik heb er echter wel van genoten, aangezien het enkel een 'droom' is.Al met al ben ik positief gestemd en ben ik nieuwsgierig naar het volgende boek! Ik zou zeggen: ga zo door Jan!Liefs Sanne</t>
  </si>
  <si>
    <t>Het boek kon mij niet boeien, gaf wel herkenning met mijn eigenjeugdleven en opvoeding, maar het is allemaal nogal saaiweergegeven.</t>
  </si>
  <si>
    <t>Het is een goed verhaal, doch eigenlijk is het al duidelijk wat de afloop is. Weinig spannend. Toch wil je het boek helemaal uitlezen, vandaar van mij toch 2 sterren.</t>
  </si>
  <si>
    <t>Johnnie Walker is een oud para-commando die na zijn para-periode in Rwanda te Antwerpen een boekhandel-antiekwinkel “De Blauwe Maandag” heeft geopend.’s Nachts wordt hij geplaagd door nachtmerries over deze zwarte periode die hij doormaakte in Rwanda.Hij gaat hiervoor in behandeling bij een psychiater, die hem pillen voorschrijft, doch Walker is nooit zinnens geweest deze ook maar in te nemen.Liever gaat hij na sluitingstijd van de boekhandel-antiekwinkel naar zijn naastgelegen Grieks stamcafé, waar hij met een resem vrienden, de ene al obscurer dan de andere, zich verdiept in dronkemansgelal, nietszeggende conversaties en het drinken van alcohol.Alle vrienden hebben een bijnaam die verwijst naar hun verleden.Op een dag komt Louise de ex-vriendin van Walker terug naar Antwerpen. Na een hevige relatie is deze van de ene op de ander dag vertrokken naar Griekenland met haar Griekse adonis.Walkers leven staat vanaf dan volledig op zijn kop.Hij wordt terug verliefd, beleeft een hevige liefdesnacht met haar en op een dag ontdekt hij dat Louise in zijn bed werd vermoord.De flamboyante politiecommissaris Moermans is belast met het moordonderzoek en al gauw leiden de eerste sporen naar Walker.Walker duikt onder bij een oud pastoor en begint een eigen onderzoek naar de moordenaar van zijn ex-geliefde.Van dit ogenblik af blijkt dat Walker gebukt gaat onder ander leed uit zijn jeugd, kindermisbruik door een geestelijke.Van al zijn vrienden is het de oude prostituee Mustang Sally die hem onderdak verschaft en gelooft in zijn onschuld.Het net begint zich aardig rond Walker te sluiten.De plot waarin de Griekse maffia een rol opeist is verrassend en toch onverwacht.Tijdens het lezen van dit boek had ik de indruk soms dingen niet te hebben gelezen of te hebben gemist.Het boek is wat mij betreft veel te complex met de onderliggende verhaallijnen en verhaalwendingen.In het boek zit veel zwarte humor verwerkt.Ik vond dit geen super boek en had het moeilijk met de schrijfstijl die soms te complex overkwam.Zonder afbreuk te doen aan de schrijverskwaliteiten van Patrick Conrad, kan ik dit boek met slecht twee sterren waarderen.</t>
  </si>
  <si>
    <t>Ik vond ‘De sekte‘ van Mariette Lindstein intrigerend en beklemmend en aan het einde was ik zeker benieuwd naar deel twee.‘De sekte herrijst’ gaat verder, Sofia probeert een nieuw leven op te bouwen na haar leven in de sekte en dat gaat niet makkelijk. Wat me in dit boek vooral irriteerde was het gedrag van Sofia. Ze is irrationeel, denkt niet na over haar stappen en soms gebeuren er dingen die ik wel heel bizar makkelijk vond gaan. Die kwamen daardoor totaal niet realistisch over. Daarnaast vond ik Sofia niet alleen irrationeel, maar ook naief. Dat had ik niet verwacht na haar ervaringen in de sekte en ook dat voelde onrealistisch aan.Het verhaal vond ik ook niet zo heel boeiend, er zat op momenten weinig vaart in maar ondertussen verstreek er in één hoofdstuk ineens een jaar, wat dan weer veel te snel aanvoelde. Al met al waren er teveel dingen die me in ‘De sekte herrijst’ behoorlijk teleurstelde.Mijn theorie over trilogieen lijkt toch steeds weer waar te zijn: het eerste deel is goed, het tweede deel echt een stuk minder en het derde deel briljant. Dat moet ik in deze serie nog afwachten, maar ik ben zeker wel benieuwd genoeg om het derde deel ook te gaan lezen.‘De sekte herrijst’ is, in tegenstelling tot deel één, wat mij betreft echt een stuk minder boeiend. Het verhaal was ongeloofwaardig, de hoofdpersoon irrationeel en naief. Zo jammer!</t>
  </si>
  <si>
    <t>Thrillers van auteur Ingrid Oonincx vallen bij een groot publiek in de smaak omdat ze razend spannend en moeilijk weg te leggen zijn. Sluipweg is na Nickname en Botsing, alweer haar derde psychologische thriller.Als Gwen tijdens de begrafenis van haar jeugdvriend Guus oog in oog komt te staan met Marcel en Patrick, slaat haar hart even over. Ooit vormden ze met zijn zevenen een hechte vriendenclub, The Magnificant Seven. Tot een vreselijk ongeluk de groep plots keihard uiteenrukte. Als er na de begrafenis hele vreemde dingen gebeuren, weet Gwen dat ze het verleden niet zomaar kan laten rusten. Ze doet een gruwelijke ontdekking en moet vechten voor haar leven.Sluipweg kent een aantal zeer uiteenlopende personages. Een vriendengroep, die qua karakters sterk van elkaar verschillen, maar die zich om diverse redenen toch tot elkaar aangetrokken voelen. De personages en hun onderlinge relaties zijn hierdoor bijzonder interessant en boeiend te noemen. Gwen, een leuke verschijning met een heerlijke persoonlijkheid is als hoofdpersonage uiteraard het beste uitgewerkt. Zij leidt de lezer door het verhaal. De plot is sterk. Er zijn voldoende interessante wendingen toegevoegd aan het verhaal waardoor je als lezer nooit zeker weet of je op het goede spoor zit. De verwikkelingen zitten behoorlijk goed verstopt in de verhaallijn. Eenmaal op het verkeerde spoor word je overrompeld door de uiteindelijk zeer verrassende ontknoping. De schrijfstijl van Ingrid Oonincx is vlot, gemakkelijk en prettig leesbaar. Sluipweg heeft snelheid ondanks dat er tussen heden en verleden tien jaar verschil zit. Het verhaal is in de tegenwoordige tijd geschreven, waardoor je alles heel intens en direct beleefd. De verwijzing naar bepaalde liedjes in het verhaal geven het boek echt iets extra_x0092_s. Het verhaal zelf is niet heel erg uniek maar daarom niet minder leuk om te lezen. Sluipweg is zo_x0092_n thriller waarbij je met gemak even alles om je heen vergeet. Het is helaas ook uit voor je het weet.</t>
  </si>
  <si>
    <t>Voor mensen die een spannende thriller willen lezen is deze een absolute aanrader. Het hele boek door hangt er een bijzondere sfeer die je vastgrijpt en niet meer loslaat.Ik lees zelf vaak terwijl ik eet....maar bij dit boek ging dat toch niet helemaal goed samen! Er worden vrij expliciete beschrijvingen gegeven van de meest gruwelijke situaties. Dit was voor mij ook 'as much as I can take'...</t>
  </si>
  <si>
    <t>Erika Foster komt vanuit Manchester naar Londen om een onderzoekszaak over te nemen. Ze komt meteen ook terug uit medisch verlof na een incident met meerdere doden. De man die tot nu toe het onderzoek naar de verdwenen dochter van een rijke zakenman-politicus leidde, moet dat nu afstaan aan Erika. Haar eerste vijand heeft ze dus al.Wanneer de vrouw dood teruggevonden wordt, is het een moordonderzoek. Omdat er politiek mee gemoeid is, moet er voorzichtig gedaan worden, maar dat is iets dat Erika niet kent. Ze gaat erin als een jonge hond in een kegelspel, wars tegen alle afspraken in, tegen het establisment in. Het botst al snel met haar overste, met de vader van het slachtoffer, met zowat iedereen.Erika kan niet tegen onrecht. Alhoewel ze al vijfentwintig jaar bij de politie is, bijt ze zich nog vast, een zaak is niet gewoon een zaak. Ze heeft vooral een zwak voor de zwaktsten van de maatschappij.Dit is het eerste boek van een serie en voor een eerste uit een serie is dit erg sterk. Veel actie, snel, veel conflicten tussen mensen, spanning. De ontknoping had ik niet echt ver vooruit zien aankomen. Erika Foster gaat deze reeks goed kunnen dragen als hoofdpersoon.</t>
  </si>
  <si>
    <t>Ik ben met heel veel belangstelling aan die boekje begonnenIk ben al sinds lang bekend met het fenomeen BDE [bijna dood ervaring] en ik ben er ook van overtuigd dat er meer is tussen hemel en aarde dan wat we met onze zintuigen kunnen waarnemen [daarom had ik dit boek gekozen voor de joker #spiritualiteit] en daarom was ik erg benieuwd naar de ervaringen van dit jochie.Helaas werd het een tegenvaller. het verhaal over de ervaringen van Colton wordt geschreven door zijn vader, Todd die predikant is. Het hele boek lijkt op een preek die oproept tot bekering.Elk zinnetje uit het verhaal van zijn zoontje tracht hij te verbinden - ter controle van de ervaring? - aan een Bijbeltekst. Hij kent de bijbel van haver tot gort, zoveel is duidelijk, en daardoor is zijn boek uiteindelijk bijna een samenvatting van de Bijbel geworden in plaats van het verhaal van Colton. Ik kreeg het gevoel dat de bijzondere ervaring van het kind door de vader misbruikt wordt om zieltjes te winnen.Het werd op den duur zó irritant dat ik zin kreeg om het boek dicht te klappen en niet verder te lezen. Wanneer ik Bijbelteksten wil lezen dan neem ik wel mijn Bijbel van de boekenplank.Om kort te zijn: De jongen die in de hemel was heeft me niet kunnen raken en dat ligt niet aan Colton maar helemaal aan de manier waarop zijn vader, Todd, er in dit boek mee omgesprongen is.2** voor Colton....</t>
  </si>
  <si>
    <t>dit boek leest wel vlot maar kan ik moeilijk als een thriller beschouwen meer als een zoveelste American Hero-verhaal en dus zeker niet echt vernieuwend.</t>
  </si>
  <si>
    <t>Echt waar, 6 maanden heb ik erover gedaan om dit boek uiteindelijk uit te lezen. Ik ben er in juni vorig jaar in begonnen maar vanaf het begin vond ik het moeilijk om te weten wie wie was en éénmaal ik dat doorhad, vond ik het saai, vanwege de vele herhalingen.Het boek werd de hemel ingeprezen en omdat er dan ook nog een leesclub startte, was ik toch van plan om het uit te lezen. Ondertussen las ik andere boeken voor eigen leesclubs of reviews maar op het einde van vorig jaar nam ik vol goede moed het boek terug op om het uit te lezen, zodat het klaar was.4 personen vertellen op hun eigen manier een shooting in een school. Die shooting duurt 54 minuten, vandaar de titel.Pas halverwege kreeg ik de relaties van de vertellende personen onderling meer te weten.Ik denk dat het een Young Adult verhaal is en misschien ben ik "te oud" om dit soort boek te lezen?Er komen zoveel onwaarschijnlijkheden in voor dat het voor mij "kinderachtig" leek. Als je midden in een gijzeling zit, als er 39 doden/gewonden zijn, dan hou je je niet bezig met verliefdheid of andere gevoelens hieromtrent, dan ben je gewoon bang! Dat heb je teveel adrenaline, dan denk je niet meer nuchter.Nu ja, het boek is uit, ik ben blij dat het weg kan.Ik hoopte op nog een speciaal of spannend plot, maar dat kwam dan ook niet! ...Misschien is het voor tieners wel spannend om te lezen en is het gewoon niet voor mij weggelegd, daarom krijgt het verhaal toch nog 2 sterren.</t>
  </si>
  <si>
    <t>Ik had me, als fan van pa en ma Kellerman, hier veel van voorgesteld maar ik vond het een vervelend, onecht en ongeloofwaardig boek in een rare stijl.Ik snap niet dat zijn ouders niet het advies hebben gegeven om hiermee te stoppen.De lovende recensies zijn m.i. ook alleen maar omdat men zijn achtergrond kent.Nee, ik ga verder met de nieuwste Jonathan Kellerman en laat deze Kellerman links liggen.</t>
  </si>
  <si>
    <t>Als een schrijver, weet ik hoe moeilijk het is een "coming of age" te schrijven. Je hebt veranderlijke personages die vechten met hun aankomende volwassenheid en het verlies van hun onschuld. Het zijn personages die op een dubbele spoor staan en die je toch inlevend wil maken. Gooi daarbij een dominante vader en een verhuizing naar een nieuw land erbij, dan heb je een explosief mix. Toch weet Murat, en dit is niet makkelijk, het balans te behouden. Het balans tussen cynisme, zelfs nihilisme en humor. En Murat doet dit alsof het niets is. Niet iedere schrijver is het aangedaan om een tijdsbeeld zo goed neer te zetten. Om de Bijlmer te doen voelen. Alsof de Bijlmer van toen nu nog steeds bestaat.Dit soort boeken worden jammer genoeg niet meer vaak geschreven. Boeken die op een emotionele achtbaan lijken en waar de schrijver de lezer soms een schouderklop geeft en het andere moment je bij de strot grijpt. Er is één scene, die ik hier niet wil verklappen, die zo goed is in zijn opbouw, dialoog, stiltes - dat er een college over kan worden gegeven."Wees onzichtbaar" is niet alleen een verhaal van een schrijver, maar ook een verteller. Een combinatie die jammer genoeg niet altijd vaak genoeg voorkomt.</t>
  </si>
  <si>
    <t>Hoewel iedereen het boek warm lijkt te onthalen vond ik het ,helaas, een grote teleurstelling.De auteur rijgt clichés aan elkaar vast waardoor ze een zeer voorspelbaar verhaal en personages vormen. Op geen enkel moment vond ik het boek spannend. Het verhaal deed me eerder denken aan een goedkope Bollywoodfilm.</t>
  </si>
  <si>
    <t>Wat een heerlijk boek was dit zeg! WOW ik kon niet stoppen met lezen en heb hem gister dan ook in 1 ruk uitgelezen. Een mooi spannend verhaal en ik houd er wel van om een boek te lezen dat verteld wordt door meerdere personen. Een echte aanrader dit boek.</t>
  </si>
  <si>
    <t>Wat doet de mensheid als de zon over 500 jaar alle leven op aarde zal vernietigen? We bedenken een manier om de aarde te verplaatsen. The wandering earth, het titelverhaal van deze bundel, gaat over de invloed die dit heeft op het leven van mensen. Het is een waanzinnig idee en de uitwerking is fysisch compleet onmogelijk. Maar de manier waarop Cixin ernaar kijkt maakt dat je wel meedenkt in wat dit betekent in het leven van mensen. Zo is het ook met de andere verhalen. Ze zijn niet heel goed geschreven, en de karakters zijn vaak nogal plat, maar het zijn ideeën waar je 's nachts in bed nog over nadenkt of die je met andere mensen deelt. En dat maakt dit boek echt een aanrader.</t>
  </si>
  <si>
    <t>Dit boek heb ik met zo veel plezier gelezen. Ik beet me er weer iedere keer in vast. Omdat het een aardige pil is kon ik hem niet meenemen naar mijn bijna dagelijkse ziekenhuis bezoeken dus heb ik er ongeveer een goede twee weken over gedaan dit boek te lezen. Maar met wat een plezier.Super uitgewerkte hoofdpersoon waarbij je helemaal meeleeft. Je kruipt als het ware in dit personage. Hoe vaak je denkt "zag je die nu wel of niet aankomen?"" en "hoe ga je nu hierop reageren?". Mooi uitgeschreven tijdlijnen die allemaal goed in elkaar overlopen en bij mijn mening ook kloppen. Prachtig boek wat ik graag aanbeveel!</t>
  </si>
  <si>
    <t>Kort inhoudLex Niekel neemt je samen met Bob mee van Moskou naar Beijing met de Trans Mongolië Express. Hij vertelt over zijn bezoek aan Moskou waar hij de gekende monumenten heeft bezocht alsook de prachtige metrostations. Vandaar uit nemen zij de trein richting Beijing, met een tussenstop in Ulaanbaatar, waar zij een trektocht doen door de Mongoolse steppe en waar zij ook bij de lokale bevolking overnachten in een joert.Een treinreis van verschillende dagen lijkt saai, maar toch is deze rit voor Lex en zijn medereiziger Bob een groot avontuur. Ze hebben ervoor gekozen om eerste klas te reizen zo hebben ze een treincoupé voor hun tweeën in plaats van in tweede klas een coupé voor vier personen die zij dan met twee andere, voor hen onbekende reizigers, zouden moeten delen. Maar ze leren al snel andere medereizigers uit de eerste klasse wagon kennen en die hebben naar het lijkt elk wel hun eigen eigenaardige gewoonten.Na hun trektocht in Ulaanbaatar reizen ze verder met de UB-Beijing sneltrein in tweede klasse, waar ze hun coupé delen met een Chinees koppel. Dit lijkt minder praktisch dan hun eerste klasse coupé die zij hadden op de Trans Mongolië Express. Vier personen en hun bagage lijken maar net te passen in de treincoupé en dit pas na heel wat gepuzzel. Eenmaal aangekomen in Beijing zullen zij ook daar de gekende monumenten bezoeken.ConclusieDit boekje lijkt enkel geschikt voor lezers die ook de reis willen maken met de Trans Mongolië Express, maar dit is niet correct, het zal zeker ook het bredere publiek bekoren. Lex heeft een zeer leuke, grappige schrijfstijl en hij gaat verder dan de gewone reisgidsen, iedereen kan deze raadplegen en iedereen kan mits wat google-opzoekwerk ook alle praktische zaken omtrent deze reis terugvinden, onnodig dus dat Lex deze info hier nogmaals zou herhalen. Hij omschrijft in zijn boek zijn eigen avonturen, hoe hij alles heeft gezien en beleefd, dit doet hij vaak op een ludieke, grappige wijze. Ja, zijn gevoel van humor beviel mij best en zal zeker veel lezers bekoren!Hiernaast haalde hij ook minder gekende historische feiten en anekdotes aan, die niet terug te vinden zijn in de klassieke reisgidsen, zoals de Loezjnikiramp in het sportstadium van Moskou, of het verhaal van Mathias Rust op het Rode Plein. Bijzonder vond ik ook wel zijn oog voor de contrasten en zijn kritische blik daarop, zo heeft hij het over de rijkdom van Moskou en hoe op een uurtje treinen de armoede overal rond hem te zien was.Het boek bevat verschillende delen die telkens opgedeeld zijn in kleinere hoofdstukjes, zo leest alles zeer vlot. Lex omschrijft alles wat hij ziet vanuit zijn perspectief, zijn schrijfstijl is beeldend, het was net of ik met hem de trein opstapte in Moskou en samen met hem mee beleefde. Na elk deel staan er ook enkele foto’s en zit er in het begin van het boek een kaartje met de route, dit geeft je als lezer nog een beter beeld van de reis die Lex maakte.Een extra meerwaarde is dat wanneer je als reiziger dit boekje leest en je vragen hebt je de auteur persoonlijk kan contacteren via zijn emailadres of de facebookpagina van het boek. Bovendien staan er op deze facebookpagina nog tal van extra foto’s.Dit boek is zeker en vast een aanrader voor reizigers die plannen om de treinreis te maken, maar ook voor andere lezers, die gewoon uit interesse dit leuke boekje willen lezen. Ik heb er enorm van genoten en heb er helemaal niets negatiefs op aan te merken. Daarom ook dat dit leuke boekje vijf verdiende sterren krijgt.</t>
  </si>
  <si>
    <t>Dit is het 1e boek van Michael Crichton dat ik niet heb uitgelezen.Maar ik las dan ook dat hij het niet zelf heeft geschreven.Het idee achter het boek is van hem, jammer genoeg overleed hij voor hij het boek kon schrijven.Iemand schreef het dus in zijn plaats en dat hadden ze beter niet gedaan of dan onder zijn/haar eigen naam.Het was net of ik een natuurkunde boek of les aan het volgen was.Het begon veel belovend, met de mysterieuze dode maar een 100tal paginas verder was er nog niets meer gebeurt en had ik gehad en hem weggelegd.Te ingewinkeld in momenten, latijnse termen, geen ontspannend boek voor mij.</t>
  </si>
  <si>
    <t>Nora Roberts valt meteen met de deur in huis en voert je mee naar de begrafenis van een gevreesde rancher in het schilderachtige bergland van Montana. Daar ontmoeten we de drie halfzussen Willa, Tess en Lily die elkaar voor de begrafenis nog nooit eerder ontmoet hebben.  Willa woont al haar hele leven op de ranch ‘Mercy’. Ze is klaar om haar mannetje te staan en de ranch van haar vader over te nemen. Lily die enkel haar eerste levensmaanden op de ranch doorbracht is verworden tot een frêle poppetje, op de vlucht voor haar ex. En Tess, de oudste, is scenarioschrijfster en opgegroeid tussen de filmsterren in Hollywood. Ook met Adam maken we al vlug kennis. Hij is Willa’s halfbroer langs moeders kant en woont ook op de ranch. Al snel ontfermt hij zich over Lily die van alles en iedereen bang is.  Wanneer Nate (de advocaat en tevens naburige rancher) het testament voorleest, vallen de consequenties niet mee. De drie zussen moeten een jaar lang samen op de ranch verblijven zonder dat ze langer dan een week mogen skippen. Bovendien moeten ze gedurende dat jaar de supervisie van Ben (een andere naburige rancher) en Nate toelaten. Willa ontploft ter plekke, ze moet niet alleen haar ranch delen, maar heeft bovendien ook een bloedhekel aan Ben die haar al jaren probeert te verleiden. Maar Willa heeft geen keus, als ze de ranch wil houden moet ze zich schikken. Lily daarentegen ziet er een uitstekende oplossing in voor haar vluchtprobleem: hier duizenden kilometers verwijderd van alles zal ze wel veilig zijn voor de slagen van haar ex. Maar voor Tess is het de grootste ramp. Zij hoopte vlug met wat geld naar huis te kunnen, maar is genoodzaakt een jaar in dit ‘boerengat’ te verblijven.   Het wordt een hele klus voor Willa om zowel Tess als de knechten in het gareel te houden, want een vrouw aan het hoofd van een ranch gaat tegen de gebruikelijke mannelijke ranch-orde in. Wanneer de ranch echter geplaagd wordt door gruwelijke taferelen kan Willa het niet meer alleen aan en moet iedereen, de zussen, de knechten, Ben, Nate en Adam, samenwerken om het jaar rond te krijgen.  Wolken boven Montana is een goed geconstrueerde romantische thriller met een constante spanningsboog, vol liefdesverhalen en intriges, psychologische twists en realistische personages met voldoende onderbouwde karakters.   Nora Roberts is een veelschrijfster en koningin van de romantische suspense. Deze keer laat ze je een jaar lang meeleven op een vee-ranch met alles erop en eraan. Ze laat je genieten van de heerlijkste gebakjes en wegdromen bij prachtige landschappen, maar je gaat ook mee stieren castreren, helpt kalfjes ter wereld brengen en kruipt tussendoor ook nog eens in de huid van een ziekelijk personage.  Roberts heeft een boeiende en soms grappige vertelstijl, en laat ook veel aan je eigen verbeelding over. Wolken boven Montana is in eenvoudige woorden geschreven, leest supervlot en brengt de nodige afwisseling: natuur, angst en onrust, jaloezie, romances met een vleugje erotiek, kortom ideaal voor een weekendje lekker lang onderuit genieten van spannende ontspanning.</t>
  </si>
  <si>
    <t>Ik heb onlangs kennis gemaakt met de boeken van Christine Bols en ik heb er nog geen spijt van gehad. Greenfields was weer genieten. Weeral een hele puzzel waarbij ik een verdachte of 3 had en er weer compleet naast zat. Zalig is dat. Het wordt ook nergens langdradig, wat ik ook belangrijk vind. Ik kijk uit naar boek 4</t>
  </si>
  <si>
    <t>Troebel water heeft een hoog Libelle- en Margrietgehalte. We worden uitgebreid deelgenoot gemaakt van het denken en lijden van de hoofdpersoon. Die komt daardoor aardig uit de verf, maar het maakt het verhaal tegelijk erg stroperig. De achterflap verklapt dat hij een "weinig opwindend bestaan" leidt en dat lijkt voor het hele boek te gelden. De gebeurtenissen ontrollen zich volgens een logisch (en dus voorspelbaar) patroon en dus kun je eigenlijk alleen maar concluderen dat Troebel water buiten de categorie "spannende verhalen" valt. Daar komt nog bij dat inspecteur Bonnema nadrukkelijk een gezellige koffieleut is die schijnbaar achteloos de waarheid naar boven weet te halen. Karikaturale lectuur uit de vijftiger jaren.</t>
  </si>
  <si>
    <t>Parker Bilal (1960, Londen) is het pseudoniem van de bekroonde Brits-Soedanese schrijver Jamal Mahjoub. In een interview legde hij ooit uit dat de naam "Parker" een eerbetoon is aan zijn grootmoeder die verslaafd was aan misdaadliteratuur, en dat "Bilal" de naam was van zijn grootvader die een Nijlboot bestuurde. Na een aantal pogingen tot het schrijven van thrillers die nooit werden gepubliceerd, creëerde hij uiteindelijk de Soedanese privédetective Makana. Engel van de stad  is de tweede in die serie.Caïro, 2001. Alsof het leven in de sloppenwijken van de stad nog niet erg genoeg is, worden er diverse moorden gepleegd op jonge, dakloze jongens. Het zijn allemaal moslims, waardoor de verdenking al gauw valt op de koptische christenen, aangewakkerd door tegenstanders van deze geloofsgroep.Ondertussen wordt Makana ingehuurd door Faragalla, de Egyptische eigenaar van een reisbureau. Deze heeft een nogal vreemde brief ontvangen waarin – zo denkt hij – zijn leven bedreigd wordt. Makana gaat op onderzoek uit, is getuige van een brute afrekening en komt al gauw tot de conclusie dat het niet Faragalla’s leven is dat bedreigd wordt, maar dat van iemand anders. Zijn onderzoek leidt hem niet alleen door de straten van Caïro, maar ook die van Luxor, tot in de woestijn aan toe. Als uiteindelijk de Egyptische geheime dienst alsook de politie zich ermee gaan bemoeien, beseft Makana dat hij gevaarlijk dicht in de buurt van de oplossing komt, niet alleen van de bedreigingen, maar ook die van de kindermoorden, en dat daardoor ook zijn eigen leven ernstig in gevaar is.In Engel van de stad  richt Bilal zich dit keer sterk op de sociale conflicten binnen de Egyptische samenleving onder het regime van Mubarak. De wijk Imbaba, waar een groot deel van het verhaal zich afspeelt, is een van de armere wijken van Caïro, waar zowel kopten als moslims wonen. Het is daar dat de moordenaar zijn slachtoffers vindt, waardoor de lokale tegenstanders van het christelijke geloof in opstand komen tegen de kopten. Makana zelf is een einzelgänger, een man die alles verloor wat hij liefhad, en nooit meer naar zijn eigen land kan terugkeren. Hij is een eerlijk man, met een aangeboren vastberadenheid om welke waarheid dan ook boven tafel te krijgen. Bilal zet hem neer als een ietwat vertederende persoonlijkheid, met een gezonde dosis humor en een pragmatische benadering van de menselijke natuur, waardoor het bijna een feestje is om Makana’s onderzoek door het boek heen te volgen.Maar niet alleen Makana’s karakter is interessant en goed uitgewerkt, ook de andere personages zijn levensecht en dragen bij aan een goed verteld en geloofwaardig verhaal. De sfeer is bijna tastbaar grimmig en details zijn soms gruwelijk beschreven, maar nooit over de top. Het enige nadeel is dat er vrij veel personages zijn, waardoor Engel van de stad  geen boek is dat lang opzij gelegd kan worden. Echter, het verhaal is dermate spannend en intrigerend, dat wegleggen geen optie is. Doorlezen wel, tot het einde, dat zowel onverwachts als bloedstollend is.Inmiddels is in Engeland het derde deel in de Makana-serie verschenen. Het is te hopen dat de vertaling niet lang op zich laat wachten. Want dit tweede deel doet daar reikhalzend naar uitkijken!</t>
  </si>
  <si>
    <t>Marieke Nijkamps “Voor ik je loslaat”, een vertaling van “Before I let go”, is een verhaal over twee vriendinnen en een gesloten gemeenschap. Het gaat over schuldgevoelens, vriendschap, maar ook over je buitengesloten voelen.Er is veel veranderd in Lost Creek, een dorpje in Alaska, sinds Corey zeven maanden eerder met haar moeder en broertje naar Canada verhuisde. Corey komt terug naar Lost Creek voor de herdenkingsdienst van Kyra, haar beste vriendin, een meisje met een bipolaire stoornis.Nijkamp schetst de leefgemeenschap van voor en na Kyra’s dood. Daar waar Kyra eerder door dorpsgenoten als “freak” werd bestempeld, zou ze sinds Corey’s verhuizing door de gemeenschap omarmd zijn. Corey gaat op onderzoek naar de verdrinkingsdood van haar beste vriendin.We krijgen een beeld van de mysteries van Lost Creek, een ijskoud dorp, waar voor buitenstaanders geen plaats is én van de relatie tussen Kyra en Corey door brieven, telefoongesprekken en beschrijvingen vanuit de ik-peroon, Corey. Door Kyra geschreven, maar niet verstuurde brieven aan Corey, beschrijven Kyra’s struggle for life.“Ik zal je een verhaal vertellen. Er was eens een eenzaam meisje dat in een verlaten kuuroord woonde. (…) Ik heb niets meer. Ik ben bang, Cor. Kom alsjeblieft terug.”Jammer genoeg worden de personages onvoldoende uitgewerkt en zijn de wisselingen in tijd en herhalingen verwarrend en soms zelfs irritant. Een gemiste kans, omdat er voldoende ingrediënten aanwezig waren voor een spannende YA roman of thriller.</t>
  </si>
  <si>
    <t>Dit dunne boekje heeft een wat kleiner lettertype dan andere boekjes uit de reeks, waardoor je dus meer verhaal hebt. Jammer in dit geval, want er staat een hoop bla bla in. Sterker nog, het hele verhaal lijkt bla bla te zijn.Het is een veelbeproefde methode, vooral bij beginnende schrijvers: laat je hoofdpersoon het overal over hebben, behalve daar waar het echt om gaat. Zo is eigenlijk al vanaf het begin duidelijk dat de hoofdpersoon ooit werd beschuldigd van pedofilie, maar het is tot zeker over de helft van het boek dat dit ook uitgesproken wordt (dat er een beschuldiging is geweest). Het doet er voor het verhaal helemaal niet toe of die beschuldiging waar is of niet, het boeit ook helemaal niet, want het boeit de hoofdpersoon ook niet.Het is dus geen thriller in de zin van "heeft hij het gedaan of niet?" Die ontknoping is er immers niet.Helaas is het verhaal verder nogal clichématig en biedt het geen nieuwe inzichten in het leven van een (vermeende) pedofiel. De stereotype schetsmatigheid van de personages, met name van de dochter, is dan nog het meest schokkend. Jammer dat het de schrijver niet is gelukt om het taboethema naar een hoger niveau dan "Panorama-artikel" te tillen.</t>
  </si>
  <si>
    <t>Wat een aangrijpend boek weer van Kristin Hannah, zoals ook haar andere boeken. Dan wil je er echt wel heel veel voor over hebben als je de ex van je geliefde op zoekt om je vrouw uit coma te halen. Ik was weer erg onder de indruk van het boek en heb tot het einde helemaal mee geleefd. Vroeger had je van die mooie emotionele films op tv van Daniele Steel, en films van Hall Mark, nou daar kan je zo'n verhaal echt aan toevoegen. Je moet daar wel van houden natuurlijk, maar ik ben er helemaal weg van. Ontroerend en een verhaal dat je niet snel vergeet, top boek.</t>
  </si>
  <si>
    <t>Helaas waren er momenten dat ik er mijn aandacht niet meer bij kon houden, wellicht kwam dit doordat sommige passages iets te langdradig waren.</t>
  </si>
  <si>
    <t>Wat ik in dit boek erg kon waarderen was dat de humor een keertje een beetje anders was dan anders. Op sommige punten in dit boek zakt het verhaal een beetje in, maar op het moment dat je je eraan wilt irriteren gebeurd er opeens iets grappigs waardoor je er meteen weer helemaal inzit. Ik vind het super dat je vijf zussen hebt en dat elk boek het leven van van een van de zussen beschrijft. Dit was de oudste zus. Op na de op één na oudste!</t>
  </si>
  <si>
    <t>Dit zie je niet vaak: een auteur van een historische detective die in een nawoord openlijk toegeeft in historisch opzicht niet altijd even authentiek te zijn: "Het is vrijwel onmogelijk een begrijpelijk verhaal te vertellen dat zich in de twaalfde eeuw afspeelt zonder althans voor een deel anachronistisch te zijn." Ariana Franklin (het pseudoniem van Diana Norman) neemt het dus niet zo nauw. Als we haar boek voor waar aan zouden nemen, speelde men in de twaalfde eeuw al mikado en biljart, was gelatine volledig ingeburgerd en bespeelde men de viool. Uiteraard hebben al deze zaken hun voorlopers gehad, maar kennelijk houdt de schrijver het liever begrijpelijk. Men was zich er zelfs bewust van in de duistere middeleeuwen te leven, een term die waarschijnlijk pas in de vijftiende eeuw zijn intrede deed.Dit zijn natuurlijk details. Franklink volgt in grote lijnen de bekende geschiedenis in dit boek met de boude titel Meesteres van de kunst des doods. Het is het jaar 1170 wanneer de aartsbisschop van Canterbury om het leven wordt gebracht door aanhangers van koning Hendrik II. Een kind verdwijnt in Cambridge en komt later letterlijk boven water. Omdat het kind voor het laatst in een joods huis gezien werd, krijgen de joden de schuld. Daarna verdwijnen er nog drie kinderen. Een rijke jood wordt door de woedende bevolking vermoord, waarna de overige joden hun toevlucht zoeken in het kasteel van de plaatselijke drost. De koning - die toch al onder druk staat sinds de moord op de aartsbisschop - is verbolgen, want de joden vormen zijn belangrijkste bron van inkomsten. Hij roept daarom de hulp in van de koning van Sicilië, die familie van hem is.Jawel, helemaal uit het zuiden van Europa en een jaar na de eerste moord, moet het antwoord op dit probleem komen in de persoon van Simon van Napels, een speurneus. Simon wordt geassisteerd door een vrouw: Adelia, de meesteres van de kunst des doods. Hoe wonderlijk het ook mag lijken dat de koning van Engeland iemand uit Zuid-Europa laat overkomen om een serie moorden op te lossen, helemaal gek is het niet. In Salerno, waar Simon en Adelia vandaan komen, was in die tijd de belangrijkste medische school van Europa gevestigd. Adelia is een middeleeuwse patholoog.Maar ook hier kan Franklin het niet laten de moderne tijd via een achterdeur binnen te laten. Adelia is namelijk opvallend modern in haar denken. Ze is tegen martelen, tegen de doodstraf, gelooft niet in het bestaan van een god en zelfs in de uitoefening van haar beroep lijkt ze met een tijdmachine overgevlogen te zijn. In Salerno heeft ze haar eigen "Bodyfarm". De "Bodyfarm" is, voor wie het niet weet, een onderzoeksinstituut in Amerika waar de ontbinding van het menselijk lichaam onder verschillende omstandigheden wordt bestudeerd. Adelia doet exact hetzelfde, maar dan met varkens.Op zich had Meesteres van de kunst des doods een redelijk goed boek kunnen worden als er meer zorg aan was besteed. De stroeve dialogen, het onregelmatige perspectief en de neiging overal uitgebreid verslag van te doen, komen deze detective ook niet ten goede. Bovendien, wie zegt er nou "even recapituleren" tegen een kind van zes? Deze uitgave kan duidelijk beter.</t>
  </si>
  <si>
    <t>Een brallende politicus Govert Brands, gemeenteraadslid, spint garen als een ambulancebroeder wordt neergestoken en overlijdt. Rechercheur Sjaak Bijl en haar collega onderzoeken de zaak. De ambulancebroeder Bart Flick, heeft tijdens een hulpverlening xtc afgepakt van een dealer. De dealer heeft nog schulden uitstaan en heeft er alle belang bij dat hij de xtc terug krijgt. De politie doet onderzoeken zowel naar de dader van de steekpartij als naar de handel in de drugs. Verschillende teams houden zich daarmee bezig. Zoals ook in de practijk ontstaat er bij de teams enige rivaliteit. Immers, beide teams hebben er belang bij om een dader te arresteren. Ook vinden er relletjes plaats waarbij mensen van Marokkaanse afkomst zijn betrokken. De relletjes hebben onder andere te maken met het al of niet verstrekken van subsidie aan een buurthuis. Govert Brands, gemeenteraadslid en tevens fractievoorzitter, heeft er belang bij dat de subsidie wordt verstrekt. Hij is vreemd gegaan en een kind verwekt bij de zus van een van die Marokkanen en wordt gechanteerd. Het plot is niet sterk en heeft wat losse eindjes. Frappant is dat de politicus overal mee wegkomt.</t>
  </si>
  <si>
    <t>Het boek wist mij totaal niet te boeien. Ik voelde geen enkele betrokkenhid bij de hoofdpersonen. Technisch gezien is het een prima verhaal, maar om geboeid te raken is meer nodig dan dat.</t>
  </si>
  <si>
    <t>Ik ben fan van Tami Hoag, ook dit boek heb ik weer met veel plezier gelezen. Ik geniet van de spanning en de romantiek. Tami blijft zeker tot mijn top 10 schrijfsters behoren.</t>
  </si>
  <si>
    <t>_x0091_Tenzij er heel gekke dingen gebeuren wordt Train de thriller van het jaar_x0092_, zo kopt de Volkskrant op de cover van het zojuist verschenen boek van Pete Dexter. Maar ook Scott Turow en The New York Times ontbreken niet met hun lofzang aan de schrijver en het geschrevene. Dat schept torenhoge verwachtingen, en de oplettende lezer heeft al aan de door mij toegekende sterren gezien dat er van die verwachtingen weinig terecht is gekomen...Train speelt zich af in het Amerika van de jaren vijftig, waarin de discriminatie haar hoogtij dagen vierde, om precies te zijn: het zonnige California. Het verhaal bestaat eigenlijk uit twee afzonderlijke verhaallijnen waarin Lionel _x0091_Train_x0092_ Walker, een jonge zwarte golfcaddie, de linking pin is. De lezer wordt meegenomen in het leven van Train, die met vallen en opstaan de (voor een zwarte bijna onmogelijke) liefde en het talent voor de exclusieve golfsport ontdekt. Dan loopt Train aan tegen politieman Miller Packard, die - zij het mondjesmaat - bezig is met een onderzoek naar een mislukte kaping van een plezierjacht, waarbij zijn sterke gevoelens voor slachtoffer en weduwe Norah Still de kop opsteken. Maar zijn gevoelens voor Norah worden langzaamaan overschaduwd door zijn bijzondere interesse voor Train.Het lijkt een redelijk bizar verhaal en dat is het dan eigenlijk ook een beetje. Dexter springt van de hak op de tak en hoewel de achterliggende gedachte van het verhaal voor mij een raadsel blijft, wist de auteur mij vreemd genoeg toch nog in het verhaal mee te krijgen. Dit komt met name door het fragiele, onzekere karakter van Train, dat goed wordt weergegeven door de schrijver. Maar dat is - naast het prachtige omslag - het enige positieve. Bovenal heb ik Train ervaren als een vreselijk saai boek, met stereotype personages, een ongeloofwaardig plot en een gebrek aan spanning. Dexter weet mij niet te overtuigen en dat bewijst maar weer eens hoe persoonlijk een recensie is.</t>
  </si>
  <si>
    <t>GoedZo is een simpele jongen, die met liefde elke dag alle klusjes voor zijn meester doet. Maar op een dag zegt zijn meester dat zijn einde is gekomen. GoedZo erft zijn bibliotheek en moet nog een keer een klusje opknappen voor zijn meester. Hij moet de koning een belangrijke boodschap brengen. Onderweg komt hij in veel gevaarlijke situaties terecht. Naarmate zijn tocht voortgaat, voelt hij veel druk op zijn schouders. De slechte toekomst van het rijk, kan hij het voorkomen ?Dit boek gaat over goed en kwaad. En leugens. Kunnen Goedzo en zijn vrienden dit verschrikkelijke lot keren?Er zit veel magie in het boek ,door Mira bijvoorbeeld. Grote valken,prachtige wezens waar je mee kunt vliegen .Verwarrend vond ik het gebruik van de naam Goedzo in combinatie met dienjongen en jongeman. Het is dezelfde persoon. Maar het creëerde zo meer afstand met zijn personage op deze manier. Jammer.De draak vind ik enorm leuk… eigenwijs en goedgebekt. De stukjes van deze waterdraak vond ik erg leuk. Mijn favoriete personage is dan ook de draak. Deze laat zich goed kennen en ik kreeg er een band mee. Herkende veel in zijn karakter. De karakterisering is vrij vlak, er gebeuren best veel dingen, maar ik wil de personages echt leren kennen.Het duurt wel een tijdje voordat je de cover kunt plaatsen… Maar dat is een scène uit het boek.Ik kreeg geen band met hoofdpersonage GoedZo, doordat ik niet echt in het verhaal kon komen…………..Mooie lange zinnen die ik soms een paar keer moest lezen, om te begrijpen wat ik nu las. Het is beeldend geschreven. Maar ik kwam niet in het verhaal, door de schrijfstijl. Ik kon daar niet aan wennen. Jammer als dat, je uit een verhaal blijft houden.De Schrijfstijl is in mijn ogen best deftig en dat is mijn ding niet. Dat is altijd jammer. Ik kon mijn draai er niet in vinden. Maar iedereen ervaart een boek anders.Typische Vlaamse uitspraken. Bv jullie zijn zo’n schatjes… Dat vind ik wel leuk en Vlaams heeft altijd zijn charme!Cijfer 5 , dat is net geen 3*** Dus. 2.5***</t>
  </si>
  <si>
    <t>Het verhaal in American Gods begint in de gevangenis met Shadow, een man die zijn straf bijna heeft uitgezeten. Vlak voor zijn vrijlating krijgt hij te horen dat zijn vrouw Laura is omgekomen bij een auto-ongeluk. Shadow vertrekt meteen na zijn vrijlating naar het stadje waar hij woont. Onderweg komt hij de raadselachtige Mr. Wednesday tegen. Omdat Shadow toch geen doel meer in zijn leven heeft na het overlijden van Laura, gaat hij op het aanbod in van Mr. Wednesday om voor hem te komen werken. Gaandeweg het verhaal wordt duidelijk dat er met die Mr. Wednesday iets niet helemaal pluis is, hij blijkt over onduidelijke gaven te beschikken en er vallen nogal wat slachtoffers in zijn omgeving. Shadow maakt er zich niet al te druk over, trekt met Mr. Wednesday op een roadtrip door Amerika. Opmerkelijk genoeg speelt zijn overleden vrouw daar ook een rol in. Ze is duidelijk dood maar toch ook weer niet. Hij komt meer rare figuren tegen, het merendeel blijken Oude Goden te zijn. Ze zijn vergeten door de mensen die hen ooit aanbaden. Voor hen zijn de Nieuwe Goden in de plaats gekomen, technologie, sociale media. Mr. Wednesdag is een Oude God, hij is Odin en wil ten strijde trekken tegen de Nieuwe Goden. Via een ingenieus plan moet Shadow de beslissende schakel worden in deze strijd. Maar of Shadow zich daarvoor laat gebruiken?American Gods is een dikke pil maar leest toch heel vlot weg. Een mooi verhaal met veel uitstapjes naar oude verhalen en mythologie, voor mij 4 sterren waard!</t>
  </si>
  <si>
    <t>Dit kinderboek is alweer de derde in de serie. Dit keer gaat de Fashion Academy voor het thema: Punk vs Preppy. Wie gaat dit jaar de geheime opdracht krijgen? En wie gaat de pop-upstore opdracht winnen? Er is weer veel geheimzinnigheid en het is spannend omdat je wilt weten of het allemaal goed komt. De slaapverwekkende Meester Musch is weer van de partij, maar ook alle andere leraren weer wie of wat is de De Klos? Je komt er allemaal achter!Tasia heeft het niet meer zo naar haar zin op de academy. Ze heeft het gevoel dat alles al weet en niets bij kan leren. Ze voelt zich er niet meer thuis. Dus sluipt ze vaak weg van de Academy om een aantal jongeren in het park te ontmoeten. De geheime opdracht zorgt voor stress, bij de gelukkige leerling die hem dit jaar krijgt. Hij moet hij dit tot een goed einde brengen? Onderling is er veel strijd tussen de leerlingen, maar dit keer moeten ze samen werken aan een project. Als dat maar goed gaat! En gaan ze het op tijd voor elkaar krijgen?Het is een heel leuk boek om te lezen,leest lekker vlot en je zit zo weer in het verhaal van de leerlingen op deze bijzondere kostschool. Kinderen kunnen het ook zelf lezen, het is vrij simpel Nederlands en zo nu en dan nog leerzaam ook. Je leert heel wat bij over de mode en bepaalde technieken. Het is dus een boek waar je wat van opsteekt ook. Een heerlijke frisse kijk op de mode wereld. Veel kinderen zouden willen dat deze school echt bestaat. Maar misschien krijgen ze wel een uitnodiging binnenkort, net zoals bij Harry Potter worden alleen de kinderen met talent uitgenodigd om naar deze school te gaan, via een brief!Weer heel veel leuke illustraties van Tante Beun. Ze maakt dit keer gebruik van veel zwart en oranje. Erg leuk. De vormgeving is ook mooi. Hardcover met leeslint en het geheel ziet er erg fleurig uit. Leuk om voor te lezen of zelf te lezen.Ik geef het boek een 7,5 als ik een cijfer mag geven. Dat komt neer op 3,5-4****.</t>
  </si>
  <si>
    <t>Het verhaal van Antonio en Ginevra leest erg prettig en gemakkelijk weg. De beschrijvingen over het Italië van toen zijn mooi en geloofwaardig, maar het verhaal wordt nergens echt spannend. Omdat er vanuit verschillende perspectieven wordt geschreven, wordt de vaart uit het verhaal gehaald. Toch wordt er niet van de gelegenheid gebruik gemaakt dieper in te gaan op de gevoelens van Antonio. Zo komen we bijvoorbeeld niet te weten waarom Antonio eerst zo afwerend was (of was het echt alleen vanwege het gedicht dat hij ineens dolverliefd werd?). Daarnaast worden de gevoelens van Ginevra erg summier beschreven.Het eind vond ik afgeraffeld overkomen. Jammer, ik had er meer van verwacht.</t>
  </si>
  <si>
    <t>De aankondiging van De Oxymorontheorie schiep bij mij hoge verwachtingen. Pieter Aspe is sowieso al een goed auteur, ik was dan ook benieuwd naar een roman van hem. Maar uiteindelijk viel dit boek echt wel tegen.Aspe is een vlotte schrijver en dat merk je doorheen het verhaal. Maar De Oxymorontheorie bevat vaak pagina's vol folosofische theorieën, waar je niks meer mee weet. Ook is het taalgebruik in de conversaties vaak vulgair, en de sekscènes heel expliciet en overdreven.Het verhaal zelf sprak me niet aan en ik heb echt moeite moeten doen om het boek uit te lezen. Toch krijgt het boek nog twee sterren omwille van de vlotte schrijfstijl van Aspe.</t>
  </si>
  <si>
    <t>Veranderingen is het vijfde boek in de serie waarin we de familie Cazalet volgen, een gegoede, uitgebreide Britse familie. Vele jaren na de reeks van vier, die verschenen in de eerste helft van de jaren 90, schreef Howard in 2013 nog een vijfde boek over de familie. Voor lezers die na vier boeken erg vertrouwd zijn geraakt met deze vele generaties familieleden, is zo'n extra boek natuurlijk iets om naar uit te kijken. Maar de verwachtingen worden niet ingelost.Het eerste boek, Lichte jaren, speelde zich vlak voor de Tweede Wereldoorlog af. Zoals de titel aangeeft, waren de jaren nog licht, probleemloos. Ook de verhaallijn in het boek kabbelende rustig voort. We leerden de familieleden wat beter kennen, maar iedereen leefde zowat naast elkaar, er was weinig interactie. De tekst werd gekenmerkt door tal van beschrijvingen: van de natuur, de kledij, de mensen...In het tweede boek, Aftellen, is de oorlog losgebarsten. De meeste familieleden hebben zich samen teruggetrokken op hun landgoed, op veilige afstand van Londen. De oorlog is wel aanwezig, maar overheerst het leven niet echt. Alles is natuurlijk wat anders. Er moet creatief worden omgesprongen met maaltijden en kledij, en het economische en culturele leven draait vierkant.In derde boek, Verwarring, is de oorlog eerst nog volop bezig. We volgen weer de hele familie, maar de focus ligt nu op drie jongvolwassen dames, die wel in de eerdere delen zagen opgroeien. Samen beleven we de laatste oorlogsjaren en de bevrijding. Het is een boek vol stagnatie, het is wachten op de bevrijding.In het vierde boek, Bevrijding, beleven we dan de eerste jaren na de oorlog. Ook in dit boek valt op hoe parallel het leven van de Cazalets verloopt met het de maatschappelijke ontwikkelingen na de oorlog. Het land moet zich weer weten te redden en dat moeten zij ook. De familie lijkt in een nieuwe wereld terechtgekomen te zijn, maar moet nog afrekenen met heel wat nawerkingen uit de oorlogsjaren.En dan is er dus dit vijfde boek, Veranderingen. Het speelt zich af in de tweede helft van de jaren 50. Op grote veranderingen is het voor de lezer lang wachten, die komen eigenlijk maar op het eind van het boek. Het grootste deel van het boek voelt aan als een heel, heel lange inleiding. Alle familieleden werden weer voorgesteld en doordat de kinderen van vroeger ondertussen ook volwassen zijn geworden en velen zelf ook kinderen hebben, was er wel een hele lijst familieleden af te lopen.De schrijfstijl van Howard lijkt veranderd. Deze bejaarde dame gebruikt af en toe woorden die volgens haar misschien passen bij haar jeugdige personages, maar je krijgt natuurlijk geen jong taalgebruik door er af en toe een paar van die  woorden tussen te gooien.Het boek is anders dan de voorgaande. Het is niet zo dat er niets gebeurt in dit boek, het soapgehalte blijft erg hoog, maar er is zelden diepgang. En dat maakt deel vijf regelmatig wat saai, ondanks de korte hoofdstukjes. Er zijn wel een paar (maar veel te weinig) mooi geschreven diepgaande passages, met name die waarin twee sterfgevallen worden beschreven.De veranderingen uit de titel komen eigenlijk pas op het einde van het boek aan bod. Het betreft zakelijke veranderingen met grote persoonlijke gevolgen voor de familieleden. De veranderingen die ze meebrengen voor onze personages worden maar heel lichtjes aangehaald. Eigenlijk had het boek beter kunnen beginnen met het hoofdstuk waarmee het nu afsluit.Deel vijf had eigenlijk niet geschreven hoeven te worden. Het speelt natuurlijk in op de logische  nieuwsgierigheid van de lezer die de eerste vier delen las, maar het is een overbodig boek. Het vierde boek rondde de familiesaga heel mooi af, het vijfde maakt het geheel weer wat minder goed. 2,5 sterren.</t>
  </si>
  <si>
    <t>Jeroen Kuypers is geen auteursnaam die bij iedereen voor op de tong ligt maar zijn pseudoniem Roel Thijssen zegt fans van de Graham Marquand-reeks veel meer. Onder het pseudoniem Peter Marx is Kuypers onlangs met een nieuwe serie gestart, met geheim agent Damian Dupont in de hoofdrol. Bijna gelijktijdig zijn Het Armeens medaillon en Het uur van de dode wolf verschenen. Kuypers' oeuvre wordt gekenmerkt door een niet aflatende belangstelling voor thema_x0092_'s als spionage, grote militaire conflicten, culturen en godsdiensten. Ook Het Armeens medaillon is hieronder te scharen.Damian krijgt als eigenaar van een beveiligingsbedrijf opdracht om als undercoveragent te infiltreren in het Armeense terroristische milieu. De opdracht komt van een Europese geheime dienst die een grote groep multinationals vertegenwoordigt. Damian moet een door Armeniërs geplande aanslag op de Turkse premier voorkomen, tijdens diens bezoek aan het Europees Parlement in Brussel. Zo'n moord zou grote politieke instabiliteit veroorzaken en gevolgen hebben voor de toelating van Turkije tot de EU. En voor de multinationals geldt maar één ding: business as usual!Binnen de Turkse gemeenschap zijn er voor- en felle tegenstanders van de toetreding; met name de Islamitische gemeenschap ziet grote inperking van haar macht door Europa. Van Damian Dupont wordt verwacht dat hij als witwassende bankier gemakkelijk in het corrupte wereldje van de machthebbers uit de Balkan kan infiltreren. Hij treedt binnen in een wereld van spionage en contraspionage, die alleen lijkt te bestaan uit vijanden in plaats van uit vrienden en medestanders.Peter Marx heeft zich goed ingelezen in de jonge Turkse geschiedenis. De erfenis die voornamelijk bestaat uit haat en wantrouwen tussen de Armeniërs en Koerden vloeit voort uit de Balkanoorlog van 1912. Met name de Armeense genocide waar de Turkse regering verantwoordelijk voor wordt gehouden, broeit nog steeds voort onder de bevolkingsgroepen. Die verhouding gebruikt hij als basis voor de verborgen broeinesten van opstand in Turkije met de dood van de premier als einddoel.Overigens is het iets te optimistisch om Damian te vergelijken met andere geheime agenten zoals James Bond. Die naam is immers synoniem voor bijna bovenmenselijke intelligentie en veel technisch vernuft. Voor wat beide eigenschappen betreft kan Damian niet eens in de schaduw staan van zijn opponent. De tocht van Damian en zijn twee collega_x0092_s door de wereld van de Turkse machthebbers is logisch en begrijpelijk beschreven, hoewel het infiltreren soms wel kinderlijk eenvoudig verloopt. Dit doet de geloofwaardigheid wankelen, en het dimt ook de spanning tot een klein waakvlammetje.Misschien is de auteur er niet helemaal alleen verantwoordelijk voor, maar tientallen spel- en taalfouten in dit relatief korte verhaal verstoren voortdurend de aandacht van de lezer; bij een (eventuele) herdruk moet hier serieus werk van gemaakt worden. Mede daardoor kan Het Armeens medaillon het best als een prototype worden beschouwd waar nog behoorlijk aan gesleuteld moet worden voor het rijvaardig, toonbaar en aantrekkelijk is.</t>
  </si>
  <si>
    <t>Drakenzieler is een serie van drie boeken, het eerste deel Spiegelgeest (april 2014) heb ik gelezen, gevolgd door deel twee sluimergeest (april 2016), en deel drie schemergeest (september 2016). Naast deze trilogie is Cocky van Dijk begonnen aan een volgende trilogie genaamd Drakenijs, waarvan het eerste deel, Kristallen hart reeds is verschenen (mei 2017). Deze boeken zijn uitgegeven door Zilverspoor.com.Cocky van Dijk zit al haar hele leven met haar neus in de boeken. Dit leidde ertoe dat ze beheerder werd van MagicTales.nl, ze de manuscriptenwedstrijd met Luitingh Fantasy mede organiseerde en jureerde, bij de Fantastels heeft gejureerd en zelf is gaan schrijven. Diverse toneelwerken zijn bij toneeluitgeverij Vink uitgegeven en worden door heel het land opgevoerd.Cocky van Dijk heeft een hele originele manier van schrijven. Ze schrijft alle losse flarden en ideeën op papiertjes en die doet ze in een ideeënbusje, voor inspiratie schudt ze deze leeg. De serie de drakenzieler is ontstaan uit een kortverhaal, de jury bij dat korte verhaal heeft geadviseerd een compleet boek hierover te gaan schrijven, bijzonder dus dat dit een complete trilogie is geworden.Waar gaat het derde deel van deze trilogie over?Nu Gille en de Kring verslagen lijken, likt de Drakenburcht zijn wonden. De doden worden begraven en iedereen, Fenna incluis, probeert een nieuw ritme te vinden.Toch blijft de angst bestaan. De moeder is van slag, Fenna voelt zich niet lekker en Eames ziet zich genoodzaakt maatregelen te nemen die haar niet helemaal aanstaan.Net als het lijkt dat alles onder controle is, gebeuren er vreemde dingen. Want hoe kan een lichaam van een jonge vrouw uit de catacomben verdwijnen? Wie was zij en bestaat er een verband tussen haar en Gille? Maar die is toch dood? Terwijl Fenna’s persoonlijke zorgen toenemen en zelfs de babydraakjes het moeten ontgelden, moet zij het opnemen tegen haar aartsvijand, in een ultiem treffen om de Drakenburcht te redden.Wat vond ik van dit boek?Ik ben eerlijk gezegd een beetje teleurgesteld. De mensen die mijn recensies een beetje volgen, weten dat ik verliefd was op deel 1 van dit boek. Deze vond ik zo leuk dat ik hoge verwachtingen had van deel 2 (die tegenviel) en deel 3, die voor mij ook wat tegenviel.Is het verhaal niet leuk? Jawel, maar gewoon niet zo goed als het eerste deel. Ik vind het allemaal wat vergezocht en ongeloofwaardig. En ga me beetje bij beetje irriteren aan Fenna. Leest het makkelijk weg, absoluut,… maar ik ben wel eerlijk als ik zeg dat ik het dunne boekje best duur vind, voor het verhaal dat teruggekomen is. Sorry Cocky.Daar ik het wel een mooie afsluiting van de trilogie vind, geef ik het boek 3.5*Ik lees wel het volgende boek Kristallen hart, maar eigenlijk meer daar ik het al had liggen, want had dit boek waarschijnlijk niet aangeschaft, na het lezen van dit derde deel.</t>
  </si>
  <si>
    <t>De Amerikaanse auteurs James Patterson en Maxine Paetro kennen elkaar al ruim veertig jaar. Sinds 2005 werken zij samen aan de succesvolle Women's Murder Club-serie. En ook aan de Young Adult-thriller ‘Bekentenis van een moordverdachte.’De kinderen Matthew (24), Harry (16), Hugo (10) en Tandy (16) worden ’s nachts opgeschrikt door politie aan de deur. Zij komen af op een alarm dat is afgegaan en na onderzoek blijken de ouders, Malcolm en Maud, overleden te zijn. Omdat de voordeur op slot zat, zoekt de politie de verdachte in familiekring. De inwonende assistente van hun moeder, Samantha, wordt tot de familie gerekend.Het gezin Angel is vreemd: alle kinderen hebben uitzonderlijke talenten. Matthew is een sporttalent, Harry is super muzikaal, Hugo is enorm sterk en Tandy is intelligent. Ook de inrichting van het huis zit vol met rariteiten. De overleden ouders waren bijzonder vermogend en excentriek en stelden hoge eisen aan hun kinderen. Als zij daaraan niet konden voldoen volgden eigenaardige en zware strafprojecten.Slimme Tandy wil de onschuld van haar broers bewijzen en gaat op onderzoek uit. Daardoor is het boek in de ik-vorm geschreven en richt Tandy zich rechtstreeks tot de lezer. Door flashbacks van haar kom je steeds meer over het gezin en hun geschiedenis te weten. De hoofdstukken zijn kort en het verhaal blijft lang in hetzelfde kringetje ronddraaien. Pas op het laatst worden er wat familiegeheimen onthuld. Tandy is het enige personage dat duidelijk uit de verf komt, de andere blijven wat vaag.Door al die rariteiten en excentrieke gezinsleden kun je je als lezer niet inleven. Een broertje dat het hele meubilair aan gort slaat, kinderen die handenvol met pillen moeten slikken, drugs en vreemdgaan zijn heftige onderwerpen voor een YA-thriller. Daarbij is het verhaal erg over de top en flink overdreven. Ook vond ik het einde niet verrassend.</t>
  </si>
  <si>
    <t>Teleurstellend, dit is het eerste wat bij me op komt wanneer ik het boek uit heb. Na het lezen van Vogelman verwachtte ik heel veel (te veel?) van dit boek maar het valt tegen. Het begin en eigenlijk het volledige eerste deel is best in orde en spannend maar daarna is het precies of de schrijfster haar inspiratie was uitgeput. Het vervolg van het boek is onbelangrijk, niet spannend en soms zelfs saai. Het verhaal op zich bied best mogelijkheden: een journalist probeert een sekteleider als bedrieger te ontmaskeren en doet daarbij enkele akelige ontdekkingen. Wanneer de journalist dan uiteindelijk nog een relatie met de misvormde dochter van de sekteleider krijgt begint het boek meer op een stationsroman te lijken dan op een thriller. Het verhaal "pakte" mij op geen enkel moment. De gruwelijkheden en de spanning die Vogelman zo speciaal en goed maakten zijn hier helemaal niet te vinden en daarom is dit boek teleurstellend.</t>
  </si>
  <si>
    <t>Over het algemeen houd ik niet van boeken over voetbal- of sportcoryfeen. Maar als fervent liefhebber van het praatprogramma VI ben ik een enorme fan van Rene van der Gijp.En nieuwsgierig naar hoe zo'n man in zo'n diep dal terecht kon komen, besloot ik het te lezen toen een collega me het te leen aanbood.Zelden zo'n lekker weghappend boek gelezen. Teken aan de wand is ook dat mijn dyslectische puberzoon die nooit een boek aanraakt, het met rooie oortjes in een ruk uitlas.GIJP leest alsof je Renee hoort praten. Het beschrijft een vat vol tegenstijdigheden. Het is niet alleen geschikt voor voetballiefhebbers, al is een beetje kennis van deze edele sport wel mooi meegenomen. Het gaat vooral over een verwende, talentvolle Rotterdamse jongen uit een befaamde voetbalfamilie die bezwijkt onder de publicitaire druk in het leven na zijn voetbalcarriere.</t>
  </si>
  <si>
    <t>Leuk informatief boek met allerlei weetjes over eten. Als wij in Nederland iets vreemd vinden, kan dit juist heel gewoon zijn in bijvoorbeeld China of Noorwegen! Af en toe griezelde ik van de dingen die ik las, maar toch blijf je lezen! De tekst is op een leuke, speelse manier geschreven en de tekeningen, moppen en andere interessante informatie over bijvoorbeeld Wakker Dier tussendoor maken dat het boek compleet is. De hoofdstukken zijn goed gekozen. Weetjes over zeedieren en insecten bijvoorbeeld, maar ook een hoofdstuk over kannibalisme.(52e boek voor boekenbingo 2016)</t>
  </si>
  <si>
    <t>Kan er vriendschap bestaan tussen een slavin en haar meesteres? Die vraag staat centraal in Brenda Meulemans historische debuutroman Het verraad van Julia. De roman die zich in het Rome van 2 voor Christus afspeelt, geeft een goed beeld van die tijd, maar is bovenal een universeel verhaal over vriendschap, identiteit, loyaliteit en schuldgevoel.Van de twee hoofdpersonen heeft alleen Julia, de Romeinse meesteres en toevallig de dochter van keizer Augustus, echt bestaan. De Griekse slavin Aigle, door wiens ogen we de geschiedenis beleven, is ontsproten uit de fantasie van Meuleman. Met Aigle en Julia creëert Meuleman twee levensechte personages, die allebei op hun eigen manier onvrij zijn om te gaan en staan waar ze willen.De twee vrouwen zijn tegenpolen, en hebben juist daardoor een bijzondere relatie. Julia, de elegante en charismatische adellijke dochter, die altijd in het middelpunt van de belangstelling staat, maar niet zelf kan beslissen met wie ze trouwt of welke politieke ideeën ze erop nahoudt. Aigle is de mooie, intelligente en dienstbare slavin, die continu heen en weer geslingerd wordt tussen twee werelden. Ze hoort niet bij de andere slaven, die haar verwaand vinden, omdat ze zo dicht bij Julia staat, maar ook niet bij de vrije mensen, omdat ze nu eenmaal altijd ondergeschikt zal zijn.Meuleman beschrijft treffend hoe Aigle worstelt met waar haar loyaliteit ligt. Daardoor worden aspecten van het slavenbestaan blootgelegd die je niet zo snel in geschiedenisboeken leest. Bijvoorbeeld als het gaat om statusverschillen en rivaliteit tussen slaven onderling. Als Aigle een mooie jurk draagt die ze van Julia heeft gekregen, halen haar collega-slaven hun neus voor haar op. Op het moment dat Aigle onbedoeld een kwalijk geheim te horen krijgt, twijfelt ze wat ze moet doen. Julia trouw blijven of haar verraden? Hoewel we het hele verhaal door de ogen van Aigle volgen, vormt Julia’s monoloog aan het einde van het verhaal het hoogtepunt van het boek. Met een sterk staaltje Romeinse retorica weet Julia de lezer, die tot dan toe alleen Aigles perspectief kent, aan het twijfelen te brengen. Het maakt de titel dubbelzinnig, want wie verraadt wie?Bovendien is het verfrissend om eens een Nederlandse roman over de Romeinse oudheid te lezen. Door de schrijfstijl van kunsthistorica Meuleman waant de lezer zich moeiteloos in een geloofwaardige Romeinse setting: “De bouwsels rond het forum liggen voor me: de zuilenrijen rond het plein van Caesar en dat van Augustus, de tempels, basilica’s en de curia.” En als er dan ook nog eens zulke uitgeslepen karakters in die antieke stad rondlopen, moet Het verraad van Julia wel een geslaagd debuut zijn.</t>
  </si>
  <si>
    <t>Het idee is wel mooi bedacht, schrijf een thriller die heel actueel is. Het onderwerp wordt zeker sinds gisteren heel veel besproken in de media. In dit boek verdwijnen zes eurocommissarissen plotseling van de radar. Een journaliste, een onderhandelaar en de president die net in functie is werken samen om dit op te lossen. Dan komen er complottheorieën en beweringen naar voren en is het afwachten of het nog goed zal komen voor de zes ontvoerden. De ontvoeringen op zich zijn spannend en het idee laat je nadenken over de politiek van nu. Het steeds wisselen van personage en vertellen van het verhaal en terugvallen op de gebeurtenissen maakte dat ik me snel ging vervelen. Toch word je getriggerd om door te lezen, waarschijnlijk omdat het zo actueel is. Ik hoopte op een verrassing op het einde maar dat werd hem ook niet. Jammer want de verwachtingen waren hoog.</t>
  </si>
  <si>
    <t>Na positieve berichten over De huurster van Joy Fielding vond ik het tijd om zelf eens kennis te maken met dit boek en haar geestelijke moeder. Het resultaat was zeer positief. Met De huurster heeft Joy Fielding een verhaal neergezet dat zowel aangrijpend als verrassend is.In De huurster vervult de ietwat tuttige verpleegster Terry Painter de hoofdrol. Na een leven lang gekoeioneerd te zijn door haar moeder staat ze nu eindelijk op eigen benen. Om de eenzaamheid tegen te gaan verhuurt ze haar tuinhuisje aan de jonge meid Allison Simms. Het blijkt al snel goed te klikken tussen de twee en een voorzichtige vriendschap is het gevolg. Maar dan beginnen de vreemde telefoontjes. Steeds meer krijgt Terry het gevoel dat iemand haar in de gaten houdt en dat ze zelfs in haar eigen huis niet veilig is. Dit gevoel van onbehagen lijkt samen te vallen met de komst van Allison. Is dit op het oog zo onschuldige meisje wel zo aardig en integer als zij zich voordoet? En, hoe zit het met al die leugens die steeds vaker boven komen drijven? Terry voelt zich steeds meer in het nauw gedreven en wil voor haar eigen gemoedsrust de waarheid achterhalen. Heeft Allison het echt gemunt op Terry of is het vermeende complot tegen haar slechts een luguber uitvloeisel van een levendige fantasie?De huurster is een vlot geschreven boek met goed uitgewerkte karakters. Hoofdrolspeelster Terry leer je echt kennen gedurende het boek. Of toch niet? Haar enigszins tuttige, brave karakter heeft iets aandoenlijks. Het feit dat ze niet voor het geluk geboren lijkt maakt dat je als lezer erg met haar meeleeft en hoopt dat het tij voor haar ten goede keert. De opbouw van de spanning in het boek is goed. Vele onduidelijkheden vallen stukje bij beetje op hun plaats. Zeer sterk is het einde van het verhaal. Een hele verrassende wending zet al het voorgaande op zijn kop en laat je als lezer toch wat versuft achter. De huurster is een boek dat je niet zomaar uit je hoofd krijgt. Reden genoeg voor mij om meer van Fielding te lezen!</t>
  </si>
  <si>
    <t>Ik vind het boek niet echt leuk om te lezen, want alles was vrij voorspelbaar. Dat heb ik bij wel meer boeken maar bij dit boek was dat zeker het geval. De personages zijn wel leuk naar mijn mening maar het verhaal valt een beetje tegen. Het is gewoon te makkelijk bedacht. Het enige wat je soms niet ziet aankomen zijn bepaalde gebeurtenissen die er tussen door komen maar dat gebeurt ook niet heel vaak.Bob</t>
  </si>
  <si>
    <t>Flashback is zeker geen doorsnee thriller. Voor auteur Mariëtte Middelbeek (1983) is dit haar eerste volwassenen misdaadroman, maar ze laat de gebaande paden al meteen links liggen en komt met een originele opzet. Het verhaal vertelt de levensgeschiedenis van vier verschillende vrouwen omringt door een thrillerraamwerk. Op zich een interessant idee, maar het krijgt helaas ongeloofwaardig vorm. Politieonderzoek naar de dader(s) van misdrijven verloopt nu eenmaal op een bepaalde manier en daar kun je als misdaadauteur niet te veel aan tornen. In dit boek heeft dat onderzoek en de bijbehorende jacht op de dader(s) echter zo weinig om het lijf, dat het niet meer realistisch is.  Mariëtte Middelbeek heeft voor iemand van haar leeftijd al een flink oeuvre, dat bestaat uit zes feelgood boeken, zes bundels met waargebeurde verhalen uit de hulpverlenende sector en vijf jeugdthrillers. Die ervaring uit zich ook in Flashback, dat vlot is geschreven en goed verzorgd. De vier hoofdpersonen kloppen met zichzelf en er zijn geen fouten in de continuïteit.  Het verhaal draait om Ilona, Sanne, Bregje en Anouk, vier vrouwen van begin dertig. Op de middelbare school waren ze vriendinnen, maar die vriendschap is verwaterd. Er was ook nog een vijfde vriendin, Céline, maar die is kort na het eindexamen spoorloos verdwenen. Nu worden in de duinen bij Bloemendaal echter resten van Céline gevonden. Het verleden dringt zich daardoor weer naar de voorgrond en Bregje besluit een klassenreünie te organiseren. Helaas doen zich vanaf dat moment nieuwe drama’s voor die de levens van de vier vriendinnen overhoop halen. Het is dan de vraag of dit iets met Célines verdwijning te maken heeft of dat het toeval is. Vreemd: in dit boek dat Flashback heet en wortelt in het verleden, komt geen enkele echte flashback voor.  Succesvolle styliste Ilona, misdaadblogger Sanne, paardenmens Bregje en tandarts Anouk zijn gelijkwaardige hoofdpersonen, die ieder hun eigen boekdeel hebben. Daarbij gaat veel aandacht uit naar de levens die ze in het heden hebben, met een dringende focus op hun problemen met foute, lompe of ontrouwe mannen. Levendige portretten van moderne jonge vrouwen zijn het geworden, dat wel. Zozeer zelfs dat bijna iedere lezeres zich met minstens twee van deze vrouwen zal kunnen identificeren, hoewel het zeker geen eenvormige types zijn. Op zich is dat dus goed gedaan, behalve dat het steeds weer de thrillerelementen overschaduwt.  Niet dat er geen spanning in de afzonderlijke levensverhalen zit. De dames komen allemaal, ieder op hun eigen manier, in nog redelijk wat benauwde situaties terecht en de vraag of ze toevallig tegelijkertijd in de problemen zijn geraakt, blijft open. De onderkenning van gevaar blijft echter onwaarschijnlijk gebrekkig. Bregje maakt zich op driekwart van het boek bijvoorbeeld vooral druk over haar privébesognes, terwijl ze alle reden heeft voor haar leven te vrezen. Ondertussen reageert ook de politie verrassend lauw op de dan ontstane situatie. Alleen op het laatst, in het gedeelte rondom Anouk, loopt het anders, maar dat is too little, too late.  Uiteindelijk zitten er tegen die tijd wel vijfentwintig rechercheurs op de zaak, maar wat die uitvoeren blijft grotendeels een raadsel en levert kennelijk geen aanwijzingen op. Ook zelf doen de dames zich nauwelijks de moeite om de waarheid boven tafel te krijgen. In plaats daarvan nemen ze veel dingen maar aan en laten het daarbij.  Uiteindelijk wreekt dat zich in het plot. De grote verrassing die daarin wordt gebracht, is namelijk iets dat de politie dan al had zullen weten, iets dat Bregje had zullen raden, iets dat mensen op de reünie hadden kunnen weten. Meer nee, niemand had ook maar enig vermoeden. Helaas zal datzelfde niet gelden voor een zekere groep lezers. Die zullen de ontknoping wél op voorhand raden, want dat is te doen.  Jammer. Originaliteit wil je graag kunnen belonen, maar bij een misdaadverhaal wil je wel het idee hebben dat het echt zo gebeurd had kunnen zijn. Dat lukt met Flashback niet, ondanks de levensechte personages.</t>
  </si>
  <si>
    <t>Recensie Pole Position van Lex PieffersMet dank aan de leesclub van thrillzone mocht ik dit boek lezen.Janet Ross woont in Glasgow en is werkzaam als monteur in een garage. Ze is dol op snelle auto’s en vooral het besturen ervan. Tijdens een personeelsuitje blijkt ze ook erg goed te zijn in het racen want ze wint van al haar mannelijke collega’s tijdens het karten. Haar baas bied haar daarop een klus aan voor veel geld. Janet wantrouwt het maar ze heeft het geld dringend nodig. Ze hoeft alleen maar te rijden. Het gaat echt fout als ze plotseling middenin een ontvoering terecht komt en ze doet er alles aan om deze fout weer goed te maken.Het boek trok meteen mijn aandacht door de cover en de titel. Alles straalt snelheid uit en ik heb nog niet eerder iets gelezen over race of de formule 1. Helaas werd ik hierin wel teleurgesteld. Het boek leest makkelijk en vlot maar daar is dan ook alles mee gezegd. Er is weinig tot geen spanning en ook de personages blijven wat oppervlakkig. Het boek bestaat uit twee verschillende verhaallijnen die aan het eind pas bij elkaar komen. Geen spannend plot maar een open einde. Jammer, want ik blijf zo wel met vragen achter. Ik weet ook niet of er nog een vervolg op komt.Echt overtuigd was het boek niet voor mij. Ik miste de spanning die de auteur toch wel voldoende had kunnen inbrengen en ook de twee verhaallijnen vond ik niets. Een gemiste kans voor Lex PieffersIk geef het 2,5 ster</t>
  </si>
  <si>
    <t>Het verhaal gaat verder, hoofdpersonen, Jules en Harry. Ook in dit deel zitten ze elkaar in de weg, wat betreft de grote zaak die ze onderzoeken.Jules om de waarheid boven te krijgen en Harry om een scoop voor zijn nieuwsblog.Linda schrijft dit deel met vaart en ik vond dat het onderzoek op een meer logische manier verliep dan in het eerste deel.Steeds komt er informatie bij, maar denk je toch...hoe komen ze er ooit achter.In dit deel speelt een sekte een grote rol. Wat heeft de leider voor verleden en waarom lijkt hij gefixeerd op Jules?Jules heeft ook zo haar persoonlijke geheimen, demonen die ze maar niet onder ogen wil zien.De spanning wordt op meesterlijke wijze opgevoerd en het verhaal laat je niet los. Een pageturner zoals die zijn moet.U bent gewaarschuwd!!!!</t>
  </si>
  <si>
    <t>“Je bent een herinneraar en een bewaarder, en dat weet je.”In “Het einde van de eenzaamheid” zien we hoe de hoofdpersoon en ik-verteller Jules, zijn zus Liz en zijn broer Marty omgaan met de veranderingen in hun leven na de dood van hun ouders door een auto-ongeluk. Jules laat vanuit het heden, vanuit een ziekenhuisbed na een motorongeluk, zijn herinneringen en zijn leven de revue passeren en geeft daarmee een inkijkje in hoe hij, Liz en Marty, zich hebben weten te redden na de vroege dood van hun ouders. We zien hoe zij uit elkaar groeien nadat zij op een internaat terecht komen, maar ook hoe zij in hun latere leven weer geborgenheid bij elkaar vinden. Jules vindt tijdens de periode op het internaat steun in zijn goede vriendin Alva en ook de band relatie tussen hen beiden wordt in het boek verteld.Ik las dit boek in het kader van de Hebban leesclub en heb er van genoten. Een mooi geschreven en ontroerende roman, die ik af en toe even weg moest leggen om het allemaal op me te kunnen laten inwerken. Het boek bespreekt grote thema’s als eenzaamheid, liefde, het verwerken van verlies en hoe de moeilijke gebeurtenissen in het leven te boven te komen. Over hoe je leven wordt gevormd door de gebeurtenissen die je overkomen en hoe het leven er door een (kleine) verandering helemaal anders uit had kunnen zien. De manier waarop het is op geschreven maakt dat je meeleeft met en je kunt inbeelden in hoe Jules omgaat met deze grote vragen en de ontwikkeling die hij doormaakt. Zeker een aanrader!</t>
  </si>
  <si>
    <t>19% Kans op geluk ~ Yvanka van der ZwaanVoorgelezen door: Judith KingstonWaar ik in het begin heel erg moest wennen aan de stem en intonatie begon ik gaande weg te begrijpen dat deze juist perfect paste bij het hoofdpersonage. De overdreven gestructureerde en soms wat naïeve Ava had geen betere stem dan dit kunnen hebben. Het verhaal wordt op zo'n geweldige, inlevende manier voorgelezen dat je bijna denkt dat het echt Ava is die het verteld, als een soort stand up comedian. Ik heb meerdere malen echt zitten grinneken om haar stomme capriolen, en zag haar geklungel bijna voor me. De auteur heeft een hilarisch verhaal geschreven, waar je je echt even in kan verliezen. Ondanks dat Ava misschien niet het allerdaagse type is, heeft ze een enorm hoge gunfactor. Ze is die ene vriendin die een beetje buiten de boot valt, maar van wie je gruwelijk veel houdt. En zeg nou zelf, er is helemaal niks mis met blauwe pinguïns!</t>
  </si>
  <si>
    <t>Ik weet het niet zo goed bij dit boek, de Bazin. Normaal gesproken geniet ik altijd erg van de boeken van de Duitse schrijfster Petra Hammesfahr, maar dit boek vond ik toch tegenvallen.Het verhaal leek me eerst interessant. Een vrouw vermoord haar man, doet het lijken alsof het een zelfmoord is, en de rechercheur die de zaak onderzoekt wordt verliefd op haar. Logisch dat er dan sporen en verdenkingen gaan komen.Misschien verwachtte ik iets anders, maar het bleek in feite voornamelijk te gaan om de opbloeiende 'liefde' tussen de vrouw en de rechercheur, en ik vond het jammer dat het zolang duurde voordat er ook maar enige twijfel gerezen was. Ik kwam ook niet goed in het verhaal, wat me bij haar andere boeken wel altijd lukt, maar dat kwam waarschijnlijk omdat ik allebei de hoofdpersonen zo ontzettend onsympathiek vond. Ik zou dit boek van haar dan ook niet aanraden aan mensen die kennis willen maken met deze schrijfster, want ik vind haar andere boeken een stuk beter. Maar ik heb niet op gegeven en toch haar nieuwste boek, De schim, ook gelezen.</t>
  </si>
  <si>
    <t>In Omdat ik je mis van Kate Eberlen leren we Tess en Gus kennen – of eigenlijk niet, en dat brengt ons meteen bij de kern van deze recensie, waarover straks meer – die op een bepalend punt in hun leven staan. Ze gaan beide studeren en hun nieuwe levens strekken zich voor hen uit. Tijdens de zomer overlijdt Tess’ moeder, waardoor haar nieuwe avontuur niet door kan gaan. Ze moet de zorg voor haar zusje dragen. Gus gaat wel studeren, maar ook voor hem gaat niet alles van een leien dakje. Zijn broer is eerder omgekomen bij een skiongeluk en dat heeft hij duidelijk nog niet verwerkt. So far lijkt het alsof we twee losse verhalen bij de kop hebben, maar Tess en Gus ontmoeten elkaar aan het begin van het boek tijdens een vakantie in Italië. Gedurende het verhaal kruisen hun levens elkaar, zonder dat ze dat zelf doorhebben.Op zich is er niets mis met de plot van het boek. De gegevens zouden een heel boeiend verhaal kunnen opleveren. Dit is echter niet het geval. Eberlen wordt onder andere vergeleken met David Nicholls, een vergelijking die ik onterecht en onverdiend vind. Waar Nicholls het klein en puur weet te houden en op die manier een groots verhaal neer kan zetten, slaat Eberlen de plank mis door er veel te veel bij te halen. Zo wijdt ze op momenten uit over de culturele attracties in Italië, over het autisme van Tess’ zusje, de exacte ingrediënten van een Italiaans gerecht en over de details van een geheime nachtclub. Het gaat niet om authentieke details die het verhaal of de personages karakter geven. Door deze irrelevante uitstapjes wordt je alleen maar uit het verhaal getrokken. Bovendien ontneemt de schrijver zichzelf de ruimte om de personages meer te laten ontwikkelen, die blijven vrij plat. De gevoelens worden niet goed verwoord, waardoor je je niet goed kunt inleven, ondanks dat er een realistische situatie wordt geschetst. Bovendien lijken Tess en Gus beide wel erg tam en gelaten; ze laten zich leven. Ten slotte bevatte het boek erg veel storende type- en taalfouten.Het boek werkt natuurlijk toe naar een confrontatie tussen de twee karakters, die zich tot dan toe los van elkaar hebben ‘ontwikkeld’. Aangezien het lot schijnbaar bepaalt dat ze elkaar tóch tegenkomen, lijkt het boek ons mee te geven dat geluk niet maakbaar is, dat Tess en Gus ondanks hun passieve instelling en enigszins ellendige leven toch goed terechtkomen. Een trieste boodschap, als je het mij vraagt.</t>
  </si>
  <si>
    <t>Dit boek is echt zonde van je tijd. De eerste 300 bladzijden zijn supersaai. Het laatste gedeelte maakt veel goed, maar je kunt je tijd beter besteden aan een boek van een schrijver die goed een verhaal kan vertellen; behalve de moeder Julia komen de hoofdpersonen niet uit de verf, er zijn nauwelijks persoonlijke relaties.Het plot zit goed in elkaar, maar ik heb talloze keren op het punt gestaan met dit boek op te houden.</t>
  </si>
  <si>
    <t>Dit boek heb ik als een gesigneerd exemplaar mogen ontvangen van de schrijfster zelf. Tevens heb ik tijdens het lezen meegedaan aan de Paasleesclub van Boekenfans! Het boek was mij al eerder opgevallen door de achterflap tekst. Die een mooi, bijzonder intrigerend geschiedenis verhaal doet vermoeden.Het verhaal gaat vooral over een aantal personages afkomstig uit belangrijke families. Families die een belangrijke rol vertegenwoordigen in de scheepvaart van Antwerpen rond eind 19e en begin 20ste eeuw. Tijdens het lezen maak je kennis met de personages en de geschiedenis van Antwerpen in die tijd. De toen niet zo aangename tijd voor vrouwen in het algemeen en de slinksheid van mensen onderling. Niets nieuws onder de zon dus.Mijn leeservaring van dit boek kan ik zeker zeer prettig noemen. Ik heb genoten van de intriges die aan het licht komen, hoe men elkaar beduvelt en wat men vooral niet communiceert naar zichzelf en hun medemens. Ook raakte het mij in mijn eigen feministische hart dat vrouwen zich ondergeschikt diende op te stellen, dan vooral naar mannen toe en hun bloedeigen familieleden. Het geloof dat vaak een rol speelt in de keuzes die de hoofdpersonages maken en de eigen persoonlijke groei die een aantal van hen ervaart.De indeling van het verhaal vond ik fijn lezen. Het boek bestaat uit een proloog en een vijftal hoofdstukken. Ieder hoofdstuk is gericht op een personages in het verhaal en wordt vanuit die persoon vertelt. Hierdoor lees je de gedachtegang van diegene en wordt het gemakkelijk je te verplaatsen in zijn/haar belevingswereld. Hierdoor vallen uiteindelijk ook alle puzzelstukjes samen en kom je er achter hoe het gehele verhaal daadwerkelijk in elkaar steekt.De schrijfstijl past geheel bij de tijd waarin het verhaal zich afspeelt. Wat mij betreft een knap staaltje schrijfwerk en perfecte verplaatsing in haar personages van de schrijfster.Ik geef dit boek dan ook de volle vijf sterren.</t>
  </si>
  <si>
    <t>Wat een pracht verhaal, spannend, intelligent en boeiend. Een jongens boek voor volwassenen.Je kunt wel ziem dat Paul Sussman archelogie als een hobby heeft, ook zijn achtergrond beschrijvingen boeien.Een aanrader, wacht met spanning op zijn volgende boek, en hoop dat ik zijn eerste boek The lost army of Cambyses ergens in Bangkok kan vinden</t>
  </si>
  <si>
    <t>Een makkelijk te lezen boek, weinig spanning. Een boek waarvan je denkt ik heb het gelezen maar bijzonder was het niet.Jack Farrell is een privedetective en bespied mensen terwijl ze vreemdgaan. Hij verdiend daar genoeg geld mee en hoeft zich nergens zorgen over te maken. Er is geen enkele reden om te denken dat hij ooit zonder werk komt te zitten, omdat er altijd wel mensen vreemd blijven gaan. Door het liegen en bedriegen van mensen is Jack er niet gelukkiger op geworden. Steeds vaker komt de vraag bij hem op of het niet eens tijd wordt voor iets anders. Als Archie Venice de bekende pornoproducent hem vraagt of hij zijn zoon Larry in de gaten wil houden, voor een royaal honorarium lijkt dat een makkelijke klus. Hij moet alleen maar zorgen dat Larry zover mogelijk uit de buurt blijft van zijn ex-vriendin. Het is de vraag of Jack op tijd inziet dat Larry zijn ex-vriendin niet nodig heeft om weer in de problemen te raken.</t>
  </si>
  <si>
    <t>Het is een boek dat je direct meeneemt in het verhaal van een schijnbaar alledaagse familie waar verhoudingen, gevoelens, verwachtingen en gebeurtenissen herkenbaar zijn maar ook anders. Humor, liefde en haat, jaloezie, alles vind je terug in dit boek. Halverwege komt inspecteur Barbarotti. Een man van vlees en bloed, je leert ook hem goed kennen, aangenaam, aantrekkelijk bij de vrouwen, rustig en nieuwsgierig. Met hetzelfde verlangen als de familie uit het eerste deel: laat me los komen van de familiaire verplichtingen. Het is prachtig geschreven, herkenbaar en ook bijzonder. Spannend, je wilt weten hoe het verder gaat. Het zet je aan het denken. Een fantastisch boek.</t>
  </si>
  <si>
    <t>De avonturen van Jack Reacher heb ik zeer graag gevolgd.Maar 'Onder de radar' is een heel zwak exemplaar.</t>
  </si>
  <si>
    <t>Een kort maar zeer aangrijpend verhaal, je wordt vanaf de eerste zin volledig meegenomenIsh is een ware woordkunstenaar!</t>
  </si>
  <si>
    <t>Zoals de auteur zelf aangeeft in het voorwoord is De muziek van de stilte waarschijnlijk geen boek om op zichzelf te lezen. Maar voor degenen die van De naam van de wind en De angst van de wijze hebben genoten, is dit een mooie aanvulling. Het is een lief, zacht en triest boekje. Het ontbreken van actie stoorde me niet, ik wist op voorhand waar ik me aan kon verwachten (en dat is bij dit boek wel belangrijk). Het enige wat ik miste was inzicht in Auri’s verleden. Haar tijd op de universiteit wordt nauwelijks aangeraakt, en er wordt slechts één keer gehint naar wat haar zo heeft beschadigd. Dat vond ik spijtig. Had er meer van Auri’s verhaal in gezeten, dan had het zonder twijfelen vijf sterren gekregen.</t>
  </si>
  <si>
    <t>Erg spannend en plezierig geschreven. Ik zag dat Fenna, de hoofdpersoon, ook in andere boeken terugkomt. Leuk is dat.Dit was mijn kennismaking met deze schrijfster en ik zal zeker vaker van haar gaan lezen.</t>
  </si>
  <si>
    <t>Vanaf het eerste woord van De dag van de doden hield ik al mijn adem in, misschien zelfs nog wel ervoor. Bang voor wat ik te horen krijg (ik heb het boek via Storytel geluisterd). Bang voor wat Frieda gaat overkomen. Geen zin om afscheid te nemen van een interessant karakter, Frieda Klein.Maar Frieda lijkt wel spoorloos verdwenen, zouden haar laatste woorden in Zondagochtend breekt aan dan toch bewaarheid worden? In het verhaal en de politiezaak komt geen enkel bekend karakter voor. Ik heb zelfs gecheckt of ik het goede boek aan het luisteren was… onderwerp van een scriptie van een studente is de enige link met Frieda. Na tweeënhalf uur luisteren (van de ruim tien uur) is ze daar dan eindelijk en begint het boek voor mijn gevoel pas echt.Ik raakte langzaam een beetje ongeduldig en had moeite mijn aandacht bij het verhaal te houden. De spanning is zeker niet zo zinderend als in zaterdag en zondag en ik raak haast een beetje teleurgesteld. Er is een soort van gelatenheid, ik mis iets in het verhaal, ik mis Frieda's aanhang. Sinds Blauwe maandag zijn we acht jaar verder en ken je Chloë, Reuben, Jozef en Karlsson goed. Samen overleven ze keer op keer, maar waar zijn ze nu?Gelukkig is het vanaf het moment dat Frieda weer aanwezig is in het verhaal weer bijna als vanouds. Dean Reeve en zij staan lijnrecht tegenover elkaar. Verrassende wendingen, plotselinge verbanden en Frieda in de hoofdrol als koelbloedige, rationeel denkende vrouw. Ze is zo intelligent en heeft alles eerder door dan ik, als lezer. Nicci French weten mij uiteraard weer te verrassen met de ontknoping, waar ik verder niet over zal uitweiden. Bang voor een voorspelbaar of geijkt einde hoef je niet te zijn. Ze doen wederom waar ze goed in zijn, een sluimerend plot, welke plotseling tot explosie komt.Was het nodig om De dag van de doden te schrijven, het was toch een onverwacht achtste boek. Ja, dat was het! Frieda krijgt een waardig einde in haar strijd en heeft zich voor altijd in mijn hart gesloten. Erg jammer dat het nu gedaan is met de serie.Als laatste mijn complimenten voor Carly Wijs, heerlijk voorgelezen. De acht delen werden door zes vrouwen gelezen, maar haar stem beviel me het beste.</t>
  </si>
  <si>
    <t>Met Twee meisjes in het blauw heeft Mary Higgins Clark haar gewoonlijke, damesachtige thrillertje afgeleverd. De vaste kenmerken zijn weer aanwezig: Cape Cod, de gedetailleerde beschrijvingen wie wat draagt, de eendimensionale karakters, het personage dat de sleutel tot de oplossing van de zaak heeft, maar daarmee om Ã©Ã©n of andere reden wacht tot het einde van het boek...Niks nieuws onder de zon, maar ik krijg de indruk dat Higgins Clark haar gevoel voor spanningopbouw kwijt is. De eerste driekwart van het boek wil het maar niet spannend worden en het enige dat dan resteert is een kaal plot. Een plot dat goed in elkaar zit weliswaar, maar je doorziet hoe Higgins Clark het allemaal ontworpen heeft. De ontknoping van het boek heeft ze uitgesmeerd over tientallen pagina's en dat is weer teveel van het goede.Misschien is ze inmiddels te oud geworden voor het schrijven van boeken. Zelf denkt ze van niet. In het nawoord kondigt ze aan al met het volgende boek bezig te zijn.</t>
  </si>
  <si>
    <t>Aftellen - De Cazalet kronieken - ik geef het boek twee sterrenDit boek in feuilleton vorm mogen lezen via Hebban.nl. Een geweldig leuke manier om samen met anderen een boek te lezen en te bespreken.‘Aftellen’ Is het tweede boek van de Cazalet-kronieken. Het verhaal speelt zich af in de eerste jaren van de Tweede Wereldoorlog en beschrijft het reilen en zeilen van een welgestelde Engelse familie met hun personeel, vrienden en minnaars en minnaressen. Gezien het verloop van het verhaal en de vele personages vind ik het wel aan te raden om het eerste boek ‘Lichte Jaren’ gelezen te hebben en een stamboom paraat te houden.Het boek is uitermate geschikt voor mensen die houden van familiekronieken. Het verhaal kabbelt rustig voort, er gebeurt niet veel. Voor mij geen boek waarin ik direct werd meegezogen.De familie is in het eerste boek uitgebreid voorgesteld en het leven, voornamelijk in Sussex en deels in Londen, kabbelt voort. Kabbel, kabbel, kabbel... Het ene personage krijgt wat meer ‘speeltijd’ dan de andere en over het algemeen wordt er over de vrouwen en meisjes meer geschreven dan over de mannen en de jongens.Wat spanning, snelheid of een verhaallijn had ik wel prettig gevonden. Het boek bestaat eigenlijk uit allemaal korte episodes zonder dat er een echt verhaal in zit. De familie leeft nogal langs elkaar heen; de familiaire banden worden niet echt uitgediept.Het hoofdthema is de Tweede Wereldoorlog. De familie heeft de huizen in Londen deels gesloten en woont samen in de buitenhuizen in Sussex. Er wordt (wat) zuiniger geleefd en men is wat meer op elkaar aangewezen. De familie wordt overigens niet altijd gespaard, er vinden ook een aantal dramatische gebeurtenissen plaats.Net als in het eerste boek zijn het vooral losse passages rondom de hoofdpersoon van dat moment en is er niet echt een samenhang; beetje los zand. Soms zijn de overgangen van de één naar de ander nogal onsamenhangend of onlogisch.Wel vind ik dit tweede boek een stuk vlotter geschreven dan het eerste. Het eerste boek vond ik traag, de schrijfstijl behoorlijk warrig en soms veel te langdradig. Ellenlange beschrijvingen over futiliteiten. Dat is in dit deel beter al zet ik mijn vraagtekens bij de vertaling; deze kon hier en daar écht beter. En ook het gebruik van komma’s en leestekens zorgden voor wat lichte irritatie...Na het lezen van de eerste twee delen van de Cazalet kronieken sluit ik het Cazalet hoofdstuk af. Beide boeken konden mij niet genoeg boeien en bekoren om straks ook deel 3 en 4 te lezen.</t>
  </si>
  <si>
    <t>The Walworth beauty beschrijft de verhalen van twee verschillende personen. Namelijk het verhaal van Joseph in 1851 en het verhaal van Madeleine in het heden. Joseph werkt voor de onderzoeker Mayhew en moet voor hem de levens onderzoeken van prostituees. Hij komt terecht op Apricot Place, waar hij in contact komt met de geheimzinnig Mrs. Dulcimer. Madeleine verliest haar baan en verhuist naar Apricot place. Het verleden lijkt hier tot leven te komen.Het boek trok me door hoe het in elkaar leek te zitten. Een verhaal waarbij heden en verleden samenkomen. Mijn verwachtingen werden alleen niet helemaal waargemaakt.Het begon met de manier van schrijven. Roberts gebruikt mooie zinnen, het brengt het verleden tot leven. Ze geeft soms veel details. Het leest op een bijna dromerige manier. Het probleem alleen was dat er in het boek geen leestekens worden gebruikt. Hierdoor had ik soms moeite om te volgen wie nou wat zei en wanneer iets een gedachte was of werd gezegd. Het liep allemaal door elkaar. Op een gegeven moment wende ik er wat aan, maar ik vond het persoonlijk niet prettig lezen.Daarnaast werd er veel gebruik gemaakt van flashbacks. De hoofdpersoon dacht dan aan iets wat eerder gebeurd was. Op zich was dit wel een toevoeging, maar soms ging het van de ene naar de andere herinnering en kon ik niet meer volgen waar de hoofdpersoon nou eigenlijk was. Zijn we nou verder of is dit de volgende herinnering? Er zaten geen fijne overgangen in.Het verhaal van Joseph vond ik interessanter dan dat van Madeleine. Het was interessant om te lezen over de mensen in die tijd. Het verhaal van Madeleine vond ik minder interessant om te leven. Ik had ook vaak het gevoel dat wat zij meemaakte niet veel toevoegde aan het verhaal. Waarschijnlijk was het bedoeld om de levens van vrouwen in twee tijden te beschrijven, maar het kwam voor mij niet helemaal uit de verf.De manier waarop de verhalen samenvallen werd pas aan het eind een beetje duidelijk en nog was het vaag. Ja, Madeleine woont in het voormalige huis van Mrs. Dulcimer, maar veel verder ging het niet. Er werden aan het eind wat suggesties gewekt, misschien heb ik de onderliggende lagen gemist, maar ik bleef een beetje in het duister. Ik had verwacht dat Madeleine misschien op onderzoek zou gaan of meer dingen zou tegenkomen, maar dat gebeurde niet. Ook was het voor mij niet een spookverhaal zoals op de achterkant stond. Dat had ik persoonlijk ook niet echt verwacht. Het was allemaal heel subtiel. Dat was dan wel weer een pluspunt voor dit boek. Het richtte zich meer op de geschiedenis dan de werkelijke geesten.Het einde was open. Op zich niet erg, maar ik had een onbevredigend gevoel, omdat ik voor mijn gevoel nog steeds dingen miste. Ik heb niet het gevoel dat ik nou zoveel meer heb gelezen dan wat er in de samenvatting achterop het boek stond. Misschien dat ik het over een paar jaar weer opnieuw lees om te kijken of ik er dan iets anders uithaal, maar nu viel het helaas tegen. Het is een verhaal met veel potentie, maar er had zoveel meer mee gedaan kunnen worden.Voor mij was het dus niet de schoonheid die het had kunnen zijn.</t>
  </si>
  <si>
    <t>Korte samenvatting: Er zijn twee zaken die spelen.1) Jessica (Jessy) Haider is rechercheur bij de politie in Zuid Limburg. Nadat haar zoon Nick op een gruwelijke wijze is vermoord door de psychopaat Rolf Brezinger neemt ze verplicht een half jaar rust om alle emoties die hiermee gepaard gaan een plaatsje te geven. Rolf Brezinger is door Jessica achter de tralies beland maar inmiddels ontsnapt met als belangrijkste doel het leven van Jessica en haar familie tot een hel te maken. Ook Marc de ex van Jessica wordt ontvoerd als hij op weg is naar Jessica. Voor haar zoon Nick kwam haar hulp één uur te laat. Nu krijgt ze aanwijzingen van Rolf Brezinger om Marc wel te redden. Gaat haar dit lukken ?2) De eerste zaak die Jessica moet zien op te lossen als ze na een half jaar haar werk weer oppakt is de zelfmoord van Kim van Brugge 16 jaar oud. Haar ouders hebben een kwekerij. Kim deed mee aan een populair TV programma en is daar doorgedrongen tot de halve finale met een staande ovatie. Op You Tube ziet Jessica een filmpje van het meisje en het verbaast haar dat juist dit stralende meisje zelf een eind aan haar leven maakte. Kim is gevonden door haar vader in een boomhut op het terrein van de kwekerij. Als Jessica de ouders vragen stelt constateert ze al vlug dat er meer aan de hand moet zijn. Maar wat ? Ze is vastbesloten dit tot op de bodem uit te zoeken.Dit was mijn eerste kennismaking met de auteur Corine Hartman wist dus niet wat ik kon of mocht verwachten.De verrassing was er al meteen op de eerste bladzijden. Wow wat een begin, dat beloofde veel goeds en mijn nieuwsgierig was gewekt. Ik zat meteen in het verhaal.Het boek is me blijven boeien tot de laatste bladzijden. Knap en sterk geschreven verhaal. Veel actie en onverwachte wendingen maken dit boek een genot tot lezen.Alle ingrediënten die ik verwacht van een thriller zijn er in verwerkt. Verwonderd dat een auteur een rechercheur zo durft neer te zetten…..geweldig ! Alle menselijke aspecten/gevoelens komen aan bod. Niks is haar vreemd. Vlot geschreven en fijne korte hoofdstukken met een prettig lettertype. Een echte aanrader voor een ieder die van spanning houdt. Leuke bijkomstigheid is dat het verhaal zich ook deels afspeelt in Maastricht…..mijn woonplaats. Herkenbare straten en pleinen dus.Ik ga zeker ook de andere boeken lezen van Corine Hartman.Dit boek krijgt van mij 5 *</t>
  </si>
  <si>
    <t>toen ik de aanbieding zag om dit boek gratis te lezen dacht ik echt dat het waarschijnlijk toch Geen goed boek zou zijn. Normaal is dit ook totaal mijn genre niet maar iets deed mij toch besluiten om dit boek te lezen. Reeds van in het begin leek dit een mooi boek. Niet als je denkt oh neen , komt er een mooie plotwending. Het boek is geschreven met veel humor, het soort humor dat ik wel kan smaken. Heerlijk gewoon. Juist het einde vond ik iets minder. Al bij al een heerlijk boek. een aanrader.</t>
  </si>
  <si>
    <t>Wat heb je eigenlijk écht nodig? Dat lijkt de vraag te zijn die Joelle Charbonneau stelt in Nodig. Een kijkje in het hoofd van tieners die zich afvragen wat ze nodig hebben en hoe ver ze willen gaan om dit te krijgen? Dat zou een interessant boek zijn geweest. Dat is helaas niet het boek dat Joelle Charbonneau heeft geschreven. Nodig blijft heel oppervlakkig en is ook nog eens enorm belerend.   Een nieuwe website, met de naam Nodig, vraagt scholieren van een middelbare school wat ze nodig hebben. In eerste instantie moeten ze anderen uitnodigen om te krijgen wat ze willen hebben, maar als zo goed als elke leerling al lid is moeten er opdrachten uitgevoerd worden. Dit is een interessant concept, want het stelt de vraag wat je nou écht nodig hebt en hoe ver je zou gaan om dit te bereiken. Charbonneau kiest ervoor om de focus te leggen op het thrillerachtige aspect van het verhaal. Er blijkt een ‘boosaardig’ persoon achter de website te zitten en dat is het probleem dat opgelost moet worden.  Hier gaat het eigenlijk ook meteen mis in Nodig. De ontknoping van dit mysterie is onlogisch en ongeloofwaardig. Het internet en de sociale media worden behandeld als een of ander almachtig monster waar iedereen misbruik van maakt. Het lijkt bijna alsof de moraal van het verhaal is dat je maar beter van het internet weg kunt blijven. Dit is een ouderwets standpunt, waar je echt niets mee kunt in deze tijd.  Ook de beslissingen die de ouders nemen zijn onlogisch en deze worden eigenlijk alleen gemaakt om het verhaal voort te kunnen zetten. Een bemoeiende moeder is bijvoorbeeld niet handig voor het verhaal. En dus kiest de schrijfster ervoor om Kaylee’s moeder wel haar zorgen over de psychische toestand van haar dochter te laten uiten, maar beslist zij ook meteen om Kaylee alleen thuis te laten terwijl ze zelf gaat logeren bij haar zus in een andere stad.  Naast het onlogische en ongeloofwaardige verloop van het verhaal zijn de personages ook nog eens enorm irritant. Ze zijn egoïstisch en stellen zich enorm aan. Denkt de schrijfster dat alle tieners zich zo gedragen? Van alle personages leren we Kaylee het beste kennen. Zij is het hoofdpersonage en de enige ik-verteller. Maar ook over haar komen we niet meer te weten dan dat ze haar zieke broertje wil helpen, dat ze denkt dat ze een goed persoon is en dat ze het gevoel heeft dat iedereen altijd over haar praat.  Verder zijn er nog een heleboel hoofdstukken waarin andere leerlingen worden gevolgd vanuit de derde persoon. Deze personages leren we al helemaal niet kennen en ze zijn ook vaak niet uit elkaar te houden. Alle personages klinken hetzelfde, waardoor er niemand tussenuit springt die gedenkwaardig is. Door de vele personages blijft het verhaal heel erg oppervlakkig en wordt het hele aspect van het ‘wat heb je écht nodig’ totaal vergeten. Blijkbaar doen tieners alles om maar te krijgen wat ze willen. Doordat je geen van de personages echt leert kennen is het moeilijk om met ze mee te voelen. Een grotere focus op minder personages had het verhaal een stuk sterker gemaakt.  Het concept is enorm interessant en het verhaal leest vlot en het is op momenten ook echt spannend. Toch laat het boek een heel erg ontevreden gevoel achter. Nodig kijkt enorm neer op tieners en is hierdoor heel erg belerend van toon. Daarnaast is de oppervlakkigheid en de onlogische ontknoping heel erg teleurstellend en frustrerend.</t>
  </si>
  <si>
    <t>Onlangs hoorde ik op de radio Maartje Wortel het begin voorlezen van Turks Fruit. De interviewer vroeg haar wat ze zo goed vond aan de roman en ze antwoordde daarop: Het is schaamteloos geschreven.De literaire roman van Truus Rozemond kun je ook schaamteloos noemen. De roman speelt zich af in de jaren 90 van de vorige eeuw ( zomer 1994 t/m september 1995) en niet zoals die van Wolkers in de jaren zestig. De vrouwelijke seksualiteit is hier het onderwerp en niet de mannelijke seksualiteit. De roman van Wolkers verscheen in 1969, soixante-neuf, het jaar dat werd uitgeroepen tot année érotique door Serge Gainsbourg. Ook in de in 2019 verschenen roman van Rozemond draait het om de thema’s liefde, dood en vergankelijkheid en word je vanaf het begin het verhaal ingezogen. Anna Julia Hertog is 34 en we weten al direct dat ze vanuit Frankrijk op weg naar huis is omdat haar goede vriendin Lina is overleden. De eerste erotische scène vindt plaats in een hotel met een hotelgast met wie ze aan een tafeltje en in bed belandt. “Ze ontsteelt hem in ritmische bewegingen zijn trouw, zijn zelfbeeld en zijn zaad (p.18)”. De lezer wordt meegenomen in het hoofd van Anna, haar verleden, haar liefdes, haar angsten, haar twijfels, haar dromen en haar genot. “Er was geen doel, geen richting, geen begin of eind (p.130).” “Ik ben best sterk. Ik heb geen behoefte aan nog een drama (p.144).”De roman speelt zich deels in Nederland, in Amsterdam/Utrecht af, deels in Frankrijk in de Ardèche en deels in Korea. Anna werkt, piekert, reist, vrijt en zoekt, met mannen en met vrouwen. De vele mooie citaten uit het dagboek van Hendrik Hamel uit de 17e eeuw laten zien dat de Koreanen een rijke cultuur hadden en dat schipbreukelingen op last van de koning heel vriendelijk werden behandeld (p.186). Anna gaat namelijk met collega en vriendin Joyce naar Seoul. Joyce is in Zeeland opgegroeid nadat ze is geadopteerd vanuit Korea. Ze gaat op zoek naar de cultuur van Korea, niet zozeer naar haar biologische moeder. Anna weet ondertussen dat ze lesbisch is en blijft zoeken. “Liefde is nabijheid, vastgehouden worden (p.233)” Wie wil ze het liefst vasthouden en door wie wil ze vastgehouden worden?“Wil jij nog eens kijken?” vraagt Lina aan Anna.“ Hij heeft de vorm van Ierland”(p.71). De moedervlek die leidt tot Lina’s dood; het startpunt van de permanente zoektocht van Anna, die schaamteloos mooi verhaald wordt.</t>
  </si>
  <si>
    <t>Dolores Tuoey leeft een onopvallend leven in Miami. Maar ze draagt een verleden met zich mee: voor haar geënsceneerde zelfmoord was ze Jane Doe, een antropologe die onder andere veldwerk deed in hartje Afrika. Als in Miami een hoogzwangere vrouw vermoord wordt, weet ze dat haar verleden haar gevonden heeft. Tegelijk staat Jimmy Cruz, de rechercheur die belast is met de moord, voor een raadsel. De weinige sporen op de plaats van de misdaad verwijzen naar Afrikaanse magie. Maar hoe kan je dit gebruiken als bewijslast, want geen normaal mens gelooft hier nog in. Maar dan, als Jimmy bij Dolores op de stoep staat, besluiten ze dat er maar een mogelijke oplossing is: magie bevechten met magie.Nachtrituelen begint zeer intrigerend, door een constante afwisseling van het heden en het verleden. Maar als de schrijver het imponeren met zijn kennis over Afrikaanse hekserij en waarzeggerij laat overheersen en boven het verhaal stelt, is de verwarring al snel compleet. De grote hoeveelheid Latijnse plantennamen, chemische stoffen en vooral Afrikaanse woorden waarmee het verhaal doorspekt is, komen de leesbaarheid absoluut niet ten goede. Het was echt zwoegen om door de eerste pakweg honderdzeventig bladzijden heen te komen. Daarna ontwikkelt er zich eindelijk iets dat op een spannend verhaal lijkt en gaat het lezen wat vlotter, maar helaas is het kwaad dan al geschied, want het leesplezier is ondertussen al tot ver onder het nulpunt gedaald.Bovendien blinkt het verhaal niet uit in geloofwaardigheid, want het bovennatuurlijke speelt een hoofdrol: geesten, heksen, tovenaars, waarzeggers, mensen die zich onzichtbaar kunnen maken, zombies, enz. worden veelvuldig opgevoerd in deze, als literaire thriller bestempelde, eersteling van Michael Gruber.Misschien dat de liefhebbers van het subgenre er meer plezier aan beleven, en dit boek echt naar waarde weten te schatten, maar ik kon mij er totaal niet in vinden: een afknapper dus.</t>
  </si>
  <si>
    <t>Zack Lightman is een fervent gamer en besteedt vrijwel zijn gehele vrije tijd aan gamen. Hij staat in de spelerstop 10 van het populaire game ‘Armada’, een spel waar buitenaardse aanvallen tegengehouden moeten worden. Maar dan blijken de aliens van de game Armada echt te bestaan en een reële dreiging te vormen. Zach wordt gerekruteerd door de Earth Defense Alliance (EDA) om te helpen om de aliens te verslaan, en dan komt er toch wel heel veel druk op zijn schouders. Samen met andere gamers moet hij de mensheid zien te redden…Ik had zoveel zin om dit boek te lezen. Ik heb zulke goede dingen gehoord over auteur Ernest Cline, met zijn popculture references en humor. ‘Ready Player One’ staat al tijden op mijn tbr-lijstje en veel van mijn vriendinnen hebben hem al gelezen en zijn er positief over.Maar helaas viel ‘Armada’ tegen. Zack is een vrij saai personage en ik merkte dat ik niet veel met hem meeleefde. Hij gaat niet een noemenswaardige ontwikkeling door, maar blijft de stoere en eigenwijze jongen. Ook de andere personages blijven wat vlak en krijgen geen achtergrondverhaal of uitdieping.De constante verwijzingen naar 80’s games en naar andere liedjes, films &amp; boeken begonnen op een gegeven moment mij ook wat te irriteren. Verder kwam er wel erg veel terminologie en technische informatie in voor. De humor in het boek is wel leuk en de schrijfstijl is goed leesbaar. Naar het einde toe wordt het verhaal spannender en wordt de actie opgevoerd.Uiteindelijk valt ‘Armada’ tegen en zitten er maar weinig verrassingen in het verhaal. Toch blijf ik benieuwd naar ander werk van Ernst Cline, in 2017 ga ik zeker ‘Ready Player One’ lezen.</t>
  </si>
  <si>
    <t>Tien minuten geleden heb ik dit boek dichtgeslagen en ik weet ergens niet zo goed hoe ik mijn review van dit boek moet beginnen. Ik ben namelijk vooral teleurgesteld. Ik had heel erg naar dit boek uitgekeken, ik heb deel twee zelfs al in het Engels in de kast staan, maar om de ene of de andere reden pakte het boek me gewoon niet.Laten we voorop stellen dat het niet aan de wereld ligt. De wereld van Three Dark Crowns wordt ongelooflijk goed en mooi opgebouwd en tijdens het boek krijg je een steeds beter beeld van de politiek, de religie en de achtergrond van alle gebruiken, gewoontes en rituelen. Het uitgangspunt van het boek is heel interessant en wellicht is het uitgangspunt voor deel twee nog wel interessanter.Waarom ik dan toch teleurgesteld ben? Omdat ik tijdens het hele boek helemaal niks gevoeld heb. Er was geen enkel karakter in het boek waar ik iets om gaf. Er was geen enkele emotie die echt bij me binnen kwam. Er was geen enkele scene die ik tot in het diepste van mijn ziel voelde. En heel eerlijk? Dat is voor mij wel de reden waarom ik lees.Een interessante wereld is voor mij gewoon absoluut niet genoeg. Als ik niks om de karakters geef, als ik hun emoties niet kan voelen, als ik op geen enkel moment het gevoel heb ook maar bij iemand betrokken te zijn, dan gaat er voor mij gewoon iets gruwelijk mis.En heel eerlijk? Ik weet ook niet echt waar het nu aan lag. Van de drie zussen vond ik eigenlijk alleen Katherine nog ietwat interessant, maar zelfs met haar had ik geen emotionele band. Misschien komt het deels door de schrijfstijl, waarbij er continue van perspectief gewisseld wordt en we wellicht wel in iets te veel hoofden zitten. Ik kan er mijn vinger niet zo goed opleggen.Ik ga deel twee ooit wel lezen, want ik vind de premise nog steeds interessant en ik ken meer boeken waar het eerste deel van de serie me gewoon niet zo beviel. Maar ik heb geen haast. Ik heb genoeg andere boeken te lezen, die me hopelijk beter bevallen!</t>
  </si>
  <si>
    <t>Het is een spannend boek, met een verrassend einde. Prima geschreven trouwens. beschrijft alle personages zeer mooi en gedetailleerd.</t>
  </si>
  <si>
    <t>Het komt niet vaak voor dat ik een boek niet uitlees. Dat gold wel voor Gisèle.Invalshoek leek me boeiend genoeg, maar de personages ( perspectief wisselt) boeiden me niet. Ik kwam nooit echt dichtbij. Stijl sprak me ook onvoldoende aan.</t>
  </si>
  <si>
    <t>Was ik blij dat ik eindelijk het laatste boek uit deze reeks in mijn handen nam. Blij, omdat ik mij houd aan principes. Als ik ergens aan begin dan ga ik er ook voor tot het einde, ook al is het saai geschreven. Het verhaal van Thomas begint terug in Wicked waarbij de overlevenden van de schroeiproeven zijn opgenomen. Thomas weet niet wie hij nog kan vertrouwen en wie niet, en gaat op zijn eigen gevoel af. Terwijl sommige Laarders kiezen om hun geheugen terug te krijgen, kiest Thomas en enkele anderen om dat niet te doen en te ontsnappen aan Wicked. Na een lang verhaal dat zich grotendeels in Denver afspeelt, eindigt de reeks toch nog spannend terug in Wicked.</t>
  </si>
  <si>
    <t>omschrijving van het boek, tekst overgenomen van achterzijde boek:Met deze roman neemt Koolhaas geen afscheid van zijn dierenverhalen, het is wel een roman geheel zonder dieren. Een verhaal over een pak slaag, dat in werkelijkheid noch gegeven, noch ontvangen is, maar dat in gedachten van degenen die Hein Stotter (hoofdpersoon) omringen zulk een rol spelen dat het vele malen vergroot en verhevigd een geweldige uitwerking gaat krijgen. Humor en poëzie blijven overeind midden in de meest hartgrondige tragiek en eenzaamheid. Boek is uitgekomen in 1963.mijn mening over het boek:Genoten van de fantasie en de manier van schrijven. Vooral het hoofdstuk "Een Hollandse hand" is zeer humoristisch; hoe de schrijver hier de hoofdpersoon zelf door laat associëren over zijn eigen hand die op het hoofd van een prostitué ligt. Je voelt als lezer bijna zelf hoe ongemakkelijk dit voor haar wordt. Koolhaas is een meester in het beschrijven van situaties en de gedachten die dit oproept bij zijn personages.</t>
  </si>
  <si>
    <t>Dit is het derde deel in de serie rond Aslak Eira, een Noorse politierechercheur van Samische afkomst. In een verlaten internaatschool van de jaren '50 wordt door een aantal tieners een lijk gevonden dat daar al dertig jaar gelegen moet hebben. Geen goed nieuws dus voor Aslak die deze zaak op zijn bord krijgt. Terwijl hij zich haast om het eten op tijd klaar te krijgen voor zijn tienerzoon, wordt hij aangesproken door Britt Moe die hem meer zou kunnen vertellen over het gevonden slachtoffer. en leerlinge uit die tijd van de school. Hij laat haar echter wachten tot de volgende dag, wanneer ze dood wordt teruggevonden samen met de dronken Bjørn Gregersen, die zijn roes uitslaapt naast haar lijk en ook een ex-klasgenoot. En dan vallen er nog andere slachtoffers die betrokken zijn bij deze zaak. Aslak en zijn collega's doen hun best om de moordenaar zo snel mogelijk te klissen...Dit is een vrij klassiek detectiveverhaal, waarbij schuld en wraak opnieuw de boventoon voeren, herkenbaar maar dus ook niet echt complex. De personages zijn niet super goed uitgewerkt en het verhaal blijft toch vrij vlak. Het boek is niet echt ergerlijk noch erg aantrekkelijk. Het is wel vlot geschreven en het leest erg snel. Alles blijft vrij middelmatig mijns inziens. Aslak Eira is best een interessant personage met zijn Samische achtergrond en ik vraag me af of de andere boeken misschien wel spannender zijn dan dit. Het is nu geen serie die ik speciaal zou gaan volgen. Maar daar heb je biebboeken voor om dat te ontdekken.</t>
  </si>
  <si>
    <t>It's hard not to feel for Biden, who exudes humanity throughout the book. He lays bare his emotions and vulnerabilities at losing a son with so much promise, which is made even more difficult by the understanding that Biden has faced unthinkable tragedy before. As almost anyone reading this likely knows, when he was first elected as a U.S. senator from Delaware, Biden's young wife and daughter were killed in a car crash. His sons Beau and Hunter, 3 and 2 at the time, were in the back seat. They survived but were hospitalized for days. Joe Biden had just turned 30.And now, four decades later, he was losing Beau, his trusted adviser. Biden writes that he was "pretty sure" Beau could have run for president one day. Biden describes Beau who was attorney general of Delaware at the time of his diagnosis and set to run for governor as like him, but better.Beau Biden, at age 45, was Joe Biden 2.0," Biden writes. "He had all the best of me, but with the bugs and flaws engineered out.Writing with poignancy and immediacy, Joe Biden allows readers to feel the urgency of each moment, to experience the days when he felt unable to move forward as well as the days when he felt like he could not afford to stop.This is a book written not just by the vice president, but by a father, grandfather, friend, and husband. Promise Me, Dad is a story of how family and friendships sustain us and how hope, purpose, and action can guide us through the pain of personal loss into the light of a new future.</t>
  </si>
  <si>
    <t>Dit verhaal speelt zich af in Peru, maar het had ieder ander willekeurig land, dat te maken heeft gehad met oorlog/burgeroorlog, kunnen zijn. De verkrachtigen, martelingen en andere wreedheden zijn helaas van alle tijden, en alle landen, en dat beide partijen "fout" zijn is natuurlijk ook niet uniek.Het verhaal zelf is helaas vrij "dun" en lang niet zo mooi geschreven als ik me had voorgesteld.</t>
  </si>
  <si>
    <t>Echt een juweeltje dit boek.Mooi, ontroerend en zeer orgineel.Het hield me 3 dagen in zijn greep.</t>
  </si>
  <si>
    <t>Wow! Wat een geweldig goed boek zeg! Je zit meteen in het verhaal!Ik kon niet stoppen met lezen en had het boek in een mum uitgelezen. Als lezer wordt je meegenomen aan de hand van de karakters die je hun beleving laten zien in hun verhaallijn. De ene heeft een ander lettertype en een andere datum, om vergissing helemaal uit te sluiten.Het verleden en het heden.Je zult verbaasd staan over de hoeveelheid onderzoek die de auteur heeft gedaan. Het is daardoor een heel geloofwaardig verhaal. De gesprekken in het Iers en de beschrijving van de gebeurtenissen in Ierland zijn indrukwekkend, naar mijn mening.Wat de hoofdpersoon Janine, mee heeft moeten maken. Verschrikkelijk! En dan je mond daar over kunnen houden, wat een karakter zeg! Het zijn voor mij échte personen geworden, al heel vlug tijdens het lezen. Ze zijn zo realistisch beschreven dat het gewoon niet anders kan, dan dat je je heel erg betrokken moet voelen met de personen om wie het handelt.Het einde leverde een verrassing op. Helemaal anders dan dat ik verwacht had. Hierdoor werd het verhaal nóg spannender en de afkeer over wat er gebeurt wordt steeds groter.Maar het is een goed einde...zo is het goed!</t>
  </si>
  <si>
    <t>Mijn volledige recensie is terug te vinden op:https://www.linda-linea-recta.nl/slaves-dante-1/DanteIk had verwacht dat het verhaal verder zou gaan waar Raven 1 was opgehouden. Nou nee. Raven (Ochtenwind) wordt zijdelings genoemd en that’s it. Dante schrijft totaal zijn eigen verhaal, en wat voor één!Vanaf het begin is duidelijk dat Dante en Cym, de eigenaresse van de Delicatus Slavenschool, een verleden hebben.Dit kan niet waar zijn. Hij is niet terug. Ik zet het scherm uit. Ze toonden alleen beelden van de capsule, niet van hem. De onbekende piloot is mogelijk dood. Mogelijk. Misschien leeft hij nog. Hij kan het niet zijn. Niet nu ik alles op alles moet zetten om te overleven omdat mijn slavenschool op de rand van de ondergang staat. Onmogelijk. Maar als het waar is? CymDante is een slaaf, eentje van de Free-List, een Trasher, een veroordeelde slaaf die voor kamikaze opdrachten gebruikt wordt. Een Trasher kan een Vrije niets maken,.Quote bij het begin van hoofdstuk 1:Een slaaf is een levend stuk gereedschapNet zoals het bij Raven (in deel 1) het geval was, is Dante het slachtoffer was van duistere machtspelletjes van de hogere klassen. Zij bezitten immers de ultieme macht! Alhoewel …Dat Bastion is rot, zegt Nuri. Door en door rot. Ik vraag me af wanneer het omvalt als de dode boom dat het is.De Genoten verbergen iets. Ik hoor je dat niet te vertellen, omdat de Vrijen zo verweven zijn met Genoten, wat macht betreft. Ik ben een buitenbeentje. Ik vertel je dit toch, jongeman, omdat ik niet wil dat macht wint. Ik wil dat kennis wint, niet onwetendheid. Dit Bastion heeft ons terug naar een toestand van voor de middeleeuwen gebracht.Ik weet niet wat de middeleeuwen zijn, zeg ik.Dat bedoel ik, zegt NuriZonder te veel te vertellen kan je stellen dat de delen waarin het boek is opgedeeld, voldoende vertellen over het verloop van het verhaal: Down, Bastion, Rise en Fall.ConclusieDankjewel Miriam! Nu ben ik nog erger verslaafd! Ik was zo benieuwd naar Raven en hoe het verder met haar en haar vrienden zou gaan. Helaas ging dit boek over Dante, nou ja helaas dat is natuurlijk grote onzin. Dante is een prachtig en ontzettend spannend verhaal wat mij totaal in zijn greep had. Miriam heeft wederom een geweldig spannend boek gecreëerd wat absoluut doet verlangen naar meer. En!! Er is hoop: in juli 2018 verschijnt Raven 2!</t>
  </si>
  <si>
    <t>Het boek wordt beschreven vanuit 2 jongens wiens vader is overleden, Liesbeth die de zorg over het gezin had neemt nu ook nu de zorg voor deze 2 jongens.Ze zal voor hun zorgen zegt ze, maar dan worden de jongens afgevoerd naar het buitenland (ze wonen zelf in Wenen) en worden daar min of meer ter bezichtiging gesteld, daar uit zou je kunnen concluderen dat er iets uiterlijk bijzonders is aan de jongens, versterkt door het feit dat er nu ook een meisje wordt tentoongesteld die haar hele lichaam vol haar heeft, maar het blijven vermoedens, je mag het zelf invullen, naar verloop van tijd keren ze terug naar Wenen.Laat ik voorop stellen dat ik de schrijfstijl prettig vond, maar met het verhaal kon ik niets mee, ik ga zijn volgende roman zeker lezen omdat hij prettig schrijft, maar als hij weer met zoiets vaags op de proppen komt, haak ik af dan is dit soort literatuur voor mij te hoog gegrepen denk ik.</t>
  </si>
  <si>
    <t>Spannend tussendoortje! Niets meer, niets minder.</t>
  </si>
  <si>
    <t>Dit is het eerste boek wat ik heb gelezen van Jet van Vuuren. Ik moet zeggen wat een fijn boek is dit. Een goed verhaal, de spanning is eigenlijk constant aanwezig en wat schrijft Jet op een fijne manier. Aangezien dit verhaal over een stalker gaat ben ik een aantal keer op het verkeerde been gezet, en dan is mijn persoonlijke mening dat het gewoon een goed verhaal is. Ik weet zeker dat ik op korte termijn een ander boek van Jet van Vuuren ga lezen.</t>
  </si>
  <si>
    <t>“Ted McKay staat op het punt een einde aan zijn leven te maken, als de deurbel gaat. En blijft gaan. Hij wil alsnog de trekker overhalen, maar ziet dan een briefje op zijn bureau liggen. Het handschrift herkent hij als het zijne, maar hij kan zich niet herinneren ooit zoiets geschreven te hebben. Doe open. Dit is je laatste uitweg.”De achterflap van de enige in het Nederlands vertaalde psychologische thriller van de Zuid-Amerikaanse schrijver Federico Axat haalde me helemaal binnen. De vergelijking van het verhaal met films als Shutter Island, Inception en Memento is treffend.De eerste twee delen van het boek zijn even vaag en verwarrend als de vermelde films. Als de buidelrat ten tonele komt, begin je te twijfelen of je over een droomwereld of over Teds realiteit aan het lezen bent. Het wordt een doolhof door heden en verleden, op het randje van de waanzin.Meer over de inhoud vertellen, zou teveel verrassing weggeven. Het is even volhouden, maar uiteindelijk blijkt het een ingenieus opgezette opbouw waarin elk detail betekenis heeft.</t>
  </si>
  <si>
    <t>Een bijzondere beschrijving van leven met een manisch-depressieve stoornis.Geen ellenlange beschrijvingen van haar leven van kind tot volwassenen,maar direct to the point.</t>
  </si>
  <si>
    <t>Voor je weggaat, het #buzz boek wat ik mocht lezen voor Hebban.Zoë en Ed zijn een jong stel wat elkaar in de studenten tijd heb leren kennen.Na de studie gaan ze samenwonen. Ed wil dolgraag een groot gezin, maar Zoë ziet dat helemaal niet zitten, ze wil carrière maken en vind het nog veel te vroeg voor kinderen. Ze wil wel erg graag trouwen, iets wat Ed helemaal niet ziet zitten, zijn vader heeft zijn moeder en hem in de steek gelaten, en hij denkt dat als hij met Zoë gaat trouwen het zelfde gaat doen, en Zoë gaat verlaten. Dat vind Zoë natuurlijk klinkklare onzin en vraag aan de moeder van Ed om met hem te gaan praten. Die haalt Ed over, maar dan komt Ed weer met de kinderwens op de proppen.Als Zoë bij haar zus ziet hoe makkelijk zij met haar kindertjes omgaat, komt de kinderwens ook bij haar tot leven.Maar zo makkelijk gaat dat niet na allerlei onderzoeken en behandelingen wil het maar niet lukken om zwanger te worden. Iets wat niet bevorderlijk is voor hun huwelijk, ondanks dat ze stapelgek op elkaar zijn, wordt er heel wat ruzie gemaakt. Op een morgen als Zoë en Ed naar hun werk moeten komt het weer tot een kibbelpartij.Ed gaat boos weg en Zoë is ook behoorlijk pissig.Op haar werk wordt ze apart genomen en krijg ze te horen dat Ed een ongeluk heeft gehad, en het niet heeft overleeft. Het verdriet wat Zoë heeft en de wroeging omdat ze die ochtend zo uit elkaar zijn gegaan maakt haar heel labiel.Ze probeert de tuin wat Ed zijn lust en leven was wat bij te houden, dan gebeurt er iets . Het een boek vol verdriet en liefde, met een verrassend einde. Van mij krijgt het boek 2 sterren, het is toch niet de soort lectuur die ik prefereer .</t>
  </si>
  <si>
    <t>Als schrijver zijn er zo van die boeken waarop je jaloers bent ze niet zelf geschreven te hebben, vorig jaar was dat “Het einde van de eenzaamheid” die notabene door Humo maar twee sterren kreeg en het commentaar dat het vol plattitudes stond. Maar ook “Noem het liefde” is een boek dat ik graag zelf zou hebben geschreven. Niet zo zozeer voor het verhaal maar wel voor de vorm. Van Voss lijkt elk woord afgewogen te hebben of het wel in die zin past. Elk woord lijkt precies goed en gemaakt te zijn voor de zin waarin hij het gebruikt, alsof hij geen gebruiker van woorden is, maar een creator van die woorden.Het verhaal choqueert sommigen omdat het gaat over een meisje van amper 18 die een relatie heeft met een dertigjarige man, en soms lijkt het inderdaad zo’n groot verschil (en misschien is het dat ook wel) maar persoonlijk vind ik dat niet zo vreemd, op liefde staat nu eenmaal geen leeftijd. Wel is het natuurlijk zo dat het meisje vaak de man lijkt te kunnen manipuleren om dingen te doen die voor een man van dertig eigenlijk al verleden tijd zouden moeten zijn. Zo doet hij op een gegeven moment aan winkeldiefstal omdat zij het hem vraagt.Dit met het contrast met zijn grootmoeder die in een rusthuis zit, maar niet echt op sterven, maar wel besluit dat het tijd is om te gaan, maakt de relatie nog net iets perverser, het meisje van achttien wordt nog net iets te jong. Ook zijn doodzieke vriend (hij heeft kanker in een ver stadium) doet het geheel wrijven; enerzijds hebben we de ontluikende liefde (of het blijft duren wil ik in het midden laten), tussen Tomas en zijn meisje A, en anderzijds de vergankelijkheid die Tomas omringd. Met andere woorden er is een contrast tussen leven en dood, tussen begin en einde.De reactie van de ouders van het meisje lijkt dan ook vrij normaal, het lijkt niet het ideaalbeeld dat je dochter naar huis komt met een dertigjarige man (die dan nog eens verre familie van je is), en dat laten de ouders duidelijk blijken, zowel aan het meisje als aan de man. Je smaakt dan ook de ongemakkelijkheid van de man wanneer het meisje van tafel wegloopt en hem achterlaat tezamen met haar ouders. Het meisje, die trouwens doorheen het verhaal uitsluitend wordt geïdentificeerd als het Meisje A, omdat hij oordeelt dat als hij haar een naam geeft hij haar uitleent aan anderen, dat ze niet langer uitsluitend van hem is, lijkt ook vrij instabiel te zijn en zich, net zoals vele meisjes van die leeftijd, denk ik, ontzettend onzeker te voelen over bepaalde dingen, waar de man maar vrij zelden adequaat weet op te reageren, met opnieuw een uitbarsting tot gevolg.Een heel mooi concept in het boek is ook de stem van het meisje en de stem van de man. Ze zijn namelijk hemelsbreed verschillend. Je hebt echt het gevoel met een meisje van achttien te doen te hebben en met een man van veel oudere leeftijd, ik zou hem zelfs ouder schatten dan midden dertig, zoals de auteur hem gemaakt heeft. Dit vind ik vrij bijzonder, want in de meeste verhalen lijken in gesprekken de gesprekspartners vaak vrij veel op elkaar, want ik niet zo bijzonder vind want de personen worden uiteraard door één auteur gecreëerd.Dit was mijn eerste kennismaking met Daan Heerma Van Voss, maar ik kan je verzekeren dat ik na het lezen van zo’n bijzonder kunstwerk gebeten ben om te weten en te lezen wat hij nog meer op zijn palmares heeft staan.Een dikke vier sterren, neigend naar de vijf.</t>
  </si>
  <si>
    <t>Ik vind het verhaal erg simpel, onwaarschijnlijk en voorspelbaar. De karakters blijven oppervlakkig. Het verhaal boeit niet. De relatie tussen Lilian en haar moeder zwalkt verschillende kanten op. Dat een 18-jarig meisje met een onbekende man om 22.00 u afspreekt in het Vondelpark is één van de onwaarschijnlijkheden in dit verhaal. Ook al is haar moeder verstopt in de bosjes in de buurt. Dat de moeder na een moord vrijwel onaangedaan thuis komt, is een andere. Jammer dat dit was gekozen als weggevertje in de weken van het spannende boek. Ik wordt hierdoor niet uitgedaagd om nog meer van Boris Dittrich te gaan lezen.</t>
  </si>
  <si>
    <t>Middernacht is een al wat ouder boek en dat merk je: zo worden ze niet meer geschreven. Maar dat is niet zo positief in dit geval, want de manier waarop de spanning wordt opgebouwd en de gruwelen die worden getoond hebben inmiddels al een baard.Het verhaal begin heel traag, waarbij het de bedoeling is dat je heel langzaam doorkrijgt wat er gaande is in het stadje Moonlight Cove. De werkelijkheid is, dat dit verhalen al zo vaak zijn verteld dat het al snel duidelijk is wat er aan de hand is en hoe de ontknoping zal zijn. Ligt in het eerste deel nog de nadruk op allerlei "uncanny" zaken die voorvallen (zoals de scènes in de horeca), al snel breekt de hel los en dat blijft dan even zo.Tegen het einde komt de nadruk op degene die het heeft veroorzaakt te liggen, en zijn (uiteindelijk toch vrij schetsmatige en cliché-achtige) achtergrond als psychopaat. De oplossing van de problemen in Moonlight Cove wordt wat afgeraffeld. Helaas zijn andere verhaallijnen te slecht uitgewerkt om op hun beurt de aandacht vast te kunnen houden.Keer op keer dacht ik fragmenten uit andere boeken te lezen. Moose lijkt bijvoorbeeld op een personage uit het Franciscus Complot en Zon heeft, samen met Shaddack, weg van de hardware uit Duivelszaad. Wie nog niets in dit genre heeft gelezen kan het waarschijnlijk beter waarderen.</t>
  </si>
  <si>
    <t>Zuid-Frankrijk. De Nederlandse Ilse stopt bij de olijvenboomgaard van Vigo. Hij is op zoek naar helpende handen voor de oogst en Ilse biedt zich aan. Ze kan op de boerderij blijven overnachten en zal in de komende weken kennis maken met de buren en kennissen van Vigo. In de loop van die weken zetten verschillende gebeurtenissen het leven van de personages op zijn kop.In een tweede verhaallijn volgen we een criminele bende, die het vooral gemunt lijkt te hebben op apotheken.Met Echo uit het verleden is het schrijversduo Jara Lee nochtans niet aan zijn proefstuk toe. Achter de naam Jara Lee schuilt het echtpaar Rachel en Jan van der Lee. Eerder schreven zij al een vijftal misdaadromans.Het woord dat het beste bij dit boek past, is ‘overdaad’: overdaad aan personages, overdaad aan gebeurtenissen, overdaad aan (vaak inhoudsloze) dialogen. Elk personage dat in het boek voorkomt, heeft zijn eigen demonen of maakt in de loop van het verhaal iets verschrikkelijks mee. Als lezer weet je het na een tijdje wel: hier zal een slachtoffer vallen en die of die is aan de beurt. Het verhaal is zo voorspelbaar dat het door de vele zogenaamde toevalligheden ongeloofwaardig wordt.Het feit dat één van de hoofdpersonages psychologe is, doet de vaart in het verhaal ook geen goed. De dialogen zijn doorspekt met zogenaamde psychologische peptalk. Dat valt nog te begrijpen bij een eerste voorval, maar als bij elke tegenslag het handboek psychologie opnieuw bovengehaald wordt, gaat dit al snel vervelen. Gevolg is dat je als lezer nooit echt helemaal in het verhaal komt. Een verhaal dat bovendien heel traag op gang komt. Halverwege het verhaal heb je met alle personages kennisgemaakt, maar is er eigenlijk nog niets noemenswaardigs gebeurd.In het begin is het ook wennen aan de vreemde vertelstijl van dit duo. Het vertelperspectief verandert soms midden in een alinea. Als lezer ben je even uit het lood geslagen en moet je de logica eventjes gaan zoeken. Ook dit gaat ten nadele van de spanning, want niets blijft verzwegen voor de lezer. De schrijfstijl zelf is bijzonder eenvoudig. Ook hier weer die overdaad. De auteurs hebben de neiging alles maar te willen uitleggen. De kleinste handeling wordt tot in detail beschreven. Gevolg: het verhaal kabbelt traagjes verder.Wie een roman wil lezen waarin van alles gebeurt, liefst met veel personages en lang uitgesponnen gevoelens, is met Echo uit het verleden aan het goede adres. Wie gehoopt had een spannend boek te lezen, blijft echter op zijn honger zitten.</t>
  </si>
  <si>
    <t>De ernstige en complexe juridische wereld lijkt niet meteen stof te bieden voor een amusante leestrip. Schrijfster Annet Huizing en illustrator Margot Westermann verrichten dan ook een klein wonder met De zweetvoetenman, een educatieve, maar hoogst vermakelijke ontdekkingsreis langs uiteenlopende facetten van het recht.Annet Huizing heeft eerder met Hoe ik per ongeluk een boek schreef fictie en non-fictie op wonderbaarlijke wijze met elkaar verweven en sleepte daarvoor in 2015 de Zilveren Griffel in de wacht. Het hoeft dan ook niet te verbazen dat Uitgeverij Lemniscaat opnieuw groen licht gaf voor dit nieuwste werk dat net zoals zijn voorganger de grenzen tussen informatie en amusement op gewiekste wijze aftast.De zweetvoetenman heeft een sterke educatieve waarde, maar voelt op geen enkel moment belerend. Aan de hand van waargebeurde rechtszaken in Nederland belicht Huizing belangrijke termen, regels en gangbare redeneringen die plaatsvinden binnen de juridische wereld. Gortdroge informatie wordt omgezet naar sappige verhalen en uiteenzettingen, mede dankzij de ietwat ondeugende schrijfstijl.Dit verhaal begint in 2001. Het stinkt nogal. Naar zweetkakkies.De zweetvoetenman barst van de informatie, maar een doordachte schikking van de onderwerpen en teksten creëert een soepel leesritme dat je probleemloos door het boek loodst. Hierbij ontpopt Huizing zich tot een persoonlijke gids die je maar al te graag bij de hand neemt. Heel wat ludieke en bizarre zaken passeren de revue, zoals de zaak van de beruchte zweetvoetenman waaraan het boek zijn titel ontleent. Huizing gaat echter de serieuze kwesties niet uit de weg. Geweld, moord en discriminatie zijn geen voor de hand liggende kwesties om te bespreken, maar Huizing slaagt erin om deze op een zowel integere, realistische als verteerbare manier te beschrijven.Aan de hand van stellingen zoals Kreeg Geert Wilders wel een eerlijk proces? of Waarom mocht zeilmeisje Laura niet uitvaren?  gaat Huizing dieper in op zaken die we allemaal denken te kennen, maar waarvan onze kennis hoogst oppervlakkig is. Grote meerwaarde is dat de auteur niet alles voorkauwt en de lezer stimuleert om zelf na te denken over de vragen en dilemma's die de rechtszaken oproepen en zo ook aandacht vraagt voor vooroordelen en de vaak overheersende zwart-witte blik die onze redeneringen stuurt.De tekeningen van Margot Westermann zijn prachtig en vormen één geheel met de tekst van Huizing. Elke illustratie is doordacht en mooi in evenwicht met de toon van de verhalen en zorgt voor een sterke eigenheid. In dit geval kunnen tekst en illustratie niet bestaan zonder elkaar. De zweetvoetenman is vermakelijk informatief, biedt stof tot nadenken en zal aanzetten tot interessante gesprekken. Mooi is ook dat alle leeftijden hun gading zullen vinden in dit educatieve, onderhoudende en fraai vormgegeven boek.</t>
  </si>
  <si>
    <t>Jasmijn Bakker heeft 'Juf Beul' geïllustreerd, dat vind ik erg bijzonder, want ze is dertien jaar oud! Dat vind ik een bijzondere vermelding waard en we hebben vol bewondering naar haar illustraties gekeken. De auteur heet Annemarie Jongbloed, ze heeft meer kinderboeken geschreven en ze is tekstschrijver. De presentatie van 'Juf Beul' vond plaats in het Historisch Museum te Haarlem.'Juf Beul' gaat over een zomerschool, een school die kinderen met een (taal)achterstand in de zomervakantie kunnen volgen. We volgen in hoofdzaak de leerlingen Sam en Fatima, maar ook Eline, Tom en Jozef volgen de zomerschool. De juf verteld dat ze in een vorig leven beul was, dit heeft ze gedroomd. Vanaf dat moment noemen de kinderen haar Juf Beul. De kinderen krijgen les over rasphuizen, de V.O.C, handel in specerijen, schandpaal, de tegenstelling tussen arm en rijk, allen kenmerkend voor de Gouden Eeuw. Het thema Gouden Eeuw van de zomerschool wordt afgesloten met een groot feest. Er zijn kraampjes en er wordt bier geschonken. De kinderen dragen kleding uit die tijd en houden een voordracht over wat ze geleerd hebben. Dan pas komen ze erachter dat de vriend van Juf wel heel erg goed toneel kan spelen!Niet alleen steken de lezertjes ongemerkt iets op van de Gouden Eeuw tijdens het lezen van dit leuke boek. Ook wordt er aandacht besteed aan kinderen die niet mee kunnen komen en soms wat extra aandacht nodig hebben. Sam heeft een taalprobleem, ze kan soms niet op een woord komen en mag het dan omschrijven. Fatima heeft moeite met lezen, maar heeft zo'n mooie stem. Jozef spelt moeilijk en gebruikt een spellingskaart.'Juf Beul', hardcover, 2014 Levendig Uitgever ./Lmcmr</t>
  </si>
  <si>
    <t>Beetje wereldvreemde roman over een Oostduitse biologielerares die het einde van haar schoolcarriere naderbij ziet komen en met haar biologische bril naar de wereld om haar heen kijkt. Langzamerhand komen er barstjes in haar strenge en rechtlijnige aanpak, maar in tegenstelling tot de achterflaptekst, is niet heel duidelijk waardoor dat komt. Door het ontbrekende plot kwam ik niet echt in het verhaal en dat is eigenlijk jammer, want als personage was Inge Lohmark best boeiend.</t>
  </si>
  <si>
    <t>"Het is maandag vandaag" vertelt het verhaal van schoonmaakster Julia, die na haar studies teert op een geschreven boek.Julia wil je als schoonmaakster echt niet in je huis hebben. Zij neemt als het ware bezit van je woning, van je appartement en doet zich tegoed aan de infrastructuur (geniet van het zonnige dakterras, van een bed...) en schrikt er niet voor terug om aangebroken verpakkingen van voedsel verder op te eten en geopende drank leeg te drinken. Zij doet erg consequent want de lege verpakking(en) neemt ze mee naar huis, want als de lege verpakking er niet meer is, zal niemand merken dat het weg is.Zij komt ook geregeld in conflict met de huisbewoners waar zij poetst.Julia worstelt mijns inziens met haar persoon en in uitbreiding met haar leven. Weet ze wel wat ze wil?Het boek mist diepgang, maar is erg beschrijvend geschreven uit het oogpunt van Julia.Sytske van Koeveringe kon mij met dit debuut helemaal niet raken.Er blijven te veel vragen over! wat betekent nu eigenlijk de titel? Dit kon ik niet achterhalen. ik mis enige duiding!De cover van het boe oogt mooi en speciaal en trekt wel aan. De flaptekst daarentegen zou me zeker niet aanzetten tot de aankoop van het boek.</t>
  </si>
  <si>
    <t>Een ontzettend mooi en ontroerend boek. Ik heb hardop gelachen en aan het einde een traantje gelaten. Een aanrader!</t>
  </si>
  <si>
    <t>Er wordt een heel aparte wereld in dit boek opgeroepen, waar je zonder meer in gegooid wordt, een beetje donker-Victoriaans. Het kost eventjes tijd om je te oriënteren, maar zodra dat is gelukt, wordt het steeds boeiender. ..Op voorhand stelde ik me vragen bij het label 'verbeeldingsroman', maar na de leeservaring snap ik wel waar dat vandaan komt. Ja, dit boek is fantasy, maar er zitten ook scifi-elementen in, en het heeft literaire kwaliteiten.Enerzijds zit de vaart zo in het verhaal dat je amper tijd krijgt om adem te halen, de schrijfster sleurt je gewoonweg mee. Anderzijds zijn er de illustraties met poëtische onderschriften, waardoor je wil gaan stilstaan, kijken, en ja, ademen. De schilderijen zijn allemaal van de hand van de schrijfster, en die hebben me ook in de eerste plaats naar dit boek getrokken, met hun Chagall-blauw en intrigerende taferelen. Ze zijn eigenlijk té goed, ik raakte er door afgeleid als ik ze tussen het lezen door bekeek. Ik moet dus eerlijk bekennen dat ik ze op een gegeven moment ben gaan overslaan, zodat ik me eerst op het verhaal kon concentreren. Daarna ben ik teruggekeerd om van die intermezzo's te genieten, en zo beleefde ik het verhaal nog een tweede keer, een boeiend extra laagje.De schrijfstijl is beeldend, rijkelijk. Intrigerende details trekken je mee, je kunt je er iets bij voorstellen, maar je wil graag preciés weten hoe het zit - wat is een lagaejaar? Wat is een cameeroemer? Het is heel bevredigend om de meeste uiteindelijk beantwoord te krijgen. Rauwe passages worden niet geschuwd, een bepaalde scène was echt op het randje van wat ik nog 'aankan', maar ik moet toegeven dat het alles wel extra doordringend maakte. De ernst en de epische omvang van Chloë's taak - waar ze heftig mee worstelt - raakt. De leefwereld van de harpijen voelt echt.Ik kijk uit naar het vervolg!</t>
  </si>
  <si>
    <t>Ben was acht en de ik-verteller, bijgenaamd Bloempot, zes jaar toen de zoon van de buren verongelukte omdat er herten op de weg liepen. Vader haalde hen van school en nam hen mee naar het park, waar ze bij het huis van de ‘zeven dwergen’ de eenden gingen voeren. Vroeger was er in Gent een dierentuin, tussen het station en de universiteit, waar de herten vrij mochten rondlopen. Nog steeds herinneren de straatnamen hieraan. Zij wonen zelf in de Hertstraat, opa en oma in de Tijgerstraat, oom Huub en tante Anne in de Leeuwstraat. In hun kinderlijke fantasie zijn de dieren er nog steeds. Er zouden nog herten rondwaren, er huist een leeuw bij tante Anna (met haar leeuwenmanen) en een tijger bij opa op het Indiase tapijt. Opa geeft de tijger zelfs te eten: restjes vlees van de slager en boeken van De Slegte:Wanneer de ouders van Bloempot hun huis in de Hertstraat te koop zetten, bedenkt Ben een plan om het onverkoopbaar te maken. Ze zullen er allemaal rommel, stank en ongedierte naartoe brengen. Ben is altijd vol verwondering en ideeën; hij komt onmiddellijk in actie en ze gaan in het park op zoek naar padden om een plaag te veroorzaken. Oom Huub, die onderzoek doet naar de symboliek van Vlaamse wandtapijten, leest in de Boekentoren (bibliotheek) dagboeken van zeventiende-eeuwse ontdekkingsreizigers over dieren in de Afrikaanse wildernis: hartebeesten, heilige herten, die zich niet gemakkelijk laten vangen, laat staan doden. Opa vertelt over de heilige herten in Japan, die daar het grootste respect krijgen en als een zegen van de goden worden beschouwd. Wanneer Ben en Bloempot ’s nachts uit het raam kijken, zien ze een hert:Maar de tijd gaat voorbij en alles verandert. De verhuizing gaat gewoon door en de ik-vertelster wordt ouder. Zuster Jef wordt juf Jo en verlaat het klooster met haar Zee, die geen zebra maar een gestreept konijn blijkt te zijn dat de moestuin heeft vernield. Wanneer ze dertien jaar is, hoort ze dat Ben is verongelukt. In de jaren daarna wacht ze op de plotselinge verschijning van een hert:Het is een mooi gegeven: het kinderlijke perspectief dat de grenzen overschrijdt van realiteit en fantasie. De uitwerking valt echter tegen. In de eerste plaats ontbreekt elke vorm van spanning of dynamiek in deze roman. Het kabbelt maar door, zoals jonge kinderen misschien wel hun dagelijkse avonturen beleven. Ook al gebeuren er heftige dingen, ze raken je niet. In de tweede plaats is het kinderlijke perspectief inconsequent, omdat er ook opmerkingen staan die een kind nooit kan denken of zeggen. Hetzelfde geldt voor de schrijfstijl. Soms word je verrast door mooie, beeldende zinnen, maar sommige zijn heel lang en zonder komma’s, terwijl er ook heel veel korte zinnetjes gebruikt worden die door punten worden begrensd.</t>
  </si>
  <si>
    <t>Het verhaal begint veelbelovend met Adriaan (een componist die wegvlucht naar zijn one-night stand Eva.Door hevige sneeuwval strand hij bij Hotel Alfabet in de Transsylvanische Alpen.Al snel kom je er achter dat Hotel Alfabet geen "normaal" hotel is met doorsnee gasten.Helaas wordt het verhaal daarna zo mysterieus dat de verhaallijn je laat verdwalen in het boek.De boodschap van het boek bleef een mysterie.</t>
  </si>
  <si>
    <t>Wat een leuk, grappig, bemoedigend, inspirerend, moedig en openhartig boek is dit toch. Alle emoties komen hier in terug. Ik heb enorm genoten van dit verhaal. En de stem van Howard Komproe is hier super goed bij gekozen en maakt het compleet! Hij leest niet het verhaal voor; het vertelt het of dat hij zelf Trevor is en dat leven heeft meegemaakt. Zo levensecht! Hij voegt nog eens een hoop extra humor aan het boek toe door zijn stem en intonatie's. Die Trevor heeft een zeer bewogen leven gekend en heeft er altijd het beste van gemaakt door zijn vindingrijkheid. Ja, een must read voor iedereen zou ik zeggen. Of eigenlijk: een must listen in mijn geval.</t>
  </si>
  <si>
    <t>Het boek zal ik nooit vergeten, het is onthutsend om te zien dat een slachtoffer 1 wordt met de dader, hoe laatstgenoemde geraffineerd zand in de ogen strooit.Het is onvoorstelbaar dat zulke dingen konden plaatsvinden onder de ogen gezinsleden en bekenden.Als je zelf kinderen heb zul je alleen maar attender gaan worden.Het boek is verschrikkelijk goed geschreven en getuigt van enorm veel moed, ik plaats het onder mijn beste boeken gelezen ooit.elbert</t>
  </si>
  <si>
    <t>Met goede moed en hoge verwachtingen ben ik met "een goede raad" begonnen . Na de Harry Potter boeken is dit echter een compleet ander genre en dat was een beetje moeilijk wennen voor mij.Alhoewel het verhaal opzicht prima geschreven is was ik halverwege het boek de draad kwijt en me afvragend of er ook nog iets ging gebeuren heb ik het uiteindelijk aan de kant gelegd.Het komt mij voor dat vooral mijn verwachtingen niet goed waren toen ik aan het boek begon maar vooral omdat ik maar niet in mijn standaard lees modus kon komen moet ik concluderen dat dit niet mijn boek is.Uiteindelijk heb ik het niet uitgelezen misschien ga ik dat ooit nog wel doen maar ik verwacht voorlopig niet. Jammer.</t>
  </si>
  <si>
    <t>‘Zand’ is het nieuwe boek van de Amerikaanse auteur Hugh Howey. Howey verwierf internationale bekendheid met zijn SILO-serie. En ook dit nieuwe sciencefiction-boek mag er zijn.In Zand lezen we het verhaal van een uit elkaar gevallen gezin. Elk gezinslid heeft zowat zijn eigen leven in een wereld vol zand. De oude wereld (de wereld die wij vandaag kennen) is niet meer en is bedolven onder een immense laag zand. Om meer te weten te komen uit die oude wereld, doet men aan zandduiken. Maar tijdens het zandduiken krijgt Palmer plots informatie te weten die de wereld op haar kop zal zetten, maar door verwikkelingen in het boek is hij fysiek niet in staat om op tijd de mensen te waarschuwen.Ondertussen vindt Palmers broer Connor tijdens hun jaarlijkse kampeeravond een meisje dat beweert hun halfzus te zijn. Ze komt helemaal van de ander kant van het Niemandsland met een boodschap van hun vader (die door het gezin al doodverklaard was). Wat is hier allemaal aan de hand?Zandduiken is een belangrijk onderwerp in het boek en het spreekt echt tot de verbeelding. Je moet er als auteur maar opkomen om dergelijk onderwerp te bedenken en zo realistisch te verwerken in je verhaal. Ook de nieuwe fictieve wereld waarin de mensen (over)leven wordt op een zeer filmische manier beschreven. De beeldende stijl van Hugh Howey is duidelijk te herkennen in dit boek.Het verhaal komt wat stroef op gang en soms is het moeilijk om je als lezer onmiddellijk in te werken in het verhaal. Je krijgt in het eerste deel van het boek een duidelijke en uitgebreide beschrijving van het nieuwe “decor” (de zand-wereld) en je maakt kennis met het eerste hoofdpersonage, Palmer, en dat kan soms wat langdradig overkomen. Eenmaal je deel twee begint te lezen komt er wel vaart in het verhaal en word je volledig meegesleurd in de claustrofobische wereld van Zand. De spanning wordt mooi en geleidelijk opgebouwd en wordt tijdens het lezen vastgehouden door telkens afwisselend de verschillende personages aan het woord te laten. Het verhaal is ook doorspekt met beklijvende en heel pakkende momenten die een meerwaarde geven aan deze toch zo beklemmende dystopische wereld vol onverwachte elementen.Fijn aan het verhaal is dat je doorheen het boek de verschillende hoofdpersonages elk afzonderlijk van elkaar leert kennen en elk hun verhaal leest, maar dat op het einde al hun verhaallijnen samenkomen en één geheel vormen.Dit boek krijgt vier verdiende sterren door de in het algemeen vlotte schrijftaal, het hoge spanningsgehalte en de filmische wereld waarin dit verhaal zich afspeelt.</t>
  </si>
  <si>
    <t>Lucy Christopher is geboren in Wales, opgegroeid in Melbourne en later teruggekeerd naar Wales om daar een studie Creative Writing te volgen. Ondanks dat ze na haar studie wilde terugkeren naar Australië, werkt ze nog steeds in Bath en wel aan de universiteit waar ze zelf studeerde. Voor haar debuut, Dreigende stilte, ontving zij meerdere awards, voornamelijk in Engeland en Australië. Dodelijk spel  is haar derde boek.Op een avond komt Emily’s vader, Jon Shepherd, terug uit het bos met in zijn armen het dode lichaam van Ashlee Parker. Zijn vrouw belt een ambulance en de politie. Jon wordt gearresteerd omdat hij ervan verdacht wordt Ashlee gestalkt en vermoord te hebben.Damon Hilary, de vriend van Ashlee, krijgt de ochtend erna een sms van zijn vriend Mack, met de vraag of hij weet wat er is gebeurd. Maar, aangezien hij de avond ervoor veel te veel gedronken heeft en drugs heeft gebruikt, kan hij zich nauwelijks iets herinneren van de bewuste avond. Emily gelooft echter in de onschuld van haar vader en zet alles op alles om de waarheid te achterhalen. Ook Damon wil weten wat er is gebeurd en probeert zich op alle mogelijke manieren de gebeurtenissen van die avond te herinneren.Dodelijk spel  wordt afwisselend vanuit Emily’s en Damons perspectief verteld. Het is al met al een nogal vlak verhaal. Hoofdpersonages Emily en Damon komen niet helemaal uit de verf, ondanks de pogingen daartoe. Het blijft allemaal vrij oppervlakkig en ook wordt er vaak in herhaling gevallen: veel scènes spelen zich af in het bos en vertonen veel overeenkomsten, alsmede de ontmoetingen tussen Emily en Damon. Het verhaal blijft te vaak hierin hangen. Er zijn weinig uitschieters qua spanning en beleving, soms wel in de emoties, maar dat is net te weinig om er een boeiend verhaal van te maken.Dodelijk spel  is eigenlijk een boek voor jongeren, over gevaren waar zij mee te maken kunnen krijgen: drank, drugs en gevaarlijke spelletjes. In haar nawoord schrijft Christopher over duisternis en dat het verhaal dat ze voor ogen had ‘donker’ moest zijn. Dat is het ook geworden: een donker, zwaar verhaal over wanhoop, angst, onmacht en verdriet. Alleen aan het einde gloort er een beetje licht en hoop, althans voor Emily, haar ouders en Damon.</t>
  </si>
  <si>
    <t>Journaliste Didi werkt voor het blad De Week (die echt wekelijks verschijnt). Ze zit nog in haar proeftijd en heeft veel te bewijzen. Haar hoofdredacteur Sjors zet haar flink aan het werk, met het overnemen van overspannen collega’s maar ook een eigen coverstory. Didi grijpt de kans graag aan, al weet ze op het moment dat ze ‘ja’ zegt, het hoofdonderwerp nog niet. Dat is Sociale Media. Zelf twittert ze vooral, dus neemt ze dat medium als haar onderwerp. Ze zoekt alleen nog naar een goede insteek. Didi bijt zich vast in het artikel en heeft het er druk mee. Ze komt terecht in een onderzoek naar meiden die gestopt zijn met twitteren, om onbekende reden. Terwijl Didi zich steeds dieper in het onderzoek graaft, zijn er nog vriendinnen Lein en Iris, die bij haar in huis wonen. Ook zij kampen zo met hun eigen problemen. Vooral mannen, een geliefd onderwerp. Want met die mannen loopt het niet altijd zo lekker. Ook niet bij Didi. Er is hoofdredacteur Sjors, leuk of niet? Dan komt ze tijdens een bijeenkomst over twitter Joep tegen, een wel erg leuke man. Maar wat klopt er dan niet aan hem?Astrid Harrewijn is inmiddels een gevestigde naam binnen het feelgood/chicklit genre. Toch valt Miss Communicatie niet als een van haar betere boeken aan te schrijven. Sterker nog, het is vooral in het begin slecht geschreven (langdradig, saai) en de hoofdpersoon wekt weinig sympathie op. De angst van Didi om alleen achter te blijven, niet in huis samen te wonen met haar vriendinnen, was kinderlijk. ‘Gezellig bij elkaar blijven’ is gewoon niet realistisch. En vooral irritant als er continu door Didi aan die wens gedacht wordt. Pas over de helft en tegen het einde werd het verhaal beter, spannend ook. De niet-sympathiek overkomende Didi en de combinatie van vriendschap, (mislukte) liefde en thriller-elementen maken Miss Communicatie tot een raar verhaal. Goed, het boek leest wel snel. Je hebt het dus zo uit. Een prima tussendoortje, maar verwacht er ook niet meer van. Mij nodigt het dan ook niet uit om de andere twee boeken over Lein (Miss Match) en over Iris (Miss Verstand) te lezen.</t>
  </si>
  <si>
    <t>‘There is no hunting like the hunting of man’ wordt Ernest Hemingway aan het begin van Trofee  geciteerd. Het boek van Steffen Jacobsen handelt over mensenjacht: steenrijke mensen betalen grof geld om  het genoegen te smaken mensen op te jagen en te doden. In de proloog wordt een echtpaar in Noord-Noorwegen tot het uiterste gedreven waarna ze de dood vinden.Elizabeth Caspersen is de dochter en erfgename van de immens rijke en overleden industrieel Flemming Caspersen. In een kluis heeft ze een dvd gevonden, met daarop een film hoe mensen de dood in worden gejaagd. Ze schakelt de privédetective Michael Sander in om uit te zoeken wat haar vader hiermee te maken heeft. Tegelijkertijd krijgt inspecteur Lene Jensen de zaak van de vermeende zelfmoord van de veteraan Kim Andersen. Als blijkt dat Kim samen met andere veteranen betrokken was bij de mensenjacht, duurt het niet lang voor Sander en Jensen noodgedwongen moeten samenwerken.De samenwerking tussen Sander en Jensen is een van de (vele) sterke punten van dit boek. Jacobsen heeft van hen beiden sterke karakters gemaakt. Koppig zelfs, eigengereid, met de neiging om vooral te doen wat ze zelf menen dat goed is, zonder naar het advies van anderen te luisteren. Dit levert de nodige confrontaties op, waarbij de één niet voor de ander onderdoet en het vuurwerk van de pagina’s spat.Mensenjacht is uiteraard een gruwelijk onderwerp.  Jacobsen schuwt het niet om dit met heftige voorbeelden te illustreren. Zodra Sander en Jensen op onderzoek uitgaan, komen de organisatoren van de mensenjacht bijeen om hen op een verschrikkelijk gewelddadige manier te ontmoedigen. Rauw en onmenselijk, maar noodzakelijk om duidelijk te maken waartoe de mensenjagers in staat zijn.De plot van Trofee  is van zeldzame klasse. Jacobsen weet alle verhaallijnen keurig bij elkaar te houden.  Op het eind komt hij nog met enkele onthullingen die voor de oplettende lezer voor de hand zouden moeten liggen, maar die toch als een verrassing komen. Het zorgt voor een perfecte en bevredigende afronding van alles wat Jacobsen de lezer voorgeschoteld heeft.De achterflap vermeldt dat Jacobsen door critici wordt vergeleken met Henning Mankell en Stieg Larsson. Eerder Larsson dan Mankell denk ik, maar een vergelijking is niet nodig. Steffen Jacobsen staat op zichzelf en heeft met Trofee  een thriller van jewelste geschreven. Het is te hopen dat Sander en Jensen in de toekomst vaker noodgedwongen moeten samenwerken.</t>
  </si>
  <si>
    <t>Niets is wat het lijkt is Tanya Byrons verslag van haar vierjarige opleiding tot klinisch psycholoog. De levensverhalen van haar patiënten zijn schrijnend, adembenemend en zitten vol zwarte humor. Psychopaten, mensen met beginnende dementie, kinderen met eetstoornissen en slachtoffers van seksueel misbruik; patiënten met ieder een aangrijpend verhaal. Prachtig geschreven, hartverscheurend en tot op het eind verrassend: een confronterend boek.Dit keer een non-fictie boek voor mij. Ik werk zelf in de zorg met kwetsbare kinderen en vind het interessant om verhalen te lezen van andere mensen die in de zorg werken. Ik had dan ook hoge verwachtingen van het boek. De verhalen in het boek zijn vrij heftig. De problematiek en situaties die zij tegen komt zijn niet mals, maar voor mijn gevoel ook wel heel bewust gekozen voor dit boek.Mijn verwachtingen van het boek zijn niet helemaal waar gemaakt, maar komen misschien ook door mijn eigen ervaringen in het werkveld.Echter is het wel een hartverscheurend en emotioneel boek, wat zeker de moeite waard is om te lezen!</t>
  </si>
  <si>
    <t>Ik weet het: je mag een gegeven paard niet in de bek kijken, maar dat is bij dit boekje, dat je in de week van het spannende boek gratis kreeg, toch wel moeilijk. Want op het boekje is veel aan te merken. De nogal overdreven aangezette hoofdpersonen bijvoorbeeld: Martin Reed is geen gewone suffe kantoorlul, maar meteen wel een enorme sukkel, die ook nog eens op ongelooflijk grove wijze door zo’n beetje iedereen in de grond wordt getrapt. En agente An Albada is een al even karikaturale schepping, met haar verzonnen door aids gestorven vriendin Jill.Het maakt dat je dit boekje met groeiende verwondering leest. Wat wil Slaughter eigenlijk? Een echt komische klucht is het niet, een spannende thriller of whodunnit evenmin. En als je dan de laatste bladzijde van het boekje omslaat, begrijp je dat er maar één ding wel is gelukt aan dit boekje: de titel: Onbegrepen. Want ik -in ieder geval- begreep dit boekje niet.</t>
  </si>
  <si>
    <t>De president van Europa, een journaliste en een onderhandelaar worden gedwongen samen te werken om een zestal ontvoerde Eurocommissarissen vrij te krijgen en/of van een wisse dood te redden. De president, Thomas Van den Broeck, dient zich te confirmeren aan het machtsspel zoals dat op zijn niveau gespeeld wordt. De journaliste, Marie Vaerewyck, is een harde tante die vrijheid blijheid hoog in het vaandel heeft en daarvan flink moet inleveren. De onderhandelaar, professor David Fox Cabane, is voor geen kleintje vervaard en draait er de hand niet voor om met wie dan ook te onderhandelen. Lukt het het trio een team te vormen en aan het gestelde ultimatum te voldoen? Wat is er precies gaande in Europa?Een actuele thriller over een onrustig Europa kan een goed uitgangspunt zijn voor een spannend (politiek) verhaal. Na vijf hoofdstukken kon ik echter al geen touw meer vastknopen aan ‘Het Brusselsyndroom’, aan het wie-wat-waar, en ben ik nogmaals bij het begin begonnen. In de herhaling begon het muntje te vallen, maar toch … De vele (ik-)perspectieven vormen een onoverkomelijke barrière, het is zeer onaangenaam om na elke bladzijde, of soms twee of drie, te moeten switchen. Leesplezier was bij mij dan ook ver te zoeken. Afwisselend worden de gebeurtenissen beschouwd door de ogen van Van den Broeck, Vaerewyck, Fox Cabane, Eurocommissaris Anna Wetzel en anderen c.q. vanuit locaties. De tekst bestaat vrijwel uitsluitend uit dialogen, rustpunten in de vorm van beschrijvingen doen zich amper voor, het merendeel van de zinnen is kort, afgeknot. Je moet ervan houden. Ik werd er ibbelig en ongedurig van, het leidde af van het verontrustende verhaal.Het taalgebruik van de auteurs is gelardeerd met behoorlijk wat Vlaamse woorden en termen. Dat mag, al komt het hier en daar naar Nederlandse begrippen enigszins ‘krom’ over.Leukste opmerking: “Ezels zijn niet koppig, ze weten alleen goed wat ze willen.”Mooiste woord: geplogenheden.‘Het Brusselsyndroom’ heeft me geboeid noch bekoord, hoe interessant het thema ‘wie heeft de macht in Europa’ ook is. Het is een zakelijke thriller, die geen greintje sympathie oproept voor de deelnemende personages. Als dat de bedoeling van de auteurs is geweest, zijn ze daarin in elk geval geslaagd. Het totaalbeeld schiet net tekort voor een voldoende.Dank aan Hebban en uitgeverij Houtekiet voor de gratis e-pub![spanning 2, plot 3, schrijfstijl 2, leesplezier 2, originaliteit 3, psychologie 2]</t>
  </si>
  <si>
    <t>Ik kan hier weinig over zeggen. Ik vond het een moeilijk boek en dat komt omdat het onderwerp niet interessant is voor mij en de ik-vorm storend leest.Meerdere bladzijden moest ik teruglezen om weer bij te zijn in het verhaal en hierdoor heb ik het opgegeven om het boek uit te lezen....</t>
  </si>
  <si>
    <t>Keep it cool is het vervolg op het boek Mulberry house van Kristine Groenhart. In Keep it cool krijgt de Nederlandse Marjolein, die op de Engelse meisjeskostschool Mulberry House zit, een nieuwe taak. Ze mag namelijk een nieuw meisje begeleiden, een Arabische prinses! Ze heet Leila en ze heeft een superknappe tweelingbroer, de prins Zoltan. Marjolein merkt dat ze Zoltan wel heel erg leuk vindt, maar dat kan niet! Want ze heeft al een vriendje, James. Bovendien kan Marjolein op uitwisseling naar het Zwitserse Villars, maar dat is alleen voor de uitstekende leerlingen weggelegd. Marjolein moet zich dus aan de regels zien te houden wil ze kans maken op twee weken skieën.  Keep it cool is een typisch meisjesboek met onderwerpen als jongens, kleding, school en vriendschap. Marjolein heeft bovendien via Facebook contact met haar Nederlandse vriendinnen. Deze berichten zijn op een typische manier geschreven. Er worden veel uitroeptekens en overdrijvingen gebruikt, zoals ‘zwáááár!’ (p.74). Het verhaal speelt zich af in Engeland en daardoor bevat het boek ook veel Engelse woorden. Deze worden allemaal schuingedrukt weergegeven, gevolgd door de Nederlandse vertaling. In sommige gevallen is dit overbodig. De doelgroep van dit boek is tien- tot twaalfjarigen en zij weten waarschijnlijk wel wat bodyguards zijn. In andere gevallen kan deze vertaling of uitleg wel noodzakelijk zijn, zoals het uitleggen van het scoringssysteem bij rugby. Doordat de leerlingen Frans moeten leren als ze op uitwisseling willen bevat het boek bovendien veel Franse woorden. Opvallend is dat deze woorden en zinnen niet altijd worden vertaald, terwijl de gemiddelde tien- tot twaalfjarige meer Engels dan Frans zal spreken.  De verhaallijn van Keep it cool doet heel erg denken aan de film Wild child uit 2008 met Emma Roberts. Zowel in het boek als in de film gaat het hoofdpersonage naar een Engelse kostschool, wordt teamcaptain van het Lacrosseteam en krijgt een relatie met de knapste jongen uit de buurt. Ook de verkleedpartijen en het stiekem onder schooltijd pizza eten met de vriendinnen lijken zo uit de film over te zijn gelopen. Het verhaal is dus niet heel origineel. Bovendien is het verhaal voorspelbaar. Al bij de eerste vermelding van de uitwisseling met Zwitserland weet je eigenlijk al hoe het af zal lopen.  Ondanks dat dit boek een vervolg is op Mulberry house is het prima als opzichzelfstaand verhaal te lezen. In het eerste hoofdstuk wordt verteld dat Marjolein een half jaar geleden naar Engeland is verhuisd en worden alle personages uit het vorige boek kort geïntroduceerd. Er wordt wel gerefereerd aan gebeurtenissen uit het vorige verhaal, maar die worden waar nodig toegelicht waardoor het goed te volgen is. Keep it cool is dus een echt meisjesverhaal, dat helaas niet origineel aanvoelt.</t>
  </si>
  <si>
    <t>het enige boek dat ik in een dag uitgelezen heb tijdens een vakantie. wat een prachtig boek; ik kon niet meer stoppen. destijds geleend van een vriendin en jaren later zat het nog in mijn hoofd en heb ik het zelf nog aangeschaft. ik ga het binnenkort nogmaals lezen. het is spannend en leest als een trein. je wilt alleen maar weten hoe het nou verder gaat....</t>
  </si>
  <si>
    <t>Hendrik Haan is vader geworden, van maar liefst negen kuikentjes. En nog eens acht. En bij nog een kip weer drie, en daar nóg tien. Dat maakt dus dertig erg beweeglijke kuikentjes. De andere dieren op de ‘dierderij’ (een boerderij zonder boer?) helpen de kuikentjes bijeen te houden én uit elkaar te houden: want als ze eenmaal weer gevangen zijn, hoe weet je wie wie is? De schapen en geit maken dan dertig genummerde truitjes: dat vergemakkelijkt het leven van de beproefde vader die zijn spruiten naar de kuikencrèche stuurt, overleef-les laat volgen en probeert ze wat op te voeden en rustiger te laten zijn. Al kunnen zelfs keurig opgevoede kuikentjes niet belet worden de tractor te kapen om naar het strand te gaan.  Alle dubbele platen van Gouden Penseel-winnares Alice Hoogstad worden begeleid door vierregelige rijmen. Die rijmen zijn soms wat geforceerd: ja, ‘tien’ rijmt makkelijk op ‘Jozefien’ en ‘Carolien’, en ‘thee’ op ‘o jee’. Moeilijk is karamellenverzen maken niet, dat kan zelfs ik ook, zoals u ziet. Lida Dijkstra heeft dan wel weer haar best gedaan er nogal wat puns in te steken: de kuikens ‘piepen er tussenuit’, ze marcheren in ganzenpas, ze rennen als ‘kippen zonder kop’… Dat is dan vooral weer leuk voor de voorlezer.  Want het is niet helemaal duidelijk voor welke leeftijd dit prentenboek bestemd is: als je afgaat op de tekeningen, het rijm en het non-verhaaltje (er is eigenlijk geen ‘plot’: de kuikentjes worden geboren, geteld, opgevoed, van truitjes voorzien en halen streken uit), zou je aan kleuters denken. Maar die zijn dan weer niet in staat om de kuikentjes te tellen, waartoe dit boek toch uitnodigt. Verschillende platen na elkaar zelfs wordt de lezer verzocht de dertig kuikentjes te zoeken en te tellen, als ze kriskras over het erf stuiven, zich in de kasten en potten verstoppen of hun truitjes krijgen. Als ze die truitjes hebben, kunnen ze zelfs vier keer geteld worden: twee keer vijftien, drie keer tien, zes keer vijf en vijftien keer per twee. Dit soort vermenigvuldigingen kunnen pas kinderen van 7 of 8 aan. En die zijn dan weer te oud voor dit boek. Een prentenboek met een moeilijk te bepalen doelgroep dus, waardoor het zijn doel voorbij schiet.</t>
  </si>
  <si>
    <t>Ik vond het boek t/m het hoofdstuk Nathan plezierig lezen. Daarna werd het warrig.Duidelijkheid over de relatie van de verteller tot Matias liet soms lang op zich wachten.Naarmate het boek vorderde werd het lastiger de personages te plaatsen.Na een stop moeilijk weer in te komen.Geen van de persoonlijke verhalen heeft met echt kunnen raken.Geen voldaan gevoel nadat ik het boek uit had.Ik vond het geen aanrader. Jammer van mijn tijd, er zijn zoveel prachtige boeken.</t>
  </si>
  <si>
    <t>De Borgia'_x0092_s is de literaire versie van de gelijknamige tv-serie, die op de Nederlandse televisie aan haar tweede seizoen begon, maar oorspronkelijk draaide op het Amerikaanse Showtime. Het verhaal, ofwel vlug verteld ofwel uitputtend gedetailleerd, is het relaas van de eerste maffiafamilie aller tijden, de Borgia_x0092_'s, die met terreur en corruptie de macht namen in het Italiaanse schiereiland, dat toen - eind 15de, begin 16de eeuw - uit verschillende vorstendommen bestond. Het Vaticaan was de katalysator van deze over elkaar buitelende machtsbastions, waardoor het voor Rodrigo Borgia een uitgemaakte zaak werd om precies daar de macht te grijpen. Hij kocht zichzelf de positie van Paus Alexander VI en begon aan de creatie van een eigen machtsblok. Hij bracht daarvoor zijn vier onechte kinderen in getouw, waarvan Cesare en Lucretia Borgia de meest roemruchte waren.Het spreekt voor zich dat in dit historisch kader van de Renaissance, waar Machiavelli de gebeurtenissen van op de eerste rij kon meemaken, niets lijkt wat het is. Intrige, politiek gekonkel, moord en verraad waren dagelijkse bezigheden. Je kunt haarfijn uit het boek halen wie het met wie deed, gesteld dat dit écht je ambitie is. Auteur Tom Fontana, een Amerikaan die al vele prijzen won met tv-series, kwijt zich naar behoren van zijn taak. Aan zijn schrijfkunst zal het niet liggen, en de hoofdpersonages krijgen genoeg aandacht. Het probleem zit in de complexe structuur van de toenmalige samenleving, waarbij koninkrijken van eigenaar veranderen door gearrangeerde huwelijken.Tegen boeken die starten met zes bladzijden stamboomgedoe heb ik echter een zware aversie. Het is een indicatie voor je onvermogen om het ene secondaire personage te onderscheiden van een andere. Het aantal historische figuren, al dan niet fictief, die de intrige moet inkleden, staat in dit soort historische romans omgekeerd evenredig met spanningsopbouw. Je neemt alle aannames uit het boek gewoon voor waar, juist omdat de werkelijkheid in dit geval erger was dan fictie. Het bewijs werd door de geschiedenis geleverd.Dat daaruit vele lezers hun leesplezier ontlenen, kan ik begrijpen, maar ik lees liever een roman waarin diepgang een andere uitvoering kent.</t>
  </si>
  <si>
    <t>De titel, de korte omschrijving en betiteld als Bestseller wekte bij mij (te) hoge verwachtingen.Edith, jonge studente van zeer gerenommeerde ouders, wordt vermist onder vreemde omstandighedenManon Bradshaw en haar team beginnen de zoektocht met de tijdsdruk en de hete adem van hooggeplaatste personen in hun nek.Na 72 uur vermissing is de kans beduidend kleiner dat de vermiste nog levend teruggevonden wordt.Met maar weinig aanknopingspunten of aanknopingspunten die op niets uitlopen wordt haar leven uitgepluist. Er komt uiteraard ook nog een geheime kant van het leven van Edith naar boven. In de hoop haar verdwijning te verklaren en haar nog levend terug te vinden worden alles op alles gezet met de nodige gevolgen.Per hoofdstuk kijk je door verschillende ogen van de personen in het verhaal. Zo leer je ook wat meer over sommige personen in het verhaal.Daar waar je telkens hoopt van nu gaat het echt spannend worden komt het telkens niet. De ontknoping was wel een verrassende wending, maar daarmee wordt het voor mij nog steeds geen thriller, laat staan een bestseller.</t>
  </si>
  <si>
    <t>Onderzoeksjournaliste Claire Kouwenaar heeft alles uit de kast gehaald om voor haar gezin de perfecte roadtrip door het zuidwesten van de Verenigde Staten te organiseren, hopende dat zij hiermee de lievelingswens van haar man vervulde. Daarnaast is zij maandenlang bezig geweest met een onderzoek naar mogelijk schadelijke bijwerkingen van een vaccin. Bij aanvang van de reis die bedoeld was om hun huwelijk uit het slop te trekken, blijken de kaarten van de gezinsleden toch anders geschud te zijn.Rogier, haar man, heeft intussen het tekort aan liefdevolle aandacht opgevangen door een minnares te nemen, waar zijn twee dochters al heel snel achter gekomen zijn omdat hij nooit uitlogt op zijn laptop. Sindsdien heet hij voor hen Loser. Een tweede omstandigheid die niet bevorderlijk is voor het lijmen van dit huwelijk is dat Rogier, die met een compagnon een advocatenkantoor heeft, een mooie opdracht van een groot farmaceutisch concern binnen kan halen. Voorwaarde is wel dat hij de publicatie van het artikel van Claire tegenhoudt, dat negatieve gevolgen zal hebben voor het concern. Tijdens de reis krijgt Claire van een belangrijk opinieblad bericht dat haar artikel geplaatst zal worden zodra zij weer in Nederland is. Langzamerhand maken pittige discussies duidelijk dat Rogier niet overtuigd wil worden van de risico’s van dit vaccin. Hij en zijn compagnon worden namelijk het eerste slachtoffer van publicatie van het artikel.Terwijl in de auto de spanning op de voorstoelen oploopt, hebben de twee meisjes op de achterbank hun eigen problemen. Sinds de dertienjarige tweeling van hun moeder te horen heeft gekregen dat er oorspronkelijk sprake was van een drieling, horen en zien de meisjes overal hun broertje. Hij mag dan wel geen lichaam hebben, maar in hun hoofd neemt hij een steeds grotere en gevaarlijkere gedaante aan. Binnen de kortste tijd is het niet meer twee tegen een, maar bepaalt broertje hun handelen.Het verhaal is met grote vaart geschreven door Wanda Bommer (1969). De drie delen van het boek zijn opgedeeld in redelijk korte stukken, afwisselend beschreven vanuit het perspectief van een van de personages. Dit geeft de lezer een ‘voorsprong in kennis’ op de personages, waardoor ook weer een spanningsveld ontstaat. De personages zijn Claire, Rogier, de naamloze tweeling die als een ‘wij’ door het leven gaat, en een enkele keer broertje. Teruggeblikt wordt alleen waar dat van belang is voor het verloop van het verhaal. In het eerste gedeelte voeren lichte ironie en veel humor de boventoon. In de delen twee en drie verandert de sfeer van lichtvoetig in naargeestig, en hoewel het grappige commentaar van de meiden voor de vrolijke noot blijft zorgen, bekruipt de lezer langzamerhand het gevoel dat er een groot onheil staat te gebeuren. Hier toont zich het grote talent van de schrijfster. De dreiging is ook voelbaar in de beschrijving van het landschap dat doorkruist wordt. De vijf springbonen die onderweg door het gezin gekocht worden, én de naamgeving aan de drie delen waaruit dit verhaal bestaat, werpen hun donkerste schaduwen over de afloop vooruit.Naast korte verhalen schrijft Wanda Bommer sinds 2008 romans. Het in augustus 2017 verschenen Springbonen, haar vijfde roman, is een roman helemaal van deze tijd. Het behandelt thema’s die dicht bij ons staan, zoals het wel of niet, verplicht of niet vaccineren, ivf-zwangerschappen, het gebruik van sociale media, ambitie, tweeverdieners en het ‘reis-virus’. Tegenover personages die zeer levensecht aandoen plaatst de auteur twee uit haar fantasierijke brein ontsnapte schimmige figuren: de oude meneer Hakido en broertje. De woordkeus komt goed overeen met de status en leeftijd van de personages, zoals de stopwoordje(s) van de meisjes: "maar echt", of "bad karma" waarop een van de ouders steevast reageert met "(Jullie moeten) ophouden met dat karmagezeur."Deze geslaagde, vlot geschreven, moderne en spannende roman met een prachtige cover die de ‘lading’ dekt, biedt de lezer een tweehonderdnegenendertig bladzijden tellend aangenaam leesavontuur.</t>
  </si>
  <si>
    <t>In zijn jeugd werd Blaze op een kwade dag een paar keer van de trap gegooid door zijn vader en dat leidde tot een deuk in zijn hoofd en een verstandelijke beperking. Hij kwam in een tehuis terecht en werd _x0092_s winters bij adoptiegezinnen geplaatst omdat hij erg sterk was en daardoor een enorme hulp kon zijn. Door zijn verstandelijke beperking kwam hij later snel onder invloed van criminelen die hem konden gebruiken bij hun oplichterijen. De laatste crimineel was George, een man die Blaze onder zijn hoede nam. Zoals King in het voorwoord al zegt dringt de vergelijking met Of mice and men zich erg op.Stephen King heeft onder de schuilnaam Richard Bachman een aantal boeken geschreven. Volgens eigen zeggen was daarbij 1966-1973 de productiefste periode. Uit die periode komt De ontvoering, al die tijd weggestopt in een koffer. Af en toe kwam King het boek tegen en herlas hij het. De ene keer vond hij het tegenvallen, de andere keer zag hij weer de goede kanten van het verhaal. En daarmee is ook alles wel gezegd over dit boek.De ontvoering is een uitgesponnen vingeroefening zonder constante kwaliteit. Het heeft zijn goede kanten, zoals de humor die erin zit. Nadat hij een baby heeft ontvoerd hoort de achterlijke Blaze bijvoorbeeld op de radio dat er nog geen losgeld is geëist en bedenkt hij zich dat hij dat niet moet vergeten te doen. Ook goed is de rol van George, die inmiddels is overleden maar nog steeds als een stem in het hoofd van Blaze zit en hem allerlei opdrachten geeft. Dit gaat op een gegeven moment een heel sinistere kant op waarin je de oude King kunt herkennen, maar helaas wordt dit niveau niet vastgehouden.Een slechte kant zijn de flashbacks die weliswaar meer kleur geven aan het verhaal, maar er ook enorm de vaart uithalen. Ik vraag me af waarom King heeft gekozen voor de flashbackvorm. Het verhaal had prima in chronologische volgorde verteld kunnen worden.Een ander minpunt zijn sommige scènes die nodeloos en zonder enige functie opgerekt worden.De ontvoering heeft te weinig inhoud om van een volledig boek te spreken. Misschien dat de uitgever daar ook zo over dacht toen hij besloot om op het eind er nog een ander verhaal van King tegenaan te gooien.</t>
  </si>
  <si>
    <t>Normaal lees ik niet echt graag fantasy boeken, maar omdat dit boek zo goed beoordeeld werd, wilde ik het graag lezen, voordat ik de film heb gezien.Het verhaal leest makkelijk en je wordt meteen in het boek opgeslorpt. Het legt zich moeilijk aan de kant omdat je iedere keer wil weten hoe het boek verder gaat. De hoofdstukken zijn kort, maar door de spanning aan het einde van ieder hoofdstuk ben je geneigd verder te lezen.Ik vond het boek beter dan de film</t>
  </si>
  <si>
    <t>'Hoewel thuis maar een begrip is, een woord, is het een krachtig woord,krachtiger dan de krachtigste bezwering ooit door tovenaars uitgesprokenof door geesten beantwoord.'Charles Dickens - 'Martin Chuzzlewit'Veel beslissingen in het leven worden op de gok genomen'Pachinko*' - een titel die tot de verbeelding spreekt - is een relaas over de politiek-historische geschiedenis van Koreaanse migranten in Japan - de periode van 1910 tot 1989 - en wordt als een rode draad verweven in deze fascinerende familiesaga over vier generaties van een kleine Koreaanse familie. Een fictieverhaal gebaseerd op waargebeurde feiten.In 1910 lijft Japan Korea in, de Japanse kolonisatie die gepaard gaat met veel politieke onrust. Het Koreaanse leven wordt zwaarder door de krappe financiële middelen. Yangjin, Hoonie en hun dochter Sunja hebben hun huis in het vissersdorpje Yeongdo opengesteld voor betalende kostgangers. Onder hen de doodzieke jonge dominee Baek Isak, die het huis aandoet omdat zijn broer Baek Yoseb hem heeft verteld van zijn goede ervaringen daar.Wanneer Sunja zwanger raakt van de getrouwde Koh Hansu, stelt hij voor dat hij haar een huis geeft en financieel voor haar en hun kind garant zal staan, maar wanneer ze hoort dat hij een getrouwd man is en vader van drie kinderen wil ze niets meer met de hem te maken hebben.Isak hoort van de zwangerschap en biedt aan om met haar te trouwen en het kind als de zijne te aanvaarden. Zijn enige wens is om samen naar Japan te reizen om zich bij zijn broer en zijn vrouw Kyunghee te voegen en zich sterk te maken voor het Koreaanse christelijke geloof. Sunja neemt het aanbod van de integere man aan en ze vertrekken naar Osaka waar we het verhaal van Sunja verder volgen.'Ze stapten uit in Ikaino, het getto van de Koreanen. Toen ze daar aankwamen bij het huis van Yoseb zag het er heel anders uit dan de mooie huizen die ze op de route vanaf het starion was gepasseerd. De lucht van beesten verdrong die van eten dat werd klaargemaakt en zelfs de stank van de privaathuisjes. Sunja wilde een hand voor haar neus en mond slaan, maar hield zich in.Ikaino was een onzalig oord, een samenraapsel van sjofele woningen. Het waren krotten, ondeugdelijk in elkaar gezet met tweederangs materiaal. [...] Veel metalen daken waren doorgeroest. De woningen waren niet veel steviger dan hutten of tenten.'De Koreaanse auteur Min Jin Lee woonde in 1989 een lezing bij over de zainichi, zoals de Koreaanse migranten tijdens de Japanse kolonisatie wel werden genoemd. Met haar man verhuisde ze jaren later naar Tokio en kreeg ze de kans om Koreaanse migranten te interviewen. Ze heeft bijna dertig jaar zitten 'broeden' op dit verhaal en dat komt in de details en feiten goed naar voren.Over het algemeen dichtten de Japanners de Koreanen negatieve stereotypen toe en kregen de zainichi te maken met onrechtvaardigheid, discriminatie en slechte leefomstandigheden. Het verkrijgen van een permanente verblijfsstatus of de Japanse nationaliteit bleek een zeer ingewikkelde aangelegenheid. Zelfs kinderen die in Japan zijn geboren moesten zich op hun achttiende nog officieel melden voor hun papieren. Voor hetzelfde werk kregen de Koreaanse mannen minder betaald dan hun Japanse collega's.Het bleek zeer eenvoudig om Koreanen zonder proces op te sluiten en ze jarenlang onder erbarmelijke omstandigheden te laten verpieteren. Zonder bezoek, zonder voldoende voedsel en zonder uitzicht op vrijlating. Een ernstige ziekte en aanstaande dood waren de enige kansen om met de familie herenigd te worden.Dit overkomt ook Isak. Hij wordt in de aanloop van de Tweede Wereldoorlog gevangen gezet, omdat hij het opneemt voor een christenjongen.Sunja en haar zoontjes Noa en Mozasu - De laatste is ook Izak's kind - worden als vanzelfsprekend onderhouden door haar zwager en schoonzus, maar ze wil toch zelf ook haar kostje verdienen door zelfgemaakt etenswaar te verkopen op de markt. A hell of a job voor een migrant om tussen de Japanse marktlieden een plaatsje te vinden, maar de dappere Sunja zet door en zoekt mogelijkheden om haar kinderen een goed leven te bieden en hen te kunnen laten studeren. Ze moet soms noodgedwongen haar trots opzij zetten door onorthodoxe beslissingen te nemen.Noa en Mozasu hebben buitenshuis geen gemakkelijk leven en hebben het moeilijk met hun Koreaanse afkomst. Ze zijn vaak slachtoffer van vooroordelen en pesterijen, zelfs Muzasu die in Japan is geboren. Vooral de intelligente Noa probeert op school ijverig te zijn, stilletjes in de achterhoede te blijven en zich voor te doen als een Japanner. Tijdens zijn volwassen leven weet hij het, uit schaamte voor zijn afkomst, zelfs geheel te verbergen dat hij geen Japanner is.Zonder dat ze het weet blijft Hansu op de hoogte van het wel en wee van Sunja en de kinderen en zijn rol in haar kleine familie blijft groot. Hansu zit goed in zijn slappe was, runt restaurants, een pachinkohal en wordt gezien als een rijke yakuza**, maar wanneer de nood hoog is brengt hij haar spullen en voedingsmiddelen.'Ik heb vlees en gedroogde vis meegebracht. Er zitten ook blikken fruit en chocoladerepen bij uit Amerika. [...] In de onderste krat zitten lappen stof; volgens mij kunnen jullie allemaal wel wat nieuwe kleren gebruiken. Er is een schaar bij, er zijn naalden en garen', zei hij, trots dat hij met die spullen was komen aanzetten. 'De volgende keer neem ik wol mee.'Sunja wist niet meer wat ze hiermee aan moest. Niet dat ze ondankbaar was. Waar het op neerkwam was dat ze zich schaamde voor haar leven, haar machteloosheid.'Wanneer de Tweede Wereldoorlog op de achtergrond woedt, is het voor de familie te gevaarlijk om terug te keren naar Korea. In 1950 breekt de Koreaanse oorlog uit en wordt het moederland opgedeeld in Noord- en Zuid-Korea, waardoor de kans op terugkeer nog kleiner is geworden.Alle leden van de hardwerkende familie van Sunja krijgen gedurende hun leven van doen met het maken van keuzes. Niet elke keuze blijkt achteraf de juiste of meest verstandige te zijn. Soms is het maken van een keuze een gok en zo kom ik terug bij de titel van het boek.Zowel in het leven als bij de Pachinko* moet je soms een gok nemen en weet je van te voren niet hoe het zal lopen. Er wordt gespeeld in de hoop geluk te hebben.Als metafoor is Pachinko fraai verweven in dit ingrijpende verhaal.'[...] er konden maar een paar winnaars en veel verliezers zijn en toch speelden we verder, omdat we hoopten dat we de gelukkigen zouden zijn. Hoe kon je boos worden op diegenen die in het spel wilden zijn? Pachinko was een dwaas spel, maar het leven niet.'De personages zijn boeiend en levensecht neergezet. Ze worden psychologisch fantastisch uitgediept, zodat het met hen identificeren als vanzelf gaat. De familieleden zijn liefdevol voor elkaar, ook in de moeilijke tijden, maar het wordt pijnlijk duidelijk dat schaamte de liefde danig in de weg kan zitten.Het boek opent met zeer beeldend, beschrijvend, minutieus en gedetailleerd proza. Soms misschien iets té beschrijvend, zodat er niets aan het toeval wordt overgelaten en je als lezer minder zelf hoeft na te denken, maar doordat het geen westers land betreft - met andere tradities en gewoonten - is dat absoluut niet storend en maakt het dit verhaal juist zeer levend en echt.Mijn ervaring met boeken die een periode van veel jaren overspannen, is dat ik in het laatste gedeelte vaak wat teleurgesteld raak. (Bij een prachtig boek dat in een tweede deel voortborduurt op het succes van het eerste deel heb ik dat ook.) Zoals er, in de bijna tachtig jaar dat dit verhaal overspant, veel verandert in de loop der tijd, zie je ook de schrijfstijl veranderen van lieflijk proza naar meer grimmiger in oorlogstijd en naarmate we dichter naar het heden komen. In het derde en laatste deel raakt ook dit boek wat van zijn betovering kwijt. Doordat de familiestamboom uiteraard groter en breder wordt, komen er logischerwijze meer personages ten tonele. Het is jammer dat er dan, in tegenstelling tot de eerste twee delen, minder aandacht wordt besteed aan het psychologisch uitdiepen van die karakters. Het epische van het verhaal blijft daar jammer genoeg meer aan de oppervlakte en het krijgt een wat vluchtig, gehaast karakter.Toch raad ik wel aan om dit schitterende boek te lezen. Het hield mijn aandacht vast tot de laatste bladzijde, de fictie die op waarheid is gestoeld is interessant en in het dankwoord geeft de auteur aan hoe het verhaal is ontstaan.De vele verhaallijnen zorgen voor een behoorlijke gelaagdheid. Een helder, rijk, maar hartverscheurend verhaal. Ik heb me absoluut geen tel verveeld.Kijk ook eens naar de prachtige stofomslag en cover. Tal van kraanvogels staan erop afgebeeld. In Aziatische landen staat deze vogel als geluksbrenger symbool voor een lang leven, vrede en gerechtigheid. De boodschapper van wijsheid en het symbool van vrijheid.Pachinko* is een mechanisch spel dat van oorsprong uit Japan komt en beschouwd wordt als een arcadespel, maar veel vaker als een gokautomaat. Het is in grote mate vergelijkbaar met de westerse gokautomaat. Een pachinkomachine lijkt op een verticale flipperkast, maar heeft geen flippers en maakt gebruik van een groot aantal kleine balletjes.(Bron: https://nl.wikipedia.org/wiki/Pachinko)De Yakuza** is een Japanse criminele organisatie die al meer dan 100 jaar actief is. Door de buitenlandse pers wordt de Yakuza ook wel de Japanse maffia genoemd. In Japan zelf staat de organisatie verder bekend als gokudō of bōryokudan; 'gewelddadige groep(en)' bij de Japanse politie en de media, en als ninkyō dantai; 'ridderlijke organisaties' binnen de Yakuza zelf.(Bron: https://nl.wikipedia.org/wiki/Yakuza)AuteurMin Jin Lee is in 1968 geboren in Seoul, Zuid-Korea. In 1976 verhuisde ze met haar familie naar New York waar ze opgroeide. Als nieuwe immigrant leerde ze lezen en schrijven in Queens bibliotheek. Ze studeerde geschiedenis en rechten en van 2007 tot 2011 woonde ze vier jaar in Japan. In haar werk heeft ze zich laten beïnvloeden door 'Middlemarch' van George Eliot, 'Cousin Bette' van Honoré de Balzac en de Bijbel.Titel: PachinkoAuteur: Min Jin LeeVertaling: Ineke Lenting &amp; Paul van der LecqPagina's: 512ISBN: 9789029092494Uitgeverij J.M. MeulenhoffVerschenen: maart 2018</t>
  </si>
  <si>
    <t>De populaire Colombiaanse schrijver Juan Gabriel Vásquez (1973) prees de Mexicaanse schrijfster Guadalupe Nettel om haar ‘wonderlijke’ verhalen en de persoonlijke en unieke universums in haar romans. De in 1973 in Mexico geboren schrijfster heeft Spaanstalige literatuur in Mexico gestudeerd en promoveerde in Taalwetenschappen in Parijs. Na haar promotie schreef Nettel vier verhalenbundels en drie romans. Vásquez is niet de enige die het werk van Nettel waardeert. Haar werk is bekroond met verschillende prestigieuze literaire prijzen en veel van haar verhalen en romans zijn in verschillende talen vertaald. Nettel won één van de meest prestigieuze literaire prijzen in Spanje, De Premio Herralde, voor haar roman Después del invierno (2014). Deze roman werd in 2015 in het Nederlands uitgebracht onder de titel Na de winter.In Na de winter volgt de lezer in afwisselende hoofstukken het verhaal van de Mexicaanse Cecilia die in Parijs is gaan wonen om literatuurwetenschappen te studeren en het verhaal van de Cubaanse Claudio, die als redacteur in New York woont. Claudio worstelt met herinneringen aan zijn jeugd en met het verlies van zijn eerste vriendin. Zijn huidige relatie met Ruth is erg gecompliceerd. Ook Cecilia heeft een moeilijke jeugd achter de rug en deelt met haar huidige vriend Tom, een jongen met een zwakke gezondheid, haar voorliefde voor begraafplaatsen. Wanneer Claudio en Cecilia elkaar toevallig ontmoeten, lijkt het liefde op het eerste gezicht. Maar dit is slechts schijn. De ontmoeting tussen Claudio en Cecilia resulteert in het besef dat het leven uit mooie en broze momenten bestaat en dat ze moeten leren leven met hun angsten en obsessies.Nettel weet met een indringende stijl te verwoorden hoe gecompliceerd relaties kunnen zijn, maar ook op welke manier een speciale band tussen twee personen voor verlossing, liefde en hoop in een chaotisch leven kan zorgen. De schijnbare liefde tussen Claudio en Cecilia maakt deel uit van een groter verhaal dat een belangrijke periode van hun leven bestrijkt. Met prachtige woorden brengt Nettel de levens van Claudio en Cecilia in kaart en gedetailleerde omschrijft ze hun zoektocht naar waarheid, hoop en liefde. Uiteindelijk zijn de personages met elkaar verbonden door hun verleden en ze vinden elkaar in hun eigen gecreëerde ‘gevangenis’ van obsessies, angsten en fobieën.Door de vele verwijzingen naar grote literaire klassiekers en bekende klassieke muziekstukken toont Nettel dat ze kennis van zaken heeft. De lezer zou moeten proberen om de favoriete klassieke muziek van Claudio en Cecilia tijdens het lezen van de roman te beluisteren. Dit resulteert in een nog persoonlijker en uniekere leeservaring. Na de winter is ook een roman met een maatschappelijke betekenis. Met de uitwerking van het thema ‘vervreemding’ lijkt Nettel te willen pleiten voor meer aandacht voor integratie van mensen die zich moeten aanpassen in een stad of land waar ze niet zijn geboren of opgegroeid. Claudio en Cecilia worden allebei niet geaccepteerd in hun omgeving en ze hebben moeite om hun plek in de stad te vinden.Nettel neemt de lezers dus mee in een uniek universum. Elke woord in de roman is door een getalenteerd schrijfster geschreven. De dialogen ademen spanning en de gedachtes van de personages zorgen voor een indringende sfeer. Het begin van de roman bewijst dat Nettel haar personages goed heeft uitgewerkt door de gedetailleerde omschrijvingen van hun karakters, hun verleden en hun omgeving. Het slot van de roman verontrust en laat de lezer alleen achter. Alsof de lezer op een eenzame begraafplaats op een regenachtige dag loopt.</t>
  </si>
  <si>
    <t>Mooi geschreven thriller met een enorme plottwist en vol realistische emoties! Het klopte maar niet voor mijn gevoel, het hele boek lang. Pas tijdens de laatste 100 blz had ik het gevoel dat alles op z'n plaats viel.Sommige dingen waren echter wat langdradig. Personages waren wel heel goed uitgewerkt. Ik had moeite met het einde, maar het blijkt gewoon dat thrillers niets voor mij persoonlijk zijn. Het was realistisch, maar niet leuk. Toch een topprestatie van de auteur!</t>
  </si>
  <si>
    <t>In de vorige recensies wordt verwezen naar het boek van Nicci French Bezeten van mij. Dat boek ken ik niet en daarom kan ik het niet vergelijken. Wel heb ik in een interview met Esther Verhoef, ook via dit medium Crimezone, gelezen waarom en ook hoe zij dit boek heeft geschreven. Die uitleg die Verhoef in de interviews geeft, is precies de weerslag in het verhaal Close-Up.Het gaat om Margot Heijne die nogal aan de maat is. Zelf heeft Margot een negatief zelfbeeld. Haar relatie met John van Oss is op de klippen gelopen en nu zit ze ergens in een appartement aan de rand van de binnenstad om de scherven die de beëindiging van deze relatie heeft nagelaten weer aan elkaar te lijmen. Margot gaat om zichzelf te vinden naar Londen. Tijdens die vlucht ontmoet zij Leon Wagner. Hij is kunstfotograaf, maar laat gaandeweg het verhaal zelf een donkere kant zien, maar daar tegenover geeft hij Margot weer een postief zelfbeeld. Een dubbele persoonlijkheid.In dit verhaal wordt er een tweede verhaal vertelt die te maken heeft met het karakter van Margot. Pas aan het eind van het verhaal wordt duidelijk hoe het werkelijk zit. Het lijkt op de stijl die Verhoef heeft gehanteerd in Rendez-Vous. Toen was het tweede verhaal een flash-back van dezelfde persoon, nu is er een tweede persoon die verweven is met het verhaal van Margot.Wat Close-Up vooral laat zien en dat is door Esther Verhoef heel goed beschreven, is hoe bepaalde mensen andere mensen afhankelijk kunnen maken. De overeenkomst die Verhoef in haar interview maakt naar bijvoorbeeld de film 9 1/2 weeks is duidelijk herkenbaar. Wat ik verder zeer goed aan Verhoef vind, is dat zij een karakterschrijver is, maar tegelijkertijd het verhaal goed blijft vertellen. Dat kunnen er in mijn ogen weinig. Bij Rendez-Vous was het thriller element iets minder, dan bij deze. Dat element is hier duidelijk aanwezig. Pas in de laatste fase wordt duidelijk hoe de vork in de steel zit. Een terechte nominatie voor de Gouden Strop het afgelopen jaar.</t>
  </si>
  <si>
    <t>Niks is lekkerder dan met een kop thee, de donkere zondagmiddag weg te lezen. Een goed boek op schoot en je vergeet de hele wereld. Zo'n boek is dit! Je kan het maar moeilijk wegleggen maar gelukkig hoeft dat ook niet. :) Heerlijk spannend met levendige karakters, goed geschreven en spannende verhaallijn. Een aanrader! Zeker een auteur om te onthouden.</t>
  </si>
  <si>
    <t>De koningin van de literaire thriller, zoals Suzanne Vermeer ook wel wordt genoemd, komt na Après-ski voor de tweede keer dit jaar met een nieuw thrillerboek: De suite. Dat de auteur woont en schrijft in het zonnige Barcelona en werkzaam is geweest in de reisbranche, komt duidelijk in haar boeken naar voren. Zonovergoten vakantieoorden, misdaden en foute mannen zijn Vermeers favoriete thema_x0092_s.De suite speelt zich af in het zonnige Tenerife. Op dit eiland leidt alleenstaande moeder Joyce Nieuwpoort een succesvol hotel. Al schipperend tussen het werk en haar puberzoon probeert ze de balans te vinden in haar leven. Als Joyce op een avond moet overwerken, wordt ze overmeesterd door twee mannen die haar bedwelmen. De volgende dag ontwaakt Joyce in één van haar eigen hotelkamers en kan ze zich nauwelijks meer iets van de nacht herinneren. Dan stapt er een man haar kantoor binnen en dwingt Joyce een suite volledig tot zijn beschikking te stellen. Via zijn mobiele telefoon laat hij haar filmfragmenten zien van de vorige avond. Dit schokkende filmpje is het begin van een chantage, die het leven van Joyce en haar geliefden volledig overhoop gooit. Maar waarom? En wie zit er achter?De prangende vraag die Joyce in haar greep houdt, gaat gepaard met spannende situaties en conflicten. Oog in oog staan met een levende dode, achtervolgingen en een opsluiting in een discotheek: Joyce krijgt het allemaal voor haar kiezen.Vermeer besteedt veel tijd aan het introduceren en beschrijven van haar personages. Zelfs iets te veel: pas na een kwart van het boek te hebben gelezen, krijgt het verhaal eindelijk de eerste spannende wending. Toch weet Vermeer deze spanning slecht vast te houden. En dat komt door een aantal vreemde overgangen. Zo wordt een zoektocht naar een vermist familielid ineens onderbroken door een verhaal over de historie van het uitgaansleven op Tenerife. Ook de korte hoofdstukken die een kijkje geven in de gedachten van minder belangrijke personages, halen de vaart uit het verhaal. Jammer.De suite is een makkelijk verteerbaar, maar geen verrassende maaltijd. Zoals Vermeer met haar thema_x0092_s al aangeeft: een wegleesroman tijdens een warme zomerdag. Het bevat een aantal korte, spannende gebeurtenissen, maar een echte thriller? Nee, de titel koningin van de _x0091_net niet spannende boeken_x0092_ zou haar beter staan.</t>
  </si>
  <si>
    <t>Qua schrijfstijl doet 'De verkeerde vriend' me denken aan de boeken van Patricia Highsmith, niet bepaald een van de minsten in het psychologische thrillergenre. Net als in haar boeken zit de hoofdpersoon in het boek van Gert-Jan van den Bemd, Werner, gevangen in een web waar hij steeds vaster in komt te zitten en er maar niet uit geraakt. Hij is door seks geobsedeerd, heeft niet echt een eigen mening en is daardoor heel gemakkelijk beïnvloedbaar waardoor hij steeds verder in de problemen raakt. Het boek is zeer beeldend geschreven en lijkt me daarom uitermate geschikt om te worden verfilmd, al gebeurt dat dan hopelijk beter dan wordt voorondersteld in het boek: 'De droom was het boek., de realiteit de matige verfilming'.</t>
  </si>
  <si>
    <t>Ik had het boek gekregen van familie die het heel goed vonden. Maar al snel had je door wie en wat. Ik heb het uiteindelijk toch maar uitgelezen omdat ik wilde weten of ik het bij het rechte eind had of niet. Maar uiteindelijk ben ik toch niet overtuigd geraakt om een nieuw boek van hem te gaan lezen.</t>
  </si>
  <si>
    <t>Aan te raden is om alle drie de delen op volgorde te lezen zodat je Louisa Clark kunt volgen en je haar goed leert kennen. Ik vind dat je deze boeken niet los van elkaar kunt lezen.Ik heb genoten van de personages en alles wat Louisa meemaakte in New York. Heel eerlijk ik kan er geen genoeg van krijgen. Een heerlijke ontroerende serie om te lezen! Voor iedereen die van romans houdt!</t>
  </si>
  <si>
    <t>Leuk verhaal, maar toch valt het tegen. Wat is er gebeurd met de regels omtrent time turners? Ron lijkt ook anders. Hij komt over als een lafaard en een sukkeltje.Je merkt gelukkig niet heel erg dat het slechts een script is. Toch zal het werk beter tot haar recht komen op de planken. Het is namelijk nogal lastig om de gebeurtenissen voor je te zien.</t>
  </si>
  <si>
    <t>Op de achterkant van het boek word je al aangepraat dat het eerst uitgelezen moet zijn voor het aan de kant kan worden gelegd.Inderdaad als je hebt doorgezet en de eerste, minimaal honderd bladzijden, met verschrikkelijk veel informatie over de verschillende families in het stadje, bent doorgekomen, wil je beslist weten hoe het afloopt.Toen uiteindelijk alle geheimen waren onthuld bleef ik met een flinke kater zitten.Volkomen ongeloofwaardig dat zowel de vrouw die door haar schoonvader wordt verkracht als haar schoonmoeder, die het ook heeft zien gebeuren, doen al die jaren of er niets aan de hand is.De hoge concentratie psychopaten in de familie waar het uiteindelijk om draait is verre van realistisch.</t>
  </si>
  <si>
    <t>Gelezen april 2007.Een zeer vermakelijk boek! Ik had meer een roman verwacht waarin Richard met zijn dierbaren wordt herenigd en eind goed al goed. Dat is het zeker niet, Richard wordt gaandeweg een beter mens en kan daardoor beter met andere mensen uit zijn omgeving - die steeds groter wordt - omgaan. Zijn kring wordt steeds groter: Anhil de donutbakker en zijn vrouw, Cynthia die een liefdeloos gezin ontvlucht, zijn buurman Nic de romanschrijver, Malibu de hond die op een dag zomaar aan komt lopen en zelfs zijn eigen zoon Ben waar hij weer een soort van band mee opbouwt.Hij "ziet" mensen weer staan, waardoor de pijn, waar alles mee begon, verwerkt wordt en hij zelfs zijn verleden weer herinnert. Mede dankzij "dokter"Lusardi.Een citaat uit het boek (Nic tegen Richard): "Soms kun je niets doen voor de mensen voor wie je eigenlijk iets zou moeten doen, ook niet voor jezelf, maar wel voor iemand anders, een vreemde. Fred is een vreemde. Mijn vreemde".</t>
  </si>
  <si>
    <t>In dit deel worden de twijfels beschreven die Marrie ervaart. Het verdriet over dood en over de onuitgesproken gevoelens van dierbaren waren heel goed voelbaar.We lezen over het personage Marrie zelf maar vooral over de gebeurtenissen die om haar heen plaatsvinden. Dat alles gebeurt op een ingetogen manier, helemaal passend in het tijdsbeeld.De zorgen die men toendertijd had om een deugdelijk middel van bestaan op te bouwen zijn goed voelbaar in het tweede gedeelte. Om niet af te glijden in armoe en bijna alles te willen aanpakken om met het gezin te kunnen overleven.Ook in deze uitgave is het duidelijk dat de auteur zich bijzonder goed geïnformeerd heeft en de lezer meeneemt op een avontuur in de tijd waar het voor vrouwen nog niet vanzelfsprekend was om een eigen mening te hebben.We komen de eerste auto's tegen in dit verhaal, wat een heel nieuwe periode in Nederland inluidt. De mogelijkheden groeien voor de beroepsbevolking. Ook voor Lammert is dit het geval aangezien hij voor het beroep van kaasventer heeft gekozen. De inwoners uit Huizen waren liever eigen baas en een grens diende alleen maar om overgestoken te worden. Ze zagen hun afzetgebied steeds meer groeien.Door het boeiende verhaal over de gebruiken en de cultuur van deze periode lees je over de soms wat vreemde woorden heen. Deze worden achter in het boek verklaard in een verklarende woordenlijst, maar meestal is het niet nodig om daar in te kijken omdat de betekenis tijdens het lezen duidelijk is geworden.Een mooie toevoeging is het nawoord dat handelt over kaas en kaasventers, met name de Duitse kruiers. Deze ter zake doende informatie wordt hier op een prettige manier aangeboden door Janine.Deze bundel heb ik graag gelezen en kan ik waarderen met 4/5 sterren.</t>
  </si>
  <si>
    <t>Beetje eenvoudig verhaal wat losjes gebaseerd is op de verdwijning van Natalee Holloway. De hoofdpersonen worden niet goed uitgewerkt en komen erg simpel over waardoor het geheel wat oppervlakkig blijft. Ik vond het ook niet spannend maar het één hangt natuurlijk ook met het ander samen. Als je je meer in kunt leven bij de personages voel je je ook meer betrokken bij de gebeurtenissen. Als je iets simpels zoekt voor op vakantie is het een prima boek.</t>
  </si>
  <si>
    <t>Dit zou zomaar waar gebeurt kunnen zijn! Het is spannend en aangrijpend, je leest mee met de hoofdpersoon en hoopt dat het goed afloopt. Ik ben benieuwd naar haar volgende boek.</t>
  </si>
  <si>
    <t>Het is 2020 en alle volwassenen zijn gestorven aan de mysterieuze rode ziekte. Ook de ouders van Anna en Astor, die op een verwoest Sicilië wonen. Het eiland is een kale vlakte en er is geen elektriciteit of stromend water meer. Ook bijna geen eten. Alle kinderen die er nog wonen vermoorden elkaar voor een blik bonen. En ook zijn er kuddes zwerfhonden die levensgevaarlijk zijn.Ik vond de sfeer in dit boek niet fijn. Het logisch dat een verwoest eiland niet prettig is, maar hoe iedereen met elkaar omgaat en hoe alles verwoest is gaf me een heel naar gevoel. Dat gevoel hielt me het hele boek vast. Ook bijvoorbeeld de band van Anna met de zwerfhond. Eerst probeert hij haar te doden en steekt zij hem bijna dood. Daarna geeft ze hem eten en doet hij opeens poeslief, maar moet Anna hem niet meer. Ik vond het naar om te lezen en totaal onlogisch.Later wordt Astor ontvoerd en gaat Anna hem achterna. Ze komt dan ook terecht in drugs en hallucinaties, heel naar allemaal.Dit boek was niks voor mij, de sfeer en de verhaallijn vond ik niet prettig. Alleen het einde vond ik wel oké.Ik vind het wel jammer, ik had veel over deze schrijver gehoord, maar het viel dus behoorlijk tegen.</t>
  </si>
  <si>
    <t>“Als ik nee zeg voel ik mij schuldig”, de vertaling van “When I say no, I feel guilty”, geeft handvatten om beter voor jezelf op te komen, zonder daarbij anderen te kwetsen.Veel mensen vinden het moeilijk om “nee” te zeggen en voelen zich schuldig als ze het wel doen.Om beter voor je eigen rechten op te durven en kunnen komen, beschrijft Smith, psychotherapeut, een aantal assertieve verbale technieken, zoals “kapotte grammofoonplaat” (blijven volhouden en herhalen, zonder boosheid, irritatie of stemverheffing), “aanvaardbaar compromis”, “misten” (instemmen met de kritiek), “zelfopenbaring”, “negatieve zelfbevestiging” en “navraag”.De boodschap gaat echter deels verloren door de hoeveelheid onprettig leesbare saaie theorie. Voorbeelden en dialogen (die overigens leesbaarder waren) proberen de diverse technieken te verhelderen, maar de uitvoering lijkt vaak gemakkelijker dan het in werkelijkheid is.</t>
  </si>
  <si>
    <t>Ik ben eigenlijk blij dat dit boek uit is. Het leest wel heel vlot maar het verhaal op zich kon me maar matig boeien, vanwege de vlotte schrijfstijl toch nog twee sterren!</t>
  </si>
  <si>
    <t>Waar 'Bekraste zielen' zeker 5 sterren verdiende en 'Broedertwist' minstens 4, blijft 'Het kwaad en de rivier' helaas fors achter. Het verhaal gaat om de moord op een 16-jarig meisje en de zoektocht naar de dader.Het verhaal had op zich best redelijk kunnen zijn, als Ellory en/of zijn redactie éénderde geschrapt hadden. Nu wekt het boek vooral ongeduld en irritatie op.Ellory lijkt met 'Het kwaad en de rivier' een makkelijk kunstje te hebben willen doen. Zo staat dit boek vol met herhalingen. Er worden gesprekken gevoerd en even verderop worden die weer naverteld aan een ander personage, die dan weer 'vol verbijstering' reageert. Er zijn filosofische beschouwingen over de oorlog en andere zaken die gewoon té veel open deuren in trappen. Tenslotte irriteert je als lezer de enorme aantallen namen en details die later vrij weinig te betekenen blijken te hebben. Nee, met 'Er kwaad en de rivier' heeft Ellory echt een uitglijder gemaakt. Desondanks ga ik hem zéker nog een kans geven, want 'Bekraste zielen' was de beste thriller/roadmovie die ik ooit las.</t>
  </si>
  <si>
    <t>Peter van Zonneveld is neerlandicus, gespecialiseerd in de negentiende eeuw en de Indische letteren. Van zijn hand verschenen talloze zeer leesbare boeken en artikelen over die onderwerpen. Maar hij heeft naast deze non-fictie ook een -qua omvang bescheiden- literair oeuvre op zijn naam: een aantal prachtige novellen en reisverhalen. Een van de hoogtepunten is ‘Het geheim van de Leidse Hortus’ uit 1990. Een schitterend boekje van 49 pagina’s, uitgegeven door uitgeverij Conserve.In ‘Het geheim van de Leidse Hortus’ staat de liefde centraal die de hoofdpersoon als veertienjarige opvat voor het mooie, Indische leeftijdsgenootje Myra. Een tweede hoofdrol is weggelegd voor een andere liefde van de hoofdpersoon: de botanische tuin van de Leidse universiteit. Van Zonneveld schrijft er zó over, dat je direct in de trein naar Leiden wilt stappen voor een bezoekje. Over botanische tuinen in Nederland en de rest van de wereld schreef Van Zonneveld, die ook biologie studeerde, overigens ook een non-fictieboek: ‘Aardse Paradijzen’.Maar daarmee is nog lang niet alles gezegd over Het geheim van de Leidse Hortus. Want het gaat ook over de levenslange vriendschap van een aantal studenten, de liefde voor een cyperse kater, het Leidse Museum voor Volkenkunde (meteen ook maar bezoeken) en wie en wat al niet meer.Peter van Zonneveld kan heel veel vertellen in heel weinig, trefzeker gekozen woorden. ‘Het geheim van de Leidse Hortus’ hoort zonder enige twijfel bij de hoogtepunten van de moderne Nederlandse literatuur.</t>
  </si>
  <si>
    <t>Het vierde deel alweer van de zeven zussen serie. Ik vond dit een heel mooi verhaal.Vooral het geschiedenis gedeelte dat in Australië speelt. weet niet zo heel goed wat de persoon Ace toevoegt aan het verhaal. Wellicht komt dat later nog aan bod. Het boek blijft van de eerste tot de laatste pagina boeien, volt geschreven.</t>
  </si>
  <si>
    <t>De korte verhalen in de bundel 'Iemand zijn' zijn verrassend en prikkelend. Soms haast surrealistisch: Leen Van Der Schueren neemt de lezer mee in een creatieve denkwereld, waarin herkenbare gevoelens op originele en absurde wijze worden belicht. De veelal grappige verhalen zijn vlot en met een milde toon geschreven. In een aantal verhalen lezen we scherpe observaties, in andere verhalen filosofische gedachten(kronkels) en in weer andere vrolijke woordspelletjes. Voor de lezer fijn dat er maar liefst 120 verhalen in de bundel staan.'Iemand zijn' is het tweede boek van de Gentse schrijfster Leen Van Der Schueren. Zij is afdelingshoofd van een behandelunit voor mensen met psychotische problematiek. In 2014 verscheen haar literair debuut 'De Buurman', een bundel met zes verhalen.</t>
  </si>
  <si>
    <t>Via de dizzie lezers kwam ik op het spoor van dit boek, het is mijn eerste boek van het jaar die ik op nieuwjaarsdag begon en ook uitlas.Een voltreffer om mee te beginnen mag ik wel zeggen, wat een adembenemend boek, waar in je meegesleurd wordt in een straat die wordt geterrorisseerd door Bob Oswald en zijn 4 dochters, alles wat er gebeurd (en dat is veel) vindt zijn oorsprong bij deze familie.De spanning wordt perfect opgevoerd naar een even ondenkbaar als huiveringwekkend einde, waardoor het ook een thriller zou kunnen zijn, maar dan van een heel hoog gehalte.De emotionele mijmeringen van Skunk zijn een prachtig slot van dit superspannende verhaal.Zeer geloofwaardig, met prachtig neergezette personages, dit boek verdient de 5 duimpjes dubbel en dwars, grote klasse</t>
  </si>
  <si>
    <t>De cover van het boek is niet echt eentje die ik zou oppakken in de winkel. De rode glimmende letters trekken me wel aan maar de grauwe kleur is wat saai ook al wijst het op vroeger.Het boek gaat over Jake Troy Delaney, hij zit bij een speciale eenheid en heeft geen problemen om mensen te doden, vrouwen of mannen. Wel heeft hij problemen met het doden van dieren. Zijn opdracht is om de president van Amerika Kennedy te vermoorden, dit gebeurd dus op vrijdag 22 november 1963. Wie de opdracht geeft weet hij niet en dat interesseert hem ook niet. Vanuit een stoepput neemt hij zijn positie in en schiet. Wanneer Jack er achter komt dat hij op de dodenlijst staat, wil hij weten wie de opdracht gever was en waarom hij dood moet. Iedereen die ook maar iets van de moord weet wordt het zwijgen opgelegd door de opdrachtgever. Wanneer Jack zijn verhaal bij de krant wil vertellen ontmoet hij Rosaly Bloomfield, die hem te woord staat omdat de hoofdredacteur geen tijd heeft. Beide raken ze van elkaar in de ban en er ontstaat een liefdes relatie. Jack vertelt niets over zijn werk en verleden en Rosaly probeert er iedere keer achter te komen waarom Jack zo gesloten is. Rosaly krijgt de opdracht de moord op Kennedy uit te pluizen en ook haar vader die in het Pentagon werkt stelt vragen, waar Jack het antwoord niet op wil geven. Wanneer het echt te heet wordt onder zijn voeten en Rosaly en Jack eigenlijk willen trouwen vlucht Jack en laat alles achter. 50 jaar later wordt hij bij toeval ontdekt door een paar jochies en die nemen een filmpje op wat op you tube verschijnt. Jack schrijft Rosaly een brief waarin hij vertelt wat zijn motief was om Kennedy zonder pardon te vermoorden. Het was niet alleen de opdracht die hij kreeg maar een diep gewortelde haat jegens Kennedy.Beredenering:Het boek mocht ik lezen voor de leeskring van Hebban en het verhaal leek mij boeiend omdat het over de moord op Kennedy ging en ik toevallig vorig jaar in Amerika was en de straat heb gezien waar de moord gepleegd is. Van de schrijver Lex Pieffers had ik nog nooit gehoord en was erg benieuwd naar zijn verhaal over deze moord.Het boek is onder verdeeld in veel korte hoofdstukken wat ik fijn vind lezen alleen ging het over veel verschillende personen. De hoofdpersonen zijn Jack en Rosaly, maarr komen heel veel personen in het boek voor die met zijn opleiding, familie, vrienden en werk te maken hebben. Op een gegeven moment komt er nog een Jack voor, ik had daar liever een andere naam voor bedacht.Ik kan niet precies na vertellen hoe het verhaal nu ging. Ik vond het een beetje rommelig en door elkaar lopend verhaal. Ik denk ook dat het meer een mannen verhaal is er komen ook nog wat technische termen in voor qua wapens. Na ruim de helft van het boek gelezen te hebben, waar ik moeite voor moest doen, ging het me iets meer boeien en was ik toch wel benieuwd naar het hoe en waarom Kennedy dood moest. Het boek is uit en ik kan het nog niet vertellen. Jammer dat me dat niet echt heel duidelijk werd. Het verhaaltje na 50 jaar had veel verder kunnen worden uitgediept. Het plot vond ik te onoverzichtelijk en het einde een koude douche.Oordeel:Het is dus niet mijn soort boek. Ik zal het niet gauw aan iemand aanraden. Ik geef het boek 2 sterren, de spanning was niet echt hoog en naar mijn mening een boek dat verder uitgewerkt had kunnen worden.</t>
  </si>
  <si>
    <t>Een mooie en goed geschreven literairethriller dit debuut van Rosamund Lupton.Het thriller aspect is het bekende "Wieheeft het gedaan" maar dan mooi vormgegevenin een brief van Beatrice aan haar vermoorddezusje Tess (of was het toch zelfmoord?)In deze brief vormen ook de gesprekken vanBeatrice met haar advocaat Wright een rodedraad. Je blijft steeds benieuwd of hetnu moord of zelfmoord was en naar de eventueledader. Het literaire is ook aanwezig in het boekwant het staat vol met mooie zinnen.Kortom: een geslaagdeliteraire thriller die het genre eer aandoet.</t>
  </si>
  <si>
    <t>Auteur en miljonair Joe Vitale kent het klappen van de zweep, hij weet wat armoede is. Hij heeft zichzelf naar de top geholpen en heeft inmiddels flink wat bestsellers op zijn naam staan. Hij weet op doordachte compassievolle wijze marketing en spiritualiteit samen te brengen.In zijn nieuwste boek De ontwaakte miljonair wil hij graag zijn “geheimen” met je delen. Hij leert je anders naar geld te kijken, je overtuigingen rondom geld los te laten en te delen. De titel De ontwaakte miljonair staat symbool voor alles wat je een rijk gevoel kan geven, niet alleen geld. Geld wordt in het boek veelal als metafoor gebruikt, maar er wordt je ook letterlijk een kans geboden om te leren veel geld aan te trekken en voor je te laten werken.Het boek is onderverdeeld in twee delen. Het eerste gedeelte gaat vooral over het anders naar geld leren kijken. Is geld werkelijk de bron van al het kwaad? Joe Vitale toont hoe hij rijk is geworden en hoe er op een positieve manier met geld omgegaan kan worden. Hij laat zien dat de echt ontwaakte miljonair bestaat uit een vrij grote groep positief ingestelde mensen. Allemaal “rijke” mensen die zich waarschijnlijk niet eens bewust zijn, dat ze tot een groep behoren. Maar wel stuk voor stuk mensen die echt het een en ander gemeen hebben. Zij zien de echte waarde van geld. Het is een middel dat je in kunt zetten om je ware passie te kunnen verwezenlijken en andersom: verdien geld met je passie. Of dat nu gaat om reizen, anderen helpen of jezelf verliezen in het maken van kunst, dat is niet belangrijk. Waar het vooral om gaat, is dat je leert hoe geld op een positieve manier voor jou kan werken en voor de mensen om je heen.“Ziel + geld = meer ziel + meer geld” – Joe VitaleIn het tweede gedeelte richt Joe Vitale zich volledig op de lezer. Of het dan gaat om duizend euro of miljarden, dat is niet belangrijk. Het boek leert je dat ook jij succesvol mag en kunt zijn, hoe je door je passie(s) te volgen als persoon zult groeien. Groei in alle opzichten, verrijking van je leven door de wet van aantrekking. Hoe jij tegen de dingen aankijkt, heeft invloed op je leven en op wat je op je pad aan zult trekken. Dit deel wordt afgesloten met een bonusdeel gebaseerd op The Secret Prayer en De aanzet tot hypermanifestatie van rijkdom.De Ontwaakte miljonair is een mooie aanvulling op eerder verschenen spirituele boeken over gedachtekracht, aantrekkingskracht en omdenken. Voor mensen die al ruimschoots bekend zijn met deze onderwerpen, is dit boek een aangename reminder. Voor wie dit onderwerp volledig nieuw is, is De ontwaakte miljonair een leuke kennismaking met dit boeiende onderwerp. Joe Vitale schrijft nuchter en helder, geeft uitleg met behulp van inspirerende voorbeelden en pakkende verhalen. Wat ook helpt is dat hij weet waar hij over praat. Hij is een miljonair en zet met regelmaat zijn geld en denkwijze in om anderen te helpen, dat maakt het geheel direct een stuk geloofwaardiger en motiveert om er zelf mee aan de slag te gaan.</t>
  </si>
  <si>
    <t>Hij is eindelijk uit. En ja het is teleurstellend. Ik heb het absoluut willen uitlezen omdat ik toch wel wou weten hoe het eindigde. Curiosity killed the cat... Nu ja, zelfs een slecht boek moet en zal ik uitlezen, afwijkinkje zeker.Het einde is wel verrassend, dat had ik niet verwacht, maar het hele boek is zwoegen, slecht geschreven, saai, al die haakjes om gek van te worden !Ik heb nog steeds niet begrepen wat de moordenaar drijft hoor, en dat meisje, is die helemaal.... hmmm hoe moet ik het zeggen : gestoord ? ik vind de juiste woorden niet om haar gedrag te beschrijven. Een heel raar boek, ik raad het niet echt aan.</t>
  </si>
  <si>
    <t>Meg Corbyn is gevlucht van de lopende namen en is hierbij terecht gekomen in het territorium van de Anderen, ook wel Terra Indigene genoemd. Deze wezens zijn niet menselijk, vandaar de naam. Het zijn woeste oerbewoners van Navid en ze hebben zich zo geëvolueerd dat ze zich aan alles kunnen aanpassen. Toen kwamen de mensen. Dit zijn gewoon stukken vlees voor de Anderen maar ze tolereren hun aanwezigheid. Al gauw wordt Meg geaccepteerd als de nieuwe “contactmens”, die fungeert als luik tussen de mensen en de Anderen en balanceert ze op de gevaarlijke lijn tussen de Anderen en de mensen waar ze voor vluchtten, de Lopende Namen.De verwachting vooraf was dat dit een goed leesbaar Urban Fantasy boek was. De verwachting was om in een nieuwe wereld te duiken en kennis te maken met de powervrouw genaamd Meg Corbyn. Eerlijk gezegd werd er ook een romance in verwacht.Te beginnen met de schrijfstijl. De hoofdstukken waren erg lang, waardoor het boek snel weggelegd wordt en het was veel te langdradig. Er zaten zo veel elementen in die onthouden moesten worden! Waardoor de weg kwijtgeraakt wordt en het boek weer wordt weggelegd. De verstandhoudingen tussen de mensen en de Anderen is ook zoiets. De Anderen zijn woest, ruig, gevaarlijk, agressief en zien mensen als niets meer dan vlees wat handige snufjes uitvindt. Totdat Meg Corbyn langskomt en het wel leek alsof ze in handtamme papegaaien veranderden. De functie van Meg als contactpersoon is voornamelijk om post en pakjes te ontvangen, te sorteren en verder te sturen. Dat is de functie van de contactmens. Best logisch dat je die functie dan ook uitvoert toch? Blijkbaar niet want iedereen van de Anderen vindt haar ineens heel aardig omdat ze haar werk doet en pakjes rondbrengt... Schemert het door dat dit erg storend was? Tel daarbij op dat dat is waar het een derde van het boek lang alleen over gaat en het wordt dan ook nog eens behoorlijk saai. Ook de romance ontbreekt...Wat wel goed is aan dit boek is dat het laat zien hoe goed het werkt om gewoon vriendelijk tegen mensen te zijn. Letterlijk, als je oog in oog staat met een bloeddorstige wolf en je bent aardig, kalmeert de wolf… Maar het laat op een dieper niveau denk ik ook de verhoudingen tussen verschillende bevolkingsgroepen zien en hoe er kan worden neergekeken op een groep. Ook wat dat met de andere groep doet. In het verhaal worden mensen namelijk erg onderdrukt en minderwaardig behandeld en willen ze het liefst in opstand komen, ondanks dat de Anderen zo angstaanjagend zijn. Wat mooi was, was dat Meg veranderd van zielig onwetend meisje naar een vrouw die er stukje bij beetje achter komt wie ze is.Alles bij elkaar opgeteld viel het boek erg tegen. De verwachtingen waren niet heel hoog en toch kon het boek ze niet waarmaken. Het was langdradig, had weinig plot, was moeilijk doorheen te komen en er zat te weinig diepgang in. Er zijn wat positieve punten in te vinden maar echt weinig.</t>
  </si>
  <si>
    <t>Ik las Nachtzuster in één ruk uit. De combinatie tussen de spanning van het detectiveverhaal en het wedervaren van Lindells personages maakt het moeilijk het boek weg te leggen. Zelfs nu ben ik nog nieuwsgierig naar het verdere verloop van inspecteur Cato_x0092_s leven. Soms gaan reeksen vervelen. Lindell heeft dat punt nog lang niet bereikt: in een juiste dosering brengt ze nieuwe elementen aan in het leven van haar hoofdrolspelers. Ze lukt er bijzonder goed in er échte persoonlijkheden met natuurlijke en vaak herkenbare reacties van te maken. Dat komt de inleving in het verhaal alleen maar ten goede.In Nachtzuster is Cato hertrouwd met Bente, de relatie met zijn zonen is rustiger geworden. Door zijn verantwoordelijke job maakt hij te weinig tijd voor zijn gezin en zijn moeder. Daardoor voelt hij zich schuldig, maar tegelijkertijd kan hij de moordzaak op een oude vrouw niet laten rusten. Vooral niet omdat de verdwijning van de kleindochter van het slachtoffer, twee weken voor de moord, waarschijnlijk ergens iets met de moord te maken heeft. Tijd wordt een cruciale factor.Ik dacht het al na Dromenvanger en De rouwmantel, maar nu weet ik het zeker: Lindell heeft een fan bij. Vijf sterren voor alle momenten van herkenning en voor de klamme handen op het einde. Ik kijk reikhalzend uit naar de volgende Lindell.</t>
  </si>
  <si>
    <t>Marc, deel uitmakend van een drietal vrienden, (de anderen zijn Aleix, een rijkeluiszoon, die bovendien dealer is en Gina, een meisje die nogal gek is op Marc) valt uit het raam van 11 elf hoog en overleeft het niet, er zit echter een raar luchtje aan deze valpartij en na onderzoek blijkt dat het helemaal geen ongeluk is geweest maar opzet.Het onderzoek vervolgt en de gebeurtenissen herleiden naar het verleden waar Marc een zomerkamp bezocht, en waar een meisje de verdrinkingsdood stierf, daar lijkt de oorsprong van alles te liggen.Tegelijkertijd met dit onderzoek wordt er een onderzoek gedaan naar een van de inspecteurs die een dokter die zich met de vrouwenhandel bezig hield nogal hardhandig heeft aangepakt, dit wordt echt serieus als de dokter helemaal van het platform verdwijnt.Ik vond het geen bijster goeie thriller, daarvoor werd er teveel in 1 verhaal gepropt om geloofwaardig te zijn, toch heb ik het wel met genoegen gelezen, maar meestal kan ik thrillers pas beoordelen als ik ze uit heb en er later over nadenk en ik moet concluderen dat dit toch echt weer een thriller is die zich kan voegen bij de grijze, gauw in de vergetelheid rakende thrillers.</t>
  </si>
  <si>
    <t>De watermeesters is het 2e boek dat ik lees van Dani_x0089_lle Hermans, en tot hiertoe haar beste. Het boek neemt je meteen in het verhaal mee, waardoor je het moeilijk kan wegleggen. Er zijn verschillende verhaallijnen, waaronder een van 400 jaar terug (in cursief). Het verhaal is goed geschreven, goede opbouw en kent een prettige schrijfstijl. Ik kijk al uit naar het vervolg.</t>
  </si>
  <si>
    <t>In dit boek staat de arbeidersklasse centraal, en dan met name dat deel waar werkloosheid, criminaliteit, alcohol en drugs een stempel zetten op het leven van elke dag. In dat milieu groeit de hoofdpersoon Tommy op. Familie en vrienden spelen een grote rol in zijn leven, maar zijn vader is de grote afwezige. Aan alles merk je dat zijn leven en zijn droom tot mislukken gedoemd zijn. Langzaam ontwikkel je sympathie voor de hoofdpersoon, al blijft hij wat op afstand doordat je zijn gedachten niet leest. Het boek is vooral een letterlijke beschrijving van een examenfeest en de voorbereidingen daarvan, waarbij grove taal niet geschuwd wordt. Veel humor heb ik er niet in ontdekt, wel een confronterende blik op een deel van de samenleving. Omdat het boek niet veel meer biedt dan een oppervlakkige beschrijving, blijft mijn waardering van het boek op 2 sterren steken. De thematiek van het verhaal is wel boeiend. Het boek deed me denken aan Wees onzichtbaar van Murat Isik. Ook in dat boek speelt de vaderfiguur niet een hele positieve rol, maar het boek zelf kent veel meer diepgang en is daarom veel meer bij mij blijven handen dan Bloed is dikker dan water.</t>
  </si>
  <si>
    <t>Met de setting begint De Kattentafel veelbelovend. Een drietal jonge jongens - de hoofdpersoon is elf jaar oud - gaat in de jaren 50 per boot op reis van Sri Lanka naar Engeland, zonder enige serieuze begeleiding. De reis zal zo’n drie weken duren en in die tijd ondernemen de drie aan boord een zoektocht naar avontuur… en naar volwassenheid. Ze vormen een deel van de ‘kattentafel’, de tafel waarin de sociaal laagst geplaatsten zitten, in tegenstelling tot de kapiteinstafel.We nemen aanvankelijk kennis met enkele bijzondere tafelgenoten en zien hoe de vriendschap van de drie jongens zich ontwikkelt. Gaandeweg worden we echter ook deelgenoot van diverse overpeinzingen die de hoofdpersoon op latere leeftijd - hij is inmiddels schrijver geworden - heeft over deze bootreis. Die komen eerder storend als aanvullend over, zeker op de manier waarop ze verweven zijn in het boek. Mijns inziens was het beter geweest als in een tweede deel in de roman deze terugblik en duiding waren geplaatst. Verder gaat het boek mank aan een uitdieping van de verschillende karakters en blijven meerdere opzienbarende gebeurtenissen aan boord slechts oppervlakkig besproken. Dat kan de bedoeling zijn, de jongens hebben immers een beperkt zicht op de achtergronden van deze gebeurtenissen en moeten dus ook gissen naar de ware toedracht of oorzaken. Maar in de roman werkt het negatief op de lezer, althans op mij in ieder geval.Er wordt over het boek geschreven dat het autobiografisch is (ondanks het feit dat Ondaatje in een nawoord benadrukt dat het om fictie gaat), omdat Ondaatje ook in 1954 per boot van Ceylon naar Engeland ging. Het lijkt echter weinig waarschijnlijk dat de beschreven gebeurtenissen ook door Ondaatje zijn meegemaakt. Daarvoor is het een beetje te veel van het goede. Wellicht is aan boord wel zijn fantasie aan het werk gezet, omdat de setting op zich intrigerend is.Hoewel het boek niet slecht geschreven is, weet het (mij) uiteindelijk niet te overtuigen. Ik bleef in ieder geval als lezer teleurgesteld achter. Er had meer in gezeten, denk ik.</t>
  </si>
  <si>
    <t>Dimitri Leue is in Vlaanderen vooral bekend als acteur en regisseur voor televisie, radio en theater. Eerder schreef hij al theaterteksten en kinderboeken. Zijn fictiedebuut Het Lortchersyndroom is dan ook gebaseerd op een toneelstuk, dit gelijknamige toneelstuk schreef hij samen met Warre Borgmans.Het Lortchersyndroom gaat over de familie Lortcher, meer specifiek over Peer en Marcel Lortcher, vader en zoon. De vergeetziekte hangt de familie Lortcher constant boven het hoofd. Marcel moet aanzien hoe de dementie de geest van zijn vader langzaam wegknaagt. Peer is een bekend componist en dus probeert Marcel zijn geheugen op te frissen met zijn eigen muziek. Wanneer dit niet het gewenste resultaat oplevert grijpt Marcel terug op de dagboeken van zijn vader en begint zo aan een familiekroniek.Het Lortchersyndroom is een familieverhaal en in sommige passages ook zeker een knap portret van iemand die met alzheimer kampt en de invloed die dit heeft op zijn naasten. Leue werkt de vader-zoonrelatie het best uit in dit boek. ‘Ik lijk zo akelig veel op mijn vader. Dat de geschiedenis zich herhaalt, zeggen ze herhaaldelijk. Ik beaam het cliché.’ De lezer vindt dezelfde trekjes al snel terug bij zowel vader als zoon.Het is duidelijk aan het boek af te lezen dat het verhaal een bewerking is van een toneeltekst, maar dat maakt het boek als roman niet per se heel geslaagd. Zinnen volgen elkaar snel op, er zit veel informatie in zinnen die geschreven zijn om mooi te klinken, maar zonder betekenis of diepgang. Het verhaal springt van de hak op de tak, met heel veel wisselingen in tijd; iets wat op het toneel met verschillende acteurs wellicht voor veel dynamiek zorgt, maar dat in het boek vooral voor veel verwarring zorgt. Daarbij komen veel uitweidingen en verhalen over de familiegeschiedenis die niet direct iets toevoegen aan het grotere geheel of de belangrijkste personages. Deze uitweidingen zijn vervolgens weer te weinig uitgewerkt om echt van een ‘familiekroniek’ te kunnen spreken, het zijn vooral losse anekdotes en een handjevol gebeurtenissen.Leue zet met de oude Peer een vervelend personage neer, de trots op het feit dat hij vier talen spreekt (en dus ook elk woord in vier talen herhaalt wanneer hij met Marcel praat) werkt de lezer al snel op de zenuwen. Daarnaast zijn de Lortcher-personages duidelijk seksueel gefrustreerd. Schunnig taalgebruik wordt niet geschuwd, maar heeft geen andere functie dan te shockeren. Centraal thema in het boek is ook overspel. Marcel komt er via de dagboeken achter dat zijn vader zijn moeder heeft bedrogen, zelf krijgt hij een relatie met een getrouwde vrouw, hierin ziet hij vervolgens een familietrekje.De dagboeken van Peer zijn in het begin erg geloofwaardig, later lijkt het alsof een soort alwetende verteller zijn dagboeken overneemt, er komen ook veel dialogen in voor, iets wat in een dagboek doorgaans niet het geval is. Al met al weet Leue de familierelaties en vooral de vader-zoonrelatie mooi weer te geven, maar het verhaal als roman is zeker een stuk minder geslaagd.</t>
  </si>
  <si>
    <t>Romantische 'feelgood' toestanden zijn normaal gezien niet echt mijn ding. Dat wil natuurlijk niet zeggen dat ik niet open sta om af en toe toch iets anders te proberen. De samenvatting van dit boek trok me wel aan en zo kon ik dit verhaal vooraf lezen dankzij Hebban en Uitgeverij Bruna.Het verhaal begint bij de begrafenis van Ed, de man van Zoë, die net gestorven is in een banaal verkeersongeval. Zoë kan maar moeilijk haar leven terug op de rails krijgen en denkt eraan hoe ze haar man, haar zielsgenoot, haar vriend nog zoveel wilde zeggen, en met hem beleven.Als ze daar maar eens de kans voor kreeg… Als ze valt op haar terras, wordt ze met een bons terug wakker in haar vorige leven op de dag dat ze zal verhuizen naar haar universiteit en Ed zal leren kennen in haar nieuwe appartement met nieuwe studiegenoten. Samen met Zoë beleven we de belangrijkste dagen van haar relatie met Ed terug mee. Echter nu heeft Zoë de kennis hoe het allemaal zal aflopen. Zal ze de kans krijgen om meer gelukkige momenten met Ed te beleven en de ruzies te vermijden én bovendien het ongeluk te voorkomen? Dat is waar het in dit verhaal om draait.Deze premisse is dan ook al op voorhand enigszins buitenaards voor deze nuchtere lezer te noemen, wat het boek bij mij deels al verkorven heeft. En dan maakt Zoë ook nog eens onlogische beslissingen die haar missie echt niet helpen slagen. Het is bij tijd en wijle een mooi verhaal als Zoë opnieuw de liefde met haar man beleeft, en ze elkaar leren ontdekken.Grote vragen in de relatie zijn het al dan niet trouwen, en of ze kinderen willen krijgen of niet. In het begin van hun relatie is het vooral Ed die op kinderen aanstuurt en wil Zoë haar carrière uitbouwen, maar als ze uiteindelijk gezwicht is, doen ze er samen alles aan zodat Zoë zwanger zou geraken want dit blijkt zeer moeilijk te gaan. Ze gaan als koppel door een hel en dit moet Zoë allemaal voor een tweede keer beleven hoewel ze al weet hoe alles gaat aflopen. Je wilt uiteindelijk wel verder lezen om te weten hoe het eindigt, maar het slot van het verhaal verrast totaal niet waarbij het verhaal helemaal wordt tenietgedaan.De nadruk in dit boek ligt op de vraag of je je levensloop kan wijzigen als je een tweede kans zou krijgen, en of je wel zo veel anders zou doen. Echter: het is ergens onlogisch te denken dat deze levensloop door enkele dagen uit je leven opnieuw te beleven een nieuwe richting zou nemen en dat is wel een weeffout in het verhaal.Waar het eerste deeltje me nog ergens kon raken vanwege de rouw waarin de lezer wel betrokken wordt, geraakt de schrijfster mij jammer genoeg kwijt later in het verhaal. Het karakter van Ed wordt dan ook minimaal beschreven daar waar we Zoë wel beter leren kennen. Op een aantal personages wordt gewoon niet diep genoeg ingegaan. Ook was het taalgebruik niet bijster aantrekkelijk en zat er daar wel heel veel herhaling in. Uiteraard is alles qua syntaxis en woordgebruik vrij eenvoudig gehouden waardoor het boek wel heel snel te lezen is. “Elk nadeel heeft zo z’n voordeel…“</t>
  </si>
  <si>
    <t>Marguerite en Theo reizen door verschillende dimensies op zoek naar wraak.Hun transportmiddel De Vuurvogel ,gemaakt door Marguerite haar ouders, is gegeerd en is schijnbaar de reden dat op Marguerite ook gejaagd wordt. Haar ouders zijn wetenschappers en met dit toestel kan je overal avonturen beleven en door verschillende werelden reizen.Je omgeving verandert maar jij blijft steeds hetzelfde karakter behouden.Dit boek is een mengeling van romantiek en een tikkeltje sci-fi.De personen zijn goed beschreven en de werelden tastbaar. Nadat dit boek uit is,ben je benieuwd naar het vervolg. Deze young adult zorgt voor spanning en actie en doet de lezer doorlezen en nadenken over het vervolg dat hij moet lezen.Het idee van reizen door de andere werelden is origineel want doordat de personen blijven wie ze zijn ontstaat er verwarring. Wanneer Marguerite de dochter is van een tsaar vraagt ze zich af hoe ze zich in godsnaam moet gedragen of wat doe je in een wereld onder water? Natuurlijk is er ook meer aan de hand en is het maar de vraag of Paul ,haar voormalige vriend, de moordenaar is van Marguerites vader?Of zijn er andere die hun invloed gebruiken?Duizend stukjes van jou is een ya waar het hoofdpersonage niet meer weet wat te denken en zich zowel tot Paul als Theo aangetrokken voelt.Maar wie moet ze kiezen?Verwacht geen volledig uitgewerkte sci-fi maar een romantisch verhaal met een onmogelijke liefde in elke dimensie en je bent de juiste lezer voor dit boek.</t>
  </si>
  <si>
    <t>Een fraai geschreven verhaal gebaseerd op geschiedenisfeiten.In dit boek lees je over het boerenleven in het begin van de 19e eeuw in het noorden van IJsland. Over de eenvoudige boerderijen, vergelijkbaar met Nederlandse plaggenhutten, over gezinnen en het werkvolk in die woningen. Een en ander geheel in het teken van een dubbele moord. De daders zijn gepakt en wachten op het doodvonnis.Hannah Kent beschrijft op indringende wijze hoe de mening van de verschillende leden van een boerengezin tegenover de moordenares(?) wijzigt van vijandschap en angst in vertrouwen en vriendschap.Fraaie natuurbeschrijvingen, realistische beschrijvingen van het keiharde boerenleven rond 1825 in Noord-IJsland.Een geweldig mooi boek!</t>
  </si>
  <si>
    <t>Verhoeven wordt op een avond gebeld door zijn collega Louis over een vondst van een gruwelijke moord, na een anonieme tip. Bij aankomt blijken twee vrouwen te zijn afgeslacht, gemarteld en in stukken gesneden. De dader heeft geen sporen achter gelaten op een vingerafdruk na, die echter vals is. Zodra het onderzoek vorderd lijken er meer moorden te zijn die aansluiten bij de werkwijze van de moordenaar. Deze pleegt namelijk moorden zoals die zijn omschreven in bepaalde boeken. Wie doet zoiets en wat is het motief hierachter? Verhoeven blijkt niet veel tijd te hebben, wat hij ontdekt dat er nog iets veel persoonlijker en gruwelijker te wachten staat. Is hij nog op tijd om een laatste moord te voorkomen?Lemaitre bouwt de spanning langzaam op. Je moet echt even door het begin heen, waarin lijkt of er niet veel gebeurt en je het idee heb dat het verhaal wat wordt opgerekt. rond de helft van het boek begon het spannend te worden, vooral als er meer zaken bij komen en het ingewikkelder lijkt te zijn dan je denkt. Je wijst elke keer een ander aan als de dader, maar is die eigenlijk wel de moordenaar?Ik las dit boek ademloos uit, elke avond als ik thuis kwam pakte ik het meteen op en las zelfs tussen de dagelijkse bezigheden.Note: Dit is het EERSTE deel van de Vehoeven trilogie. Lees deze dus eerst, al zijn d andere eerder uitgegeven.</t>
  </si>
  <si>
    <t>De Italiaanse filmregisseur, scriptschrijver en producent Fausto Brizzi is al lang geen onbekende meer bij de lezers van feel good literatuur. Zijn romandebuut 100 gelukkige dagen werd vertaald in meer dan twintig talen, waaronder het Nederlands. Deze bestseller werd gevolgd door Je leeft maar 1 keer dat al net zo warm werd onthaald.Brizzi geeft in zijn boeken een heerlijke mix van herkenbare zaken, het gewone alledaagse leven, liefde, overspel, ziekte, relaties. Zijn pen is zowel fijngevoelig als mild spottend.Inmiddels is in Italië zijn derde boek verschenen Ho sposato una vegana. Una storia vera, purtroppo. (Letterlijk vertaald: Ik ben getrouwd met een veganiste. Een waargebeurd verhaal. Helaas). Ik heb dit boek in de oorspronkelijke Italiaanse versie met plezier gelezen.)In Nederland zou het boek in mei 2017 moeten verschijnen met als titel Mijn 2e leven.De schrijver wordt verliefd op Claudia, die naar hem later pijnlijk duidelijk wordt, veganiste is. Voor hij Claudia zijn vrouw zal mogen noemen (zij wil niet trouwen met iemand van wie zij binnen afzienbare tijd weduwe wordt), zal hij het een en ander moeten 'inleveren' én zich op het gebied van eten heel wat opofferingen moeten getroosten. Voor iemand die in Rome woont, waar je struikelt over pizzeria's en restaurants, beslist geen gemakkelijke opgave. Het eerste wat er in zijn keuken 'sneuvelt' wanneer zij bij hem intrekt, is zijn magnetron, waar hij zeer aan gehecht is. Maar het feit dat zij de magnetron inricht tot boekenkastje, maakt dan weer veel goed in zijn ogen.In zijn derde roman beschrijft Brizzi zijn lange 'lijdens'weg, met de vele ups en downs, met humor, ontroering en een grote dosis zelfspot.</t>
  </si>
  <si>
    <t>Ik dacht ik moet toch eens zo'n populaire scandinavische thriller lezen.Viel me zwaar tegen, dit boek was voor mij niet meer dan een handig in elkaar geflansde keukenmeiden roman, maar gelukkig voor Jo Nesbo zijn er millioenen die daar anders over denken!</t>
  </si>
  <si>
    <t>Nee dit was helemaal niet mijn boek, ik vond het ontzettend rommelig, met zoveel personen erin dat ik steeds de draad kwijtraakte. Ik vond het ook geen prettige schrijfstijl, korte hoofdstuken steeds weer met een andere hoofdpersoon. Jammer!</t>
  </si>
  <si>
    <t>Marieke Nijkamp is een verhaal op zichzelf. Een Nederlandse die in het Engels schrijft en met haar debuutroman 54 minuten meteen op de bestsellerlijsten belandde in zowel Amerika als Nederland. Nu is er een tweede boek: Voor ik je loslaat. Opnieuw Young Adult, maar dit keer een thrillerachtig mysterie over een zelfmoord. Of was het moord? Helaas is de schrijfster zelf een stuk interessanter dan haar tweede boek.Voor ik je loslaat wordt ijzersterk opgezet. De omgeving is lekker mysterieus: het verhaal speelt in het dorpje Lost Creek in Alaska. De hoofdpersoon, Corey, woont intussen niet meer in het kleine dorpje. In plaats van pas in haar vakantie terug te gaan om haar beste vriendin op te zoeken, moet ze eerder op bezoek. Voor een begrafenis. De begrafenis van diezelfde beste vriendin om precies te zijn. Kyra had beloofd om op Corey te wachten, maar het ziet ernaar uit dat haar bipolaire stoornis Kyra te veel is geworden. Corey keert terug om een week bij Kyra’s ouders te logeren. Het plan? Erachter komen hoe de afgelopen zeven maanden voor Kyra zijn geweest en waarom ze uit het leven wilde stappen.Al snel blijkt dat Kyra’s zelfmoord wellicht toch niet zelfgekozen was. Waarom doen de dorpelingen zo geheimzinnig? Vroeger accepteerden zij Kyra niet vanwege haar bipolaire stoornis, maar nu zouden ze ineens allemaal in diepe rouw zijn na haar dood? Corey vertrouwt het niet en gaat op onderzoek uit. Deze spannende opzet beslaat enkel de eerste pagina’s van het verhaal. Het onderzoek bestaat slechts uit ellenlange gesprekken met allerlei verschillende dorpelingen, onderbroken door flashbacks naar de tijd dat Corey en Kyra beste vriendinnen waren. We zoomen vooral in op Coreys gevoelens, haar herinneringen, de gesprekken die ze met Kyra had… Nergens wordt het echt spannend en al snel zijn dezelfde gevoelens en gedachten geen één, twee, maar zelfs wel drie keer herhaald. In één hoofdstuk.Dat Corey en Kyra niet uitgediept worden, maakt het verhaal er niet bepaald interessanter op. Dat de bijpersonages van karton blijven, is Nijkamp vergeven. Het is duidelijk dat het echt om de twee meiden draait. De kale gegevens zijn intrigerend. Corey is aseksueel en kampt met schuldgevoelens over het achterlaten van Kyra. Ze probeert te ontdekken of ze wel een goede vriendin is geweest. Kyra zelf is niet alleen bipolair, maar ook panseksueel. Bijzondere personages – althans, zo klinken ze. In de praktijk levert het vooral eindeloze scènes op waarin Corey haar relatie met Kyra in kaart probeert te brengen in steeds saaier wordende flashbacks. Dat Corey zelf aseksueel is wordt in twee zinnen afgedaan en komt verder totaal niet terug.De bipolaire stoornis van Kyra speelt wel een belangrijke rol. Wanneer ze ongelukkig is, gaat ze schilderen. Wanneer Corey terugkeert naar Lost Creek, komt ze erachter dat de bovennatuurlijke aard van de schilderijen Kyra een aparte status binnen de dorpsgemeenschap gaf. Even lijkt het boek dan een ware fantasyroman te worden, maar daarvoor wordt deze kant van het verhaal niet genoeg uitgediept.In de tweede helft van het verhaal probeert Nijkamp de stempels ‘moordmysterie’ en ‘thriller’ eer aan te doen. Brandstichting rennen door een donker bos, een poging tot moord, een geheimzinnige kluis – alles wordt uit de kast gehaald. Echt spannend wordt het helaas nooit, vooral doordat Corey een nogal suf en vlak karakter blijft. We weten aan het eind van het verhaal niet meer over haar dan in het begin. Aseksueel, geeft om Kyra, is zeven maanden geleden vertrokken uit Lost Creek. Daar blijft het bij. Een duidelijke karakterschets van haar maken is onmogelijk, omdat ze geen uitgesproken kenmerken krijgt in de loop van het verhaal.Nijkamp speelt verder net als in haar debuut met het perspectief. We kijken door de ogen van Corey, maar krijgen ook verzonden en achtergehouden brieven van Kyra te lezen. Tussendoor zitten haast regieachtige stukken, waarin het lijkt alsof Corey in een toneelstuk zit. Extra spanning of uitdieping levert dat niet op, waardoor het een vingeroefening lijkt in plaats van een afgewerkt geheel.Uiteindelijk is Voor ik je loslaat voornamelijk een teleurstelling, vooral doordat het verhaal zo veel ongebruikte mogelijkheden heeft. Het had een fantastische thriller kunnen worden, compleet met een bijzondere setting en een onderzoek naar een (zelf)moord. Het had een fantasyroman kunnen zijn over een profetes in Alaska. Of juist een realistisch verhaal over een bekrompen dorpje en hoe twee bijzondere meisjes hier wel – of juist niet – in passen. In plaats daarvan is Voor ik je loslaat van alles een beetje en daardoor uiteindelijk geen van allen. Een bijzondere mix van verschillende genres dan? Helaas, ook dat niet. Voor ik je loslaat voldoet op geen enkele manier aan de verwachtingen die 54 minuten losmaakte.</t>
  </si>
  <si>
    <t>De Vlaamse Othman El Hammouchi werd geboren in 1999 en groeide op in Vilvoorde. Hij was het kind van orthodoxe moslims van Marokkaanse afkomst. Hij wordt gezien als een jonge, conservatieve opiniemaker en schrijft sinds 2016 regelmatig opiniestukken voor verschillende dagbladen. Zijn interesses liggen bij geschiedenis, filosofie, wetenschap en alles wat naar het academische neigt. En juist dit laatste is een aspect waarmee je rekening moet houden voordat je dit boek gaat lezen.  Met Lastige Waarheden probeert de auteur te achterhalen hoe we de knoop in de westerse ziel kunnen ontwarren.   De titel is erg goed gekozen. Lastige Waarheden zou je op twee manieren op kunnen vatten. De ene strekking geeft aan dat het een boek is dat vraagstukken op een bepaalde manier zal beantwoorden. De andere betekenis van de titel kan juist als een frivole maar subtiele hint naar het taalgebruik opgevat worden, namelijk 'lastig'. Laat je niet misleiden door de achterflap. Deze is in hippe taal geschreven, maar de inhoud van het boek is dit allerminst. Het geeft namelijk niets weg van het niveau waarop het boek geschreven is. Knap lastig!Is Lastige Waarheden dan een slecht boek? Nee, dat zeker niet. De vraagstukken zijn van deze tijd en gewichtig. El Hammouchi schrijft zijn betogen waarin zijn mening uiteraard goed doorschemert. Na de inleiding geeft hij ons vier verschillende thema's die elk overvloedig besproken worden. Hij verrijkt zijn redenaties door feiten in zijn tekst te verwerken. Ook lezen we met regelmaat quotes van bekende filosofen die je mening een bepaalde kant op duwen. De citaten van onder andere Socrates, Plato en Hume zijn enkele enkele voorbeelden die het boek polijsten Tóch zorgt El Hammouchi ervoor dat hij zijn mening niet afdwingt en op deze manier geeft hij zijn lezers de ruimte om zelf over kwesties na te denken. Hij prikkelt, maar drukt niet door.   Het is alleen vreselijk jammer dat de auteur de lat zo hoog legt door zoveel delicate woorden te gebruiken. De getoonde belangstelling kan door de moeilijkheidsgraad van het boek al snel veranderen in desinteresse. Het is een boek waarvan de onderwerpen je nabij moeten staan om er plezier uit te halen. Tevens gaat de auteur met regelmaat terug naar de basis. Dit verduidelijkt zijn gedachtegang, maar zorgt er tegelijkertijd voor dat de tekst langdradig wordt. Iemand die doelgericht de keuze maakt om voor deze materie te kiezen, zal het grootste leesplezier incasseren.   Lastige Waarheden bespreekt moderne en interessante onderwerpen die de moeite waard zijn om te lezen. Helaas maakt het taalgebruik van de auteur het boek erg ontoegankelijk. Hij creëert (onbewust) een erg kleine doelgroep. Een plezierig boek om te lezen is het namelijk niet. De academische toon eist veel van de gemiddelde lezer en zorgt ervoor dat de interesse wordt ondergesneeuwd door verbijstering.</t>
  </si>
  <si>
    <t>Een boek wat zich afspeelt in de ondergrondse gangen van een groot winkelcentrum. Het verhaal gaat over de consumptiemaatschappij.De cover van het boek vermeldt dat het om een roman gaat. Echter het verhaal hoort meer thuis in de horror/twilightzone genres. In dit boek dus geen elfjes, heksen en vampiers.Het verhaal speelt zich af in een sneltreinvaart. Echter het mist de spanning, is erg ongeloofwaardig en het is moeilijk om je in te leven in de personages en het verhaal. Het kon mijn aandacht niet vasthouden.Als je echter van een horrorachtig boek houdt is dit misschien wel wat voor je. Maar verwacht geen goede thriller.</t>
  </si>
  <si>
    <t>Ik heb tot nu toe vaak met plezier de boeken van Kellerman gelezen, maar heb me bij dit verhaal bijzonder geirriteerd aan de manipulatieve politieke toevoegingen. Op anti-Arabische/pro-Israelische meningen (zo wordt tussen neus en lippen het bloedbad te Jenin stellig ontkend) zit ik niet te wachten als ik gewoon een spannende detective wil lezen, het leidt erg af van het eigenlijke verhaal, wat overigens ook weinig boeiend is.Erg jammer en teleurstellend.</t>
  </si>
  <si>
    <t>Mijn kinderen zijn echt super fan van deze serie. Mijn oudste dochter heeft ze allemaal gelezen. De jongste van 8 jaar is nu net in de tweede bezig. Dus ik dacht eens kijken waarom ze zo'n fan zijn. Het is een heerlijk boek. Super grappig verhaal met super grappige plaatjes. Je gaat echt als een speer door het boek heen. Ik moet zelfs bekennen dat ik af en toe zat te gniffelen. Echt een aanrader voor kinderen.</t>
  </si>
  <si>
    <t>Zo af en toe kom je een boek tegen wat je steeds sneller en sneller gaat lezen. Herfstlied was zo’n boek voor mij en heb ik dan ook in een ruk uitgelezen. Een mooie langzame opbouw wat naar mijn inziens totaal niet storend was maar wat ik juist als zeer prettig ervaren heb. Van der Vlugt schrijft ook vanuit het perspectief van de dader wat bij mij zorgde voor onderhuidse broeïerige spanning, geweldig! Halverwege dacht ik de dader al te weten en zag het geniale ontknoping dan ook totaal niet aankomen. In mijn ogen heel wat beter dan haar vorige boek Blauw water en heb er dan ook enorm van genoten. Geef mij maar iedere week zo'n boek :-)</t>
  </si>
  <si>
    <t>Mattias is dood, daar kom je eigenlijk al in het eerste hoofdstuk achter. Elk hoofdstuk wordt verteld vanuit het perspectief van een persoon die in relatie stond met Mattias, maar je weet niet in welke rol. Elke persoon beschrijft wat de dood van Mattias met hem of haar doet. Bij elk nieuw hoofdstuk kost het even tijd om te ontdekken wie er over Mattias schrijft. Ik vond het een taai boek, steeds hoopte ik dat er een onverwachte wending zou plaatsvinden, maar die bleef uit. Dit was het eerste boek van deze auteur dat ik las, maar ik twijfel of ik meer van hem wil gaan lezen.</t>
  </si>
  <si>
    <t>Ik vond het een zeer oppervlakkig en luchtig geschreven romannetje. Het verhaal heeft mij helaas niet geboeid. De cover ziet er ook uit als een goedkoop romannetje. Zou het heel erg gevonden hebben als ik hier rond de 20 euro voor betaald zou hebben.</t>
  </si>
  <si>
    <t>ondanks dat het een al wat ouder boek is, is het boek nog best interessant.De auteurs gaan in dit boek in gesprek met mensen die (beroepshalve) met hem te maken krijgen of hebben gekregen. Verwacht in dit boek geen smeuïge privé verhalen etc. De mensen blijven oppervlakkig en zodoende is het boek wat dat betreft weinig vernieuwend. Er wordt eerder een meer compleet beeld gegeven van de alom bekende verhalen van toen nog Kroonprins Willem-Alexander.Het boek is op een vlotte manier geschreven, dat zie je bij biografieën over het koninklijk huis ook wel eens anders. Het leest als een roman.Het boek bevat ook veel niet eerder gepubliceerde foto’s. Bij sommige wel bekende foto’s staan verkeerde jaartallen , bijvoorbeeld bezoek Keukenhof Willem- Alexander en Maxima, daar staat bij 2003, maar dat was toch echt voorjaar 2001, en dat is zoals gezegd bij meer foto’s ( kennismaking tour Maxima ook daar staat bij meerdere foto’s 2003, ook dat moet 2001 zijn). Is een beetje jammer, maar goed iemand die blanco in dit boek stapt zal het niet opvallen, de kenners van het Koningshuis wel.Samengevat een aanrader voor degene meer over onze huidige koning wil weten en die een niet al te moeilijk boek wil lezen.</t>
  </si>
  <si>
    <t>Gelezen november 2008.Ik heb het boek met heel veel genoegen gelezen. Wat ik erg interessant vond was om de verschillende invalshoeken binnen het gezin duidelijk omschreven te zien. Ik had het meeste te doen met Leyla, de jongste dochter.</t>
  </si>
  <si>
    <t>Ik had al veel gehoord van deze reeks dus mijn nieuwsgierigheid was wel wat gewekt. Helaas vrees ik dat dit soort van boeken niets voor mij is. Het barst van de clichés en het hele heen-en-weer getrek tussen de twee hoofdpersonages Dex en Mila werd gewoon saai. Het voelde aan alsof ik naar een soapserie zat te kijken (of te lezen). Helaas niet mijn ding, maar laat dat anderen zeker niet tegenhouden.</t>
  </si>
  <si>
    <t>Het is januari en een ijzige kou teistert IJsland. Voor een groot, armoedig appartementencomplex in Reykjavik wordt een dood Thais jongetje, Elias, in de bebloede sneeuw gevonden. Rechercheurs Elendur, Elínborg en Sigurður Óli doen onderzoek naar deze gruwelijke moordzaak. De gesloten maatschappij van IJsland wordt in beeld gebracht. Het vermoeden gaat dan ook al snel dat Elias om racistische redenen is vermoord. De zaak grijpt Erlendur extra aan, omdat het hem doet denken aan de verdwijning van zijn broertje. Toen Erlendur klein was kwam hij met zijn broertje terecht in een sneeuwstorm, waarbij alleen hij werd gevonden. Het blijft tot het eind van het boek een raadsel wie een zachtaardig, dromerig jongetje als Elias om het leven heeft gebracht. De andere verhaallijn in dit boek gaat over een verdwijning van een vrouw. Liefde en overspel spelen hierbij de hoofdrol.Indriðason zet een ijzige, donkere en spannende sfeer neer. Tijdens het lezen krijg je de neiging een dikke trui aan te trekken. Ook geeft hij in het boek een kritisch beeld van de samenleving in IJsland. Zijn kritiek is scherp en zet je als lezer aan het denken.Alleen het personage van rechercheur Erlendur wordt echt uitgediept. Zijn levenlange worsteling met de verdwijning van zijn broertje, zijn gevoelens bij de dood van zijn baas en het opnieuw opbouwen van contact met zijn kinderen geven hem iets zachts en persoonlijks. Steeds meer wordt de verbitterde rechercheur, gehard door moord en geweld waar hij tijdens zijn werk mee te maken krijgt, een man met gevoelens en onzekerheden.De verhaallijn van de verdwijning van de vrouw loopt als een stippellijn door het verhaal heen. Soms is deze echter eerder verwarrend dan spannend. Maar het is een zijlijn.In de rest van het boek wordt de spanning zorgvuldig opgebouwd. De lezer wordt steeds op het verkeerde been gezet. De ontknoping is meer dan verrassend. Winternacht is een mooi en sfeervol boek. Menselijk en maatschappijkritisch. Een vleugje warmte uit het koude Noorden.</t>
  </si>
  <si>
    <t>Alice en Hatcher hebben geen tijd om te rusten als ze aan hun nieuwe queeste beginnen in de zoektocht naar Hatcher’s verloren dochter Jenny, maar het lot is wreed. Opnieuw komt het paar tegenover tovenaars en dingen die je niet voor waar zou noemen. terwijl ze opzoek gaan naar degene die Sarah in het Oosten wordt genoemd, geraken Hatcher en Alice gevangen in het spel van de Witte koningin en de goblin.Dit verhaal is een genot voor het oog, gedachten en fans van Lewis Carroll zijn verhaal. Niet alleen toont dit boek hoe getalenteerd Henry is met haar fantastische manier van beschrijving, maar toont ze ook hoe doordacht dit verhaal is. Het lijkt op weer een andere fantastisch boek, maar Henry is er in geslaagd om de noodzakelijke hoofdelementen te bewaren die je doen herinneren aan “Alice in Wonderland” . elementen zoals thee, Chesire onze redder, de twee zuster koninginnen en natuurlijk onze gekkenhoedenmaker en Alice.Maar Henry stopt niet met het enkel gebruiken van elementen van Carroll en zijn verhaal van het meisje dat in het konijnenhol viel. Daarbovenop verwijst ze naar verhalen zoals Assepoester of Hans en Grietje. Ook weet ik niet of ze dit bedoelde of het gewoon iets was dat ik wou zien, maar het idee van hoe de goblin zijn handen nooit perfect konden zijn, is een link met een legende van de Duivel. In die legende staat dat als de Duivel op aarde verschijnt, hij nooit volledig perfect kan verschijnen en altijd een mankement zal hebben, maar zoals ik al zei: de kans dat dit bedoeld was, is niet al te groot.Een element dat je duidelijker ziet in “Red Queen” dan in “Alice” is hoe Henry echt speelt met de verschillende personages. Hoe ze speelt met de naam “Mad Hatter” bijvoorbeeld en het omvormt tot “Mad Hatcher” of hoe ze speelt met de verwachtingen die we hebben als we denken aan de Witte en Rode koningin. De cover van het boek speelt hier ook een rol in. Zoals ik ook al eerder zei, creëert ze bekende personages door het gebruik van kleine elementen. Vooral Alice maakt zo een verandering door doorheen de twee boeken als ze enkele levenslessen leert waarvan ook wij als lezer misschien van kunnen leren.Naast de personages en hoe ze de essentie van Carroll zijn verhaal behoudt, weet ze ook hoe ze de lezer zijn aandacht moet vasthouden. Er gebeurt heel veel doorheen het boek, maar zonder te veel van de grote verhaallijn af te wijken. Ze doet dit door veel terug te verwijzen zodat je wordt herinnert aan wat er al is gebeurd. Ook refereert ze naar het eerste boek waardoor de twee meer in elkaar lopen en 1 groot verhaal volgen. Vooral in het begin van het boek doet ze dit, waardoor je meteen weer in het boek zit en er een sterke link wordt gecreëerd.En van het begin komen we bij het einde van het boek waar alle elementen op zijn plaats vielen. Dit einde vond ik persoonlijk beter dan dat van “Alice”, maar waarschijnlijk doordat je deels delen verwacht en andere weer niet.Het beste aan het boek vind ik eigenlijk een van de eindstukjes waar Henry het zo laat lijken dat dit het echte verhaal van Alice en Hatcher is. Ze deed dit ook al met haar boek “Lost Boy”, een twisted versie van Peter Pan. Dit toont opnieuw hoe een genie Henry is.Het enige nadeel bij dit boek is dat dit boek geen hoofdstukken bevat, buiten de twee delen. Persoonlijk vond ik dit redelijk irritant omdat het een moeilijk is een punt te vinden waar te stoppen.</t>
  </si>
  <si>
    <t>Mijntje en Jonas zitten in groep vier. Jonas is de buurjongen van Mijntje. Juf Henny vraagt de kinderen een spreekbeurt te houden over iets waar ze veel van weten. Het is de bedoeling dat ze samen met iemand anders voor de klas vertellen over een onderwerp dat ze samen gekozen hebben.Alle andere kinderen hebben al een onderwerp bedacht en dat achter hun namen ingevuld op een lijst. Iedereen, behalve Jonas &amp; Mijntje...Het valt ook niet mee om samen iets te bedenken als je zo verschillend bent als Jonas &amp; Mijntje. Maar de tijd dringt en er moet toch echt een onderwerp op dat lijstje komen. Jonas bedenkt dan iets heel merkwaardigs en Mijntje vertrouwt op zijn keuze.Mijntje helpt Jonas iedere keer wanneer kinderen onaardig tegen hem doen omdat hij zoveel meer weet dan de anderen. Bovendien weet ze hem steeds gerust te stellen waardoor een zenuwtrekje minder wordt.''t Is niks' is een leuk boekje voor kinderen uit de aanbevolen leeftijdsgroep om zelf te lezen.Soms staat een woord vermeld dat ze misschien nog niet kennen, maar de betekenis daarvan wordt een paar zinnen verderop in het verhaal verklaard. Op deze manier leren de lezertjes spelenderwijs nieuwe woorden. De gedetailleerde tekeningen complementeren het verhaal.Maar voorlezen is natuurlijk ook leuk om te doen.Het hebben van respect voor elkaar is de rode draad in ''t Is niks'.Er zijn geen twee mensen precies hetzelfde en dat is prima zo!Bovendien is het geven van een compliment een kleine moeite.Ik heb ''t Is niks' graag gelezen en waardeer het met vier vette sterren.</t>
  </si>
  <si>
    <t>Nog nooit meegedaan aan een buzz-actie, dus ingeschreven voor "Een stap te ver". Het boek kreeg ik toegestuurd en de omschrijving deed me vermoeden dat het wel een mooi, interessant boek zou worden.Het boek bestaat uit vier delen en korte hoofdstukken. Het boek leest makkelijk en vlot en is zeker niet saai.In deel 1 zien we dat Emily Coleman haar man verlaat om in Londen een nieuw bestaan op te bouwen. Dit lukt haar met behulp van een nieuwe huisgenoot/vriendin Angel. Ook verandert zij (gedeeltelijk) haar naam om niet gevonden te worden. Waarom Emily verdwijnt blijft heel lang onbekend. De hoofdstukken wisselen de huidige tijd en het verleden met elkaar af en laten de achtergrond van Emily zien, het gezin waar ze uit komt, haar tweelingzus met wie ze een haat/liefde verhouding heeft.In deel 2 zijn we ineens bijna een jaar verder. Emily/Cat heeft een aantal promoties gehad, woont met haar vriendin Angel samen in een appartement en lijkt haar leventje weer op orde te hebben. Dan nadert de datum waarop "het" een jaar geleden is gebeurt. Wat "het" is? Geen idee. Alles verloopt ineens heel snel. Cat komt in aanraking met de politie (aardig onrealistisch gebeuren) en als ze op borgtocht vrij komt, wacht haar man Ben haar op.In deel 3 krijgen we dan uiteindelijk te horen wat er gebeurd is en waarom Emily gevlucht is. Heel heftig, maar hiervoor heb ik al ongeveer 270 van de ongeveer 340 blz. gelezen. Emily en Ben zijn weer samen en proberen hun leven op te pakken.In deel 4 maken we een sprong in de toekomst. Gescheiden, hertrouwt, huisje boompje beestje. alles weer dik in orde.Een thriller is het in mijn ogen niet. Eerder een roman. Het boek is vlot geschreven, leest lekker weg en het enige deel wat me aansprak was het deel waarin ik eindelijk te horen kreeg waarom Emily vertrokken was. Een heftig gebeuren wat ieder van ons zou kunnen overkomen, maar waar (bijna) iedereen op een andere manier zou reageren. Reactie is m.i. een beetje ver gezocht.Ik heb het boek gewaardeerd met 2 sterren, omdat het makkelijk leest en verder wel een aardig verhaal is.</t>
  </si>
  <si>
    <t>Ik dacht een positief boek over autisme te hebben gevonden. Maar deze schrijfster doet net alsof het een feest is. Ik ergerde me dood aan haar schrijfstijl en lakse manier van omgaan met situaties.Haar autistisch zoon duwt een mw in de supermarkt om in de aardbeien en de moeder vertrekt zonder excuus.Ook slaat haar zoon alle druiven in de supermarkt plat en de moeder vindt dit kennelijk normaal en hilarisch. Verder zijn haar beschrijvingen te langdradig en saai.</t>
  </si>
  <si>
    <t>In"De gevleugelde" van Arthur Japin volg je het leven en de uitvindingen van Alberto Santos-Dumont.Vanaf zijn jeugd in Brazilië tot de periode van zijn grootste uitvinding in het Frankrijk van begin vorige eeuw en weer terug naar Brazilië waar hij uiteindelijk overlijdt.Het boek begint als een spannende thriller om dan ineens terug te gaan in de tijd om het verhaal te vertellen van de jeugd van Alberto. Hoewel mooi geschreven, met soms zinnen die je dwingen ze over te lezen, was deze overgang een lichte teleurstelling. Een teleurstelling die gedurende de rest van het boek niet meer helemaal verdwenen is.Japin kan bij vlagen heel mooi en beeldend schrijven en uitnodigen om door te lezen. Echter nergens in dit verhaal leer je de personen echt goed kennen, en blijft het meer een beschrijving van de geschiedenis.De delen uit het verhaal die nog het meest vertellen over de directe hoofdpersonen spelen zich af in Frankrijk. Dit stuk van het boek is dan ook voor mij het meest boeiende deel van het verhaal.Deze eerste kennismaking met het werk van Japin is er niet direct een die aanzet tot meer boeken te lezen van deze schrijver. Echter de stukken uit "De gevleugelde" de mij wel aanspraken rechtvaardigen wel om Japin een tweede kans te geven.</t>
  </si>
  <si>
    <t>Prachtige sfeer, je waant je voor een paar uur echt in Lapland. Het verhaal zit ook goed in elkaar, en de personages zijn om van de smullen. Spijtig dat alles zo lang wordt gerekt, er hadden gerust 100 bladzijden af gemogen.</t>
  </si>
  <si>
    <t>Het duurde even voordat ik in het boek kwam. Het verhaal van Nick en Amy wordt om en om verteld, waarbij er soms lange stukken in voorkomen die niks met het verhaal te maken hebben. Naarmate het boek vorderd begrijp je ook meer de keuzes die beiden maken. Gillian Flynn heeft wel een origineel verhaal geschreven, met een vrouw die haar man opdrachten geeft voor elk huwelijksjaar. Een matig boek voor mij, waarbij de spanning niet echt aanwezig was.</t>
  </si>
  <si>
    <t>Dit boek is het eerste deel van een trilogie. Er zijn vier kankerpatiënten na een reis besmet geraakt met een tropisch virus. Ze herstellen vervolgens niet alleen van het virus maar ook van hun ongeneeslijke kanker. Probleem is dat ze 80 dagen later alle vier toch nog sterven.De Amerikaanse geheime dienst wil het virus verder uitwerken, gebruiken om gewonde soldaten in recordtempo te laten herstellen.Er worden twaalf ter dood veroordeelde gevangenen naar een geheim legerlab gehaald en ze worden geinfecteerd met het virus. De werknemers van het lab, gerekruteerd om nooit weer vrij te komen, zo geheim is het project, je volgt de man die de 12 proefkonijnen rekruteert, een meisje van zes wat het dertiende proefkonijn moet worden, haar levensloop en hoe ze in het lab terecht komt. Dat meisje heeft sowieso al bijzondere krachten en zal uiteindelijk een grote rol spelen.En dan gaat alles mis. De geinfecteerde proefkonijnen breken uit en zijn een soort ubersterke vleermuismens annex vampier geworden. In no time is heel de USA geinfecteerd en sterft het van de geinfecteerde vleermensvampieren die gezonde mensen aanvallen, bijten en infecteren.Het einde van de wereld lijkt nabij. Hier maakt het verhaal een sprong in de tijd, er blijken toch overlevende te zijn. Diep in de bossen hebben ze een veilige omgeving gecreëerd en trachten te leven en te overleven. Enkele van hen waaronder het zesjarige proefkonijn van toen gaan op pad. Op zoek naar een signaal dat aan het meisje gelinkt is, op zoek naar een beter leven. Op zoek naar de plek waar ze de oversteek naar een veilig leven kunnen maken.Het boek is een verhaal vol spanning. Je krijgt enorm veel details over je heen die het vlot lezen toch niet in de weg staan. Als het verhaal verteld wordt van de overlevende en hun wereld, de kolonie waarin ze leven valt de snelheid van het verhaal even stil. Het is een boek dat een enome overlevingsdrang laat zien, moed, hoop en vechtlust in een wereld die verloren lijkt.De oversteek, een topper van een boek !!</t>
  </si>
  <si>
    <t>Wat gebeurt er als de vrouwen de macht overnemen. Volgens Naomi zullen ze net zo wreed zijn als mannen nu kunnen zijn. Een interessant gegeven, maar de uitwerking heeft op mij een averechts effect. De structuur is zo gecompliceerd, dat ik de draad nog maar net kan vasthouden. Er is een raamvertelling van een briefwisseling tussen collega-schrijvers, waarbinnen het verhaal zich afspeelt rondom 4 hoofdpersonen. Omdat ieder hoofdstuk aan 1 persoon is gewijd kom je er niet lekker in. Naast die hoofdstukken heeft ze ook nog archeologische vondsten in het verhaal geplaatst, die voor mij totaal geen functie hadden. De tijd waarin het zich afspeelt is ook heel gecompliceerd, het speelt in een verre toekomst, maar voor die toekomst in de historie. Kun je me nog volgen?Het is een onwaarachtige fantasyroman, wat mij helemaal niet boeien kan. Maar wel begrijpelijk als je weet dat de schrijfster een gamedesigner is. Van mij mag ze zich tot de games beperken.</t>
  </si>
  <si>
    <t>Het zal toeval zijn dat Noord-Korea momenteel dreigende nucleaire oorlogstaal de wereld in slingert, vooral richting Zuid-Korea en de Verenigde Staten _x0097_— de sinds 1953 smeulende wapenstilstand staat op ontploffen. Het zal ook toeval zijn dat er een naderend akkoord is tussen de Servische en Kosovaarse regering om de Servische minderheid in Kosovo autonomer te maken. Dat onlangs uit onderzoek is gebleken dat Oslo binnen enkele decennia een niet-westerse bevolkingsmeerderheid zal hebben plus het recente besluit van de Nederlandse regering om tweeëndertig miljoen euro in wetenschappelijk dementieonderzoek te steken, het zal allemaal toeval zijn. Niettemin komt deze mengelmoes van elementen bij elkaar in Nacht in Noorwegen, een schitterende en spannende debuutroman van de in Noorwegen wonende Joods-Amerikaanse auteur Derek B. Miller.De Joodse 82-jarige Sheldon Horowitz, geboren in New England U.S.A., wordt na de dood van zijn vrouw door kleindochter Rhea naar Noorwegen gehaald. Sputterend stemt de oude man toe om bij haar en echtgenoot Lars in Oslo te komen wonen. Hun appartement ligt in een multiculturele wijk met gehorige huizen. De zoon van Sheldon, Rhea_x0092_'s vader, is jaren geleden in Vietnam door een boobytrap van de Vietcong weggeblazen. Sheldons schuldgevoel is immens omdat hij zijn zoon overhaalde om voor Amerika te vechten: _x0093_"Als Jood ben je Amerika wat verschuldigd."_x0094_ Zelf vocht hij mee in de Koreaanse oorlog, waar hij in 1951 de bloederige slag bij Incheon meemaakte. Zijn omgeving denkt dat hij dementeert, want Sheldon zou slechts een administratieve functie in het leger hebben vervuld. Hun vermoeden wordt versterkt door Sheldons botte weigering erover te praten. Waarom laat hij niet álle foto'_x0092_s zien die hij in de oorlog maakte? En waar zijn het Purple Heart en de Navy Commendation die hij zou hebben gekregen? Maar Sheldons herinneringen zijn akelig helder en in stilte beleeft hij het verleden opnieuw.Op een dag is hij getuige van de moord op zijn Kosovaarse buurvrouw en ontvlucht met haar zoontje de gewelddadige vader. Als een barmhartige Samaritaan beschermt Sheldon de zwijgende jongen —_x0097_ voor het gemak tot Paul omgedoopt _x0097_ — en overvoert hem met lange monologen, veelal gelardeerd met joods-bijbelse overpeinzingen: "Het probleem is dat God alleen is. Geen mevrouw God. Niemand die tegenwicht kan bieden of Hem kan corrigeren. Hoe is het met Zijn zelfinzicht?"_x0094_ Sheldon is oud en stram, maar zo slim als de sluwste vos en maakt volop gebruik van zijn oorlogsherinneringen. Hij wil nog een laatste keer excelleren en _x0093_die spleetogen_x0094_ te grazen nemen. Maar de Noorse bossen zijn van een andere orde dan het Koreaanse berglandschap. En rijden op een knalgele tractor is niet hetzelfde als varen over de Koreaanse rivieren. Ondertussen praat een ongeruste Rhea met de hoofdinspecteur van politie in Oslo. Mogelijk is Sheldon naar hun vakantiehuis in Glåmlia gevlucht? Maar Rhea is niet de enige die dat denktMiller had zich makkelijk kunnen vertillen aan het zware thema maar kiest voor een luchthartige vorm. Pendelend door de tijd stoeit hij met vertelperspectieven en bonte dialogen. Grappige en snedige humor, mooie flashbacks, ontroering, veel goed getimede scènewisselingen. Het is aanvankelijk lastig om te weten wat de auteur beoogt, maar tussen de regels door wordt het monster van de oorlog en het verdriet om een overleden zoon tastbaar. Sheldons authentiek overkomende visioenen tonen het onvermogen van een vader om zijn zoon na diens terugkeer uit de oorlog te helpen. Hij praat hem opnieuw de oorlog in, ondanks dat hij weet hoe het is, hoe het voelt. Sheldons bespiegelingen zijn erop gericht dit falen als vader voor zichzelf bespreekbaar te maken, zich voortdurend af te vragen: waarom? Miller zet alles overtuigend neer, soms confronterend maar meestal met een mooie touch van kunstige tegeltjeswijsheden: _x0093_"Alleen ontwikkelde mensen zoeken soms naar woorden, omdat ze er zoveel hebben dat ze er ook wel eens eentje kwijtraken."_x0093_ Deze schrijfstijl wordt doorgevoerd bij alle personages.Zonder een snotterboek te zijn, beschrijft Nacht in Noorwegen de hartverscheurende pogingen van een '_x0091_grumpy old man'_x0092_ om met zichzelf in het reine te komen en verlost te worden van het schuldgevoel dat hij iedereen heeft overleefd. Sheldon doet denken aan de chagrijnige maar goedhartige knorrepot en Korea-veteraan Walt Kowalski uit Clint Eastwoods filmdrama 'Gran Torino'. Sheldon moppert op alles, zelfs op het gemak van gereserveerde bioscoopstoelen. Want de run op een goede plek hoort bij de wetten van de jungle en is een kwestie van '_x0091_survival of the fittest'_x0092_. Nacht in Noorwegen is zó goed en oprecht geschreven dat een inhoudelijke fout _x0097_ — een personage wordt van achteren bewusteloos geslagen maar herkent later toch de dader _x0097_ — welwillend wordt vergeven. Miller droeg het boek op aan zijn opa_x0092_'s, voor hem een manier van afscheid nemen en daarmee van een generatie met een sterk gevoel van Joods-Amerikaanse vaderlandsliefde.</t>
  </si>
  <si>
    <t>Jeetje wat een boek en dat komt voornamelijk door het plot.Het hele boek door hangt er een sfeer van waar gaat dit heen ? Alleen toen het bovennatuurlijke aspect ten sprake kwam , dacht ik oh jee .. ( hou er niet zo van ).Maar het heeft de pret niet kunnen drukken en mede daardoor een verrassend einde !</t>
  </si>
  <si>
    <t>Ik vond het een heel mooi boek en spannend ook. Endgame is echt. En Endgame komt eraan. Ik vond het heel leuk dat de oude (en tevens onbekende en mysterieuze) werken in het verhaal zijn verwerkt. Ik hou van dat soort verhalen en mysteries, dus dit boek is echt wat voor mij! Ook zou ik best blij worden van zo'n geldbedrag (ehm, héél erg blij) dus ik ga heel hard mijn best doen het raadsel op te lossen. Ook kan ik niet wachten op de volgende delen!</t>
  </si>
  <si>
    <t>Wat een prachtig boek. Dit is het tweede boek dat ik van deze auteur lees en ik ben weer erg enthousiast. Ik ga zeker meer van haar lezen.</t>
  </si>
  <si>
    <t>Als je de flaptekst leest, pakt het verhaal je direct. Althans zo verging het mij...Ik heb al meerdere boeken gelezen van deze schrijfster en het valt mij op dat de één beduidend beter is als de andere. . Dit verhaal verteld over Cressie en Luke, die op hele jonge leeftijd verliefd opelkaar worden en beiden niet zo'n leuk leven hebben. Ze worden beiden opgevoed door de vader en Luke wordt stelselmatig mishandeld door zijn vader wanneer hij weer te diep in het glaasje gekeken heeft. Ik had vaak met Luke te doen. Cressie werd heel kort gehouden door haar vader met zijn strenge regels. Ook Cressie werd mishandeld . De boodschap van dit verhaal is dat er veel mensen aan de zijlijn staan, toekijken maar niets doen. Het is een zeer indringend verhaal, maar irritant geschreven. Herhalingen, steeds maar weer. Ik had de neiging om af te haken, maar was toch benieuwd hoe het Cressie verder in haar leven zou vergaan. Ik heb mij er doorheen geworsteld en nogmaals, het is niet mijn boek...verre van dat!</t>
  </si>
  <si>
    <t>Glenn Meade is een auteur die niet standaard elk jaar een boek oplevert. Hij schrijft zowel historische als hedendaagse thrillers. Als voormalig journalist weet Meade grondig onderzoek te doen voor zijn historische thrillers. Wat mij betreft zijn die boeken van hem beter geslaagd dan zijn hedendaagse thrillers.Het Romanov mysterie  gaat over de laatste dagen van de tsarenfamilie, begin vorige eeuw in Rusland. Bij een opgraving in de Russische stad Jekaterinenburg wordt het lichaam van een vrouw gevonden in een schacht. De vondst brengt forensisch pathologe Laura Pavlov naar Ierland. Daar vertelt een nazaat van een van de betrokkenen haar een fantastisch verhaal over een poging om de Russische tsarenfamilie te redden.Praktisch het hele verhaal van Het Romanov mysterie  speelt zich af in het verleden. Diverse personages slaan de handen ineen om de Romanovs te bevrijden. Vanuit Canada en Ierland is redding onderweg, maar ook in eigen land keert een heel netwerk zich tegen de aanhangers van Lenin.Net zoals Ken Follett weet Glenn Meade de geschiedenis op een meeslepende manier neer te zetten gewoon door te laten zien welke impact politieke gebeurtenissen op de omstanders hebben. In een verhaal vol verraad, dubbelverraad, moed en doorzettingsvermogen stevent Meade af op die noodlottige avond en geeft hij zijn visie op wat er gebeurd is en wat er gebeurd had kunnen zijn.In het nawoord zegt Meade dat hij op het idee van dit boek werd gebracht door de graven van een groep Russen op een Iers kerkhof. Hij ging onderzoek doen en dat bracht hem uiteindelijk tot het schrijven van Het Romanov mysterie. Veel van wat er in het boek staat is waar, stelt Meade. Hij heeft er weinig fictie aan toegevoegd om het verhaal te laten lopen. Maar welk deel fictie is? Dat laat Meade graag aan de lezer over.</t>
  </si>
  <si>
    <t>De voorbestemming.Een roman waarin een problematische vader-zoon relatie breed wordt uitgemeten. Heel even dringt een vergelijking met”Karakter” van Bordewijk zich aan ons op. Echter als we verder lezen blijkt het verhaal toch een geheel andere wending te nemen. De zoon, Henri, afgeschilderd als iemand met een niet al te sterk karakter, voldoet aanvankelijk blindelings aan alle door zijn vader aan hem gestelde eisen. Om hem over doorzettingsvermogen, daadkracht, lef en mensenkennis te laten beschikken wordt hij naar, een door geestelijken geleid, internaat in Frankrijk gezonden. In dit internaat wordt hij uitvoerig gepest door medeleerlingen en vernederd en misbruikt door de paters. Aan deze beproeving komt abrupt een einde wanneer zijn moeder, maman, overlijdt.Henry gaat op aandringen van zijn vader economie studeren. Met minimale inspanning en een totaal gebrek aan interesse in economische modellen behaalt Henri uiteindelijk de door zijn vader zo zeer gewenste doctoraalbul hetgeen op grootse wijze wordt gevierd waarna een aanstelling als directeur volgt. Tijdens het feest wordt Aline, de vriendin waar Henri al geruime tijd een relatie mee heeft, aan Papa voorgesteld en de kennismaking verloopt nogal stroef, vooral omdat Aline niet katholiek is.De jeugd van Aline is eveneens als die van Henri op een naargeestige wijze verlopen doordat zij is opgegevoed door valse nonnen in een internaat in Brabant. Aline probeert Henri er van te overtuigen dat er naast een luxe leven, waarvan de Singer Voque die hij van zijn vader cadeau kreeg, symbool staat, andere hogere waarden bestaan. Zij praat met hem over Transcendente Meditatie, over een leven in een ashram in India en over haar spirituele ervaringen. Henri is niet bijster geïnteresseerd.Wanneer Aline korte tijd later aan Henri vertelt dat zij in verwachting is, trekt het bloed weg uit zijn gezicht en stamelt hij onverstaanbare woorden en wordt duidelijk dat hij met de nieuwe situatie geen raad weet. Zijn vader weet dat wel want nadat hij eerst in woede is ontstoken en zijn veto heeft uitgesproken over een eventueel huwelijk, bezoekt hij Aline, kondigt aan dat er geen sprake kan zijn van een blijvende verbintenis tussen haar en zijn zoon en biedt haar een groot bedrag als afkoopsom aan. Aline weigert verontwaardigd en verdwijnt uit het gezichtsveld van vader en zoon. Henri doet wekenlang te vergeefs naspeuringen om achter haar verblijfplaats te komen.Nadat Aline voorgoed uit zijn leven is verdwenen leidt Henri een eentonig leven dat gekenmerkt wordt door overmatig drankgebruik. Tijdens een schemerig feestje ontmoet hij Bernadette, een leeghoofdig meisje dat een flink aantal jaren jonger is dan hij en dat erg is gesteld op luxe. Ook zij valt niet in de smaak bij de oude heer maar ook Henri zelf ziet het zinloze van deze relatie in en Bernadette verdwijnt vrijwel geruisloos van het toneel.Als Henri’s vader kort daarna ernstig ziek blijkt te zijn bespreken zij samen de nalatenschap waarbij is vastgelegd dat een kostbaar schilderij zal toekomen aan het tot nu toe onopgespoorde kind van Aline. Na de dood van de oude potentaat gaat het bergafwaarts met het onroerendgoedconcern van Henri. Een faillissement is onvermijdelijk en het kostbare schilderij kan maar ternauwernood gered worden uit de klauwen van de aasgieren die op de openbare verkoping zijn afgekomen.Henry gaat een nieuwe relatie aan, deze keer met de zakenvrouw, Christine en hij denkt uiteindelijk zijn levensvervulling gevonden te hebben in de schilderkunst. Een bevriend echtpaar blijkt de in India in een ashram geboren dochter van Aline, geadopteerd te hebben. Al met al een heel vreemd einde van een soms nogal onwaarschijnlijk verhaal. Bepaald storend in dit boek is dat er op bijna iedere pagina wel een “sjekkie”wordt gedraaid of gerookt en verder draagt het platvloerse taalgebruik waarmee diverse lichaamsdelen worden aangeduid, ook niet bij aan de literaire kwaliteit.De voorbestemming, auteur Hans van Harteveld, uitgever In de Knipscheer, ISBN 9789062656745,2011/246 blz.Lodewijk Lasschuit.</t>
  </si>
  <si>
    <t>In De Gevangene van Malika Oufkir en Michèle Fitoussi vertelt Malika hoe ze als vijfjarige door de Marokkaanse koning Mohammed V geadopteerd wordt als speelkameraadje van zijn dochter. Als Malika’s vader, generaal Oufkir, in 1972 een mislukte staatsgreep pleegt tegen de nieuwe koning Hassan II (de zoon van Mohammed V) wordt Malika samen met haar moeder, broers en zussen verbannen naar opeenvolgende verblijfplaatsen. Deze gevangenschap zal twintig jaar duren.Vooropgesteld zijn de ontberingen die Malika en haar familie doormaken natuurlijk vreselijk. Zelfs al hadden ze twintig jaar in een paleis opgesloten gezeten en waren ze behandeld als royalty dan was het nog vreselijk geweest. Maar ze worden niet goed behandeld. Ze worden constant in de gaten gehouden, geïntimideerd, van elkaar gescheiden, krijgen te weinig eten, leven tussen de ratten en muizen, lopen allerlei ziektes op door het gebrek aan hygiëne en leven in doorlopende angst.Op de achterflap van De Gevangene staat “Malika Oufkir beschrijft op aangrijpende wijze…” Nee. Haar verhaal is aangrijpend, maar de manier waarop het verteld wordt is niet aangrijpend. En dat is meteen het probleem van dit boek: de inhoud is interessant; de vorm verdoezelt dat.Laten we maar meteen beginnen met iets onbenulligs waar veel mensen waarschijnlijk geen probleem mee hebben, maar waar een enkeling zich enorm aan kan ergeren: zinnen die eindigen in… Dat is, net als uitroeptekens, af en toe leuk en handig, maar niet de hele tijd. De Gevangene staat er propvol mee. Elke keer als Malika een onheilspellende uitspraak doet dan komen die drie stomme punten aan het einde van de zin. Bah.Met zoveel, grotendeels ellendige, gebeurtenissen in zo’n breed tijdsbestek is het begrijpelijk dat Oufkir zichzelf af en toe tegenspreekt en dat periodes in elkaar over lijken te lopen en daardoor niet kloppen. Haar medeauteur, Michèle Fitoussi, heeft helaas niet de taak op zich genomen om het boek wat bij te schaven en in een geschiktere vorm te gieten. Misschien koesterde Fitoussi te veel bewondering voor Oufkir om waar nodig te redigeren?Wat rest is een interessant verhaal dat flets verteld wordt. Bij hoge uitzondering is het aangrijpend. Gebeurtenissen worden op een vreemde, vage manier beschreven die weinig emotie of belangstelling teweeg brengt. Alsof details die het boek tot leven hadden kunnen brengen achterwege worden gelaten. Het begin over de jeugd van Malika aan het Marokkaanse hof had beter weggelaten kunnen worden. Het zou moeten functioneren als contrast met haar leven in ballingschap, maar het is vooral een opeenstapeling van lofzangen op alles en iedereen die op den duur gaat vervelen. Lange tijd wil ook het daaropvolgende gedeelte over hun verblijf in de gevangenis niet vlotten. Pas als ze een ontsnappingspoging doen begint het verhaal te leven.De Gevangene lijdt aan hetzelfde euvel als Toen Ik Je Zag van Isa Hoes. In de handen van de verkeerde persoon kan zelfs het meest hartverscheurende relaas resulteren in een slap verslag.</t>
  </si>
  <si>
    <t>Correa neemt ons gelijktijdig mee naar 1939 en 2014.De 11-jarige Hannah Rosenthal beleeft in 1939 op bijzonder intense wijze, samen met haar vriend Leo, het Berlijn dat zich nog niet opmaakt voor de komende oorlog, maar al wel ten volle de Jodenhaat in zich heeft en ten toon spreidt. Het geeft haar en haar ouders, die er elk op hun eigen wijze mee omgaan, een steeds groter gevoel van ongewenst zijn. Wat staat hen te doen als zelfs de andere bewoners van hun huis hen met de nek aankijken? In Berlijn, of zelfs Duitsland, blijven is niet langer een optie.De enige vluchtroute die hen overblijft is om, net als honderden anderen, op 13 mei 1939 met de SS st. Louis naar Cuba te vertrekken. Een vlucht die zowel een einde als een nieuw, maar zwaar en verdoemd begin inhoud.Het is 2014. De 11-jarige Anna Rosen woont in New York. Zij is een afstammeling van de Rosenthals, hoewel zij dat nog niet weet. Zij heeft een voor haar onbekende vader met een geheimzinnig verleden en een moeder die terug getrokken leeft in haar eigen wereld. Naweeën van het gewelddadige drama met de Twin Towers op 11-9-2001.Een envelop uit Havanna met negatieven, een oud tijdschrift en een ansichtkaart geeft hun leven een onverwachte wending en biedt Anna een beetje zicht op haar vaders familiegeschiedenis. Een vertrek naar Havanna, naar haar oudtante Hannah, betekent voor Anna de terugkeer naar haar eigenlijke roots en het onbekende verleden van haar vader.De schrijver vervlecht heden en verleden op een boeiende en ingenieuze manier volledig vanuit het perspectief en door de ogen van de beide meisjes.Hij laat Hanna en Anna in 2014 samenkomen om alle puzzelstukjes van het verleden voor Anna en haar moeder in elkaar te passen. En vooral dan blijken er vele paralellen in de levens van Hanna en Anna te zijn. En vinden we in hun levensloop terug dat de geschiedenis zich op onderdelen, helaas, herhaalt.Ook verweeft hij hun fictieve verhalen met de feitelijke geschiedenis van Duitsland en de (beruchte) boottocht naar Cuba in mei '39. Net als de verwachtingen, verdriet en hoop en wanhoop van mensen, a la Rosenthal, op de vlucht tijdens die dramatische reis met de SS st. Louis, en gebruikt ook latere gebeurtenissen van de revolutie in Cuba.Een uitstekende mix van feiten en fictie. En een verhaal van dreiging, onmenselijke praktijken van overheden, schuld en boetedoening. Maar ook een roman over onvoorwaardelijke liefde.</t>
  </si>
  <si>
    <t>Dit boek is fijn! Het neemt je mee, maakt nieuwsgierig, is geloofwaardig (Het kan allemaal gebeuren) en boeit... Ik vond het een goed boek, heb het in een paar dagen uitgelezen en dacht er vaak aan als ik niet aan het lezen was. Ik wil wel meer lezen van deze schrijver!Als je van Parijs houdt en er een beetje de weg kent, gewoon van het 'er een paar keer zijn geweest' en veel te voet hebt gedaan, je een beetje verdiept hebt in de stad en de bekende straten... Dan is het helemaal een aanrader.</t>
  </si>
  <si>
    <t>Note onderaan mijn recensie op boekenblog Sonja leest &amp; schrijftZie link in bio.Note: hier en daar las ik in andere recensies dat er een paar fouten in het boek zouden zitten, ik heb ze niet opgemerkt maar ook al zou dat wel zo zijn het blijft een hele goede psychologische thriller, als ik de foutjes wel opgemerkt zou hebben- het stelt ook nog niks voor naar mijn idee- dan zou mijn beoordeling hier niet onder te lijden hebben gehad, daarvoor is het boek te goed!Sonja leest &amp; schrijft</t>
  </si>
  <si>
    <t>ik had eerder een boek van tineke gelezen wat ik erg mooi vond en dacht dat wil ik nog wel eens lezen.maar ik vraag me af of dit misschien een boek is wat geschreven is na een groot succes.want op die manier vond ik het een beetje geschreven. op een manier van mijn eerste boek was ok en er moet nodig een vervolg komen.Ik vond de verhaallijn niet erg boeiend en af en toe verwarrend en te vaak van scene wisselen .wel weet je op de helft al bijna zeker hoe het afloopt. het plot komt dan plots snel maar bied geen verassing is niet spannend en een beetje afgeraffeld snel geschreven.Ik had er meer van verwacht...zonde.</t>
  </si>
  <si>
    <t>Weer een 'ouderwets'goede Fossum.De eerste paar pagina's denk je in een keukenromannetje te zijn belandt,maar niets is minder waar!Het is de opbouw naar een verhaal wat als een steen van een berg afrolt,steeds meer los maakt onderweg,steeds meer puin!</t>
  </si>
  <si>
    <t>Al meer dan een maand kijk ik ertegen op om deze recensie te schrijven. Niet omdat een iets negatievere recensie vervelend is om te schrijven - hoewel dat natuurlijk vaak wel zo is - maar omdat ik het lastig vind een boek te recenseren dat ik niet uitgelezen heb.De grote vraag is dan natuurlijk: waarom heb je hem niet gewoon uitgelezen? Dat komt door mijn regel om boeken lezen leuk te houden: ik lees een boek sowieso tot het midden, maar als ik daarna nog moet hangen en wurgen leg ik hem weg. Het gebeurt maar 1 of 2 keer per jaar dat ik een boek wegleg, maar De Graces was hier toch echt eentje van. Het was gewoon niets voor mij.Het ging al mis bij de achterflap: River is compleet geobsedeerd door een groep mensen, die heksen blijken te zijn. Nu ben ik gewoon niet zo van heksen in boeken, het spreekt me totaal niet aan. Daarbij had direct Twilight connotaties, dus dan ga je er al bevooroordeeld in. Toen ik eenmaal was begonnen, kon het me allemaal helaas ook niet boeien. De love-at-first-sight cliché, de complete obsessie, de soort-van-diepe-levensobservaties, de karakters die voor mij niet tot leven kwamen en ook gewoon het missen van een duidelijk plot.Ik heb er twee weken over gedaan om het midden te bereiken en heb het toen maar opgegeven. Het boek is echt niet slecht, maar het is niets voor mij. Soms moet je dat gewoon toegeven.</t>
  </si>
  <si>
    <t>Een jaar na het succesvolle eerste deel van De Vreselijke Twee is er nu gelukkig ook een tweede boek verschenen. In dit deel ontmoet de lezer wederom de grappenmakers Nick en Mick. Nu ze de koppen bij elkaar hebben gestoken moeten hun grappen haast wel nog succesvoller worden. Helaas loopt niet alles geheel volgens plan en moet Directeur Barsman – vanwege de door Mick en Nick veroorzaakte wanorde op school – zijn baan inleveren aan zijn sacherijnige vader. Was Directeur Barman al niet bepaald de leukste directeur, zijn vader is vele malen erger. Mick en Nick krijgen dan ook snel berouw en proberen er alles aan te doen om de nieuwe directeur Barsman met hun grappen en grollen weg te krijgen, maar wat ze ook voor stunts uithalen de man verblikt of verbloost niet.De makers hebben hun best gedaan om weer een mooi exemplaar uit te brengen, kwalitatief erg goed. Boek heeft dankzij zijn kleurrijke harde kaft een mooie uitstraling.De Vreselijke Twee – Nog Vreselijker is wederom een leuk, dwaas, avontuurlijk jeugdboek en ook in dit tweede deel; aan humor geen gebrek. Het boek staat vol komische prenten en creatieve teksten waarvan vermoedelijk zelfs de meest kieskeurige jonge lezer zal smullen.Je hoeft om het boek te begrijpen niet het eerste deel gelezen te hebben, maar waarom zou je dit laten? Deel 1 is minstens net zo leuk als dit tweede deel.</t>
  </si>
  <si>
    <t>Tombola is voor een debuut een goed boek waarin de Spaanse cultuur mooi beschreven wordt.Brendie heeft zelf jaren in Spanje gewoond en dit maakt dat het boek ook realistisch overkomt.Hanna, de hoofdpersoon leeft zeker een tombola. Een lot uit de loterij. Het heden en verleden maken dat het leven die zij leidt mooi tot zijn recht komt in dit debuutroman. Haar relatie met haar jeugdvriendin Marit zijn van grote meerwaarde in het boek. De ups en downs in het leven van Hanna waar zij niet altijd invloed op heeft en de wijze waarop zij dit deelt met Hanna maken dat de titel zeker past bij het boek.De relatie van Siem vond ik niet geheel overtuigend mede door het abrupte einde van het boek.Ook de beschrijving van haar ex-man en haar schoonfamilie wanen je echt in de Spaanse cultuur.De korte hoofdstukken laten het boek snel lezen. Het nadeel is dat Brendie ervoor gekozen heeft geen titel te geven aan de hoofdstukken alleen een nummering. Het boek springt van het heden naar het verleden wat maakt dat je steeds schakelen moet.Het einde van het boek had pakkender gekund. Misschien komt er een vervolg op Tombola?</t>
  </si>
  <si>
    <t>Ik ben al een tijdje bezig om dit boek uit te lezen, Maar je leest dit boek door twee verschillende mensen die weten van het ongeluk en de ware toedracht ervan. Helaas is dit zo saai er gebeurt haast niks tot het einde van dit boek ik zal nog niet verklappen mocht je het toch besluiten om te lezen. Ik zeg koop hem niet want het is niet zo spannend</t>
  </si>
  <si>
    <t>Een absolute puinhoop, dit boek. Dat komt ook door de hemeltergend slechte Nederlandse vertaling, die de knarsend zand in de machine gooit.DeMille maakt grote geforceerde stappen, met personages die nauwelijks weten te boeien. Een elementaire beginnersfout, waardoor het boek, net als de titel, kopje onder gaat. Alleen is een zoektocht naar het hoe en waarom in dit geval ' a waste of time'.</t>
  </si>
  <si>
    <t>Adrian Tchaikovsky is een Britse fantasyauteur, die zich sinds 2015 ook op sciencefiction toelegt. Hij werd bekend met zijn tiendelige serie Shadows of the Apt. In deze fantasysetting hebben alle kinden-volkeren een eigenschap of uiterlijkheid van een insectensoort en kunnen de Apt omgaan met technologie en de Inapt met magie. Wereldbouw is dus wel toevertrouwd aan deze schrijver. In 2015 kwam zijn eerste sciencefictionboek uit: Children of Time, waarmee hij de Arthur C. Clarke Award won. Dus ook met SF kan hij goed uit de voeten.Dat bewijst hij nogmaals met de novelle Ironclads, verschenen bij Solaris, een imprint van Rebellion Publishing. In boekvorm is het een prachtig vormgegeven gelimiteerde hardcover, met stofomslag en een iconische, in het binnenwerk herhaalde, illustratie van een Ironclad voorop. Ironclads zijn hightech harnassen, waar de superrijken (Scions) van de wereld zich in verplaatsen: een soort extreem beveiligde huiskamer op poten, met overal wapens en ondoordringbaar pantser, waar ze alleen uit komen in hun eigen thuisfort of in een versterkt en afgeschermd hoofdkantoor.De openingsbladzijden zetten direct de toon: misfit soldaat Sturgeon (want intellectueel in een Amerikaans leger van godsdienstfanaten en arme sloebers) legt uit hoe het zit met de Hoge Heren. Door de hele geschiedenis heen hebben de rijken zich alleen met oorlog ingelaten vanuit ondoordringbare harnassen en fortificaties, waar ze geen gevaar lopen en ze de Gewone Man kunnen afslachten. De nieuwste personificaties daarvan, de Scions in hun Ironclads, zijn niet anders: de soldaten van de USA en UK (na Brexit nogal een achterbuurt geworden) vechten met de Scandinaviërs, maar pas als de Scions (van welke partij ook) zich er mee bemoeien wordt het écht een slachtpartij.In die situatie arriveren sergeant Regan en zijn soldaten Franken en Sturgeon in de UK. Al snel krijgen ze een speciale missie, samen met een dronepiloot en een verkenner: vind een vermiste Scion, die achter de vijandelijke linies is verdwenen. Maar, zoals de tagline van het boek zegt: ‘Scions have no limits. Scions do not die. And Scions do not disappear.’ Dus Regan en zijn mensen hebben een probleem…Hun missie voert hen diep de Nordlanden in, waar ze vechten met Zweedse troepen, onderhandelen met bedrijfsagenten met zware wapens en in de problemen geraken met Finse geheimagenten in wel heel vreemde en bedreigende vorm.Het boek leest afwisselend als een actiefilm – soms zelfs als een futuristische ‘Saving Private Ryan’, waar de kogels je om de oren fluiten – en een cynisch commentaar op de wereldgeschiedenis. Dat laatste vooral door de tirades en levenslessen die soldaat Sturgeon regelmatig over zijn maten uitspuwt. Ondanks dat die twee narratieve vormen niet bij elkaar lijken te passen, werkt het uitstekend. Het sociaal-economische commentaar geeft extra punch aan de actie en maakt de paranoïde instelling van de hoofdpersonen meer dan geloofwaardig. In 159 bladzijden knalt Tchaikovsky zijn naargeestige toekomstige wereld in briljante kleuren door je kop: must-read militaire sciencefiction.Tchaikovsky schreef deze novelle vóór Brexit en de Amerikaanse presidentsverkiezingen, maar het verhaal ligt heel strak op de lijn die je daaruit de toekomst in kunt trekken. Gripping stuff en zeker een goede voedingsbodem voor een vervolg.Een interview met Adrian Tchaikovsky over deze novelle is eerder op Hebban gepubliceerd: Adrian Tchaikovsky schetst de toekomst van oorlog.</t>
  </si>
  <si>
    <t>Tom Clancy is een auteur die, toen hij nog leefde, regelmatig de samenwerking zocht met andere, gevestigde auteurs. Zo ook met Peter Telep, een schrijver die al meer dan veertig titels op zijn naam heeft staan. De samenwerking werd pas echt geactiveerd nadat Clancy in 2013 kwam te overlijden. Omdat er voldoende materiaal was om nog een aantal boeken te schrijven, begon Peter Telep met de aantekeningen van Clancy aan een serie boeken, waarbij Eindspel de laatstverschenen titel is.Of dit nu zo goed uitpakt voor de naam van Tom Clancy is maar zeer de vraag. In de grote lijnen van het verhaal kan men de hand van Tom Clancy wel ontdekken, maar in de uitwerking is in geen velden of wegen het signatuur van hem terug te vinden. Telep kan niet in de schaduw staan van zijn vermaarde co-auteur. Peter Telep is een in 1965 geboren Amerikaan die naast het schrijven van thrillers, fantasy en science fiction boeken, ook voor televisie series schrijft en educatieve schrijfcursussen geeft. Hij is auteur van onder andere de Wing Commander-serie.Rusland en de Verenigde Staten staan lijnrecht tegenover elkaar, na een nucleaire oorlog, die in het Midden-Oosten zes miljoen mensen het leven kost. Europa verenigt zich in de Europese Federatie, zonder Engeland en Ierland, die neutraal blijven. De olievoorraad staat zwaar onder druk en een wereldwijde crisis lijkt onafwendbaar.Als in 2020 Rusland de grootste energieleverancier ter wereld is, halen zij met hun nieuwe rijkdom hun militaire achterstand snel in en lijkt de wereld af te stevenen op een alles vernietigende oorlog.Stephanie Halverson, een JSF-piloot wordt op een verkenningsvlucht boven Rusland uit de lucht geschoten, terwijl ze een nieuw radarsysteem test en vervolgens gevangen genomen door de Russen.In de jungle van Ecuador is Lex Alexandrov een vermaard terrorist op het spoor, als hij een internationale samenzwering ontdekt op een eiland voor de Japanse kust, wordt een Russische ex spion door haar oude kameraden opgejaagd en haar enige hoop is dat zij kan overlopen naar het Westen.Dit zijn de drie belangrijkste verhaallijnen binnen dit verhaal. Daarnaast lopen nog wat andere lijnen door het geheel heen, waardoor het boek niet uitblinkt in overzichtelijkheid. Daar komt bij dat Peter Telep zijn uitgebreide kennis van het moderne wapentuig uitgebreid in dit verhaal heeft verwerkt. Dat is voor kenners misschien interessant maar voor lezers die minder in deze materie thuis zijn redelijk storend.Tijdens het eerste gedeelte van het boek wordt de lezer overrompeld met deze informatie die niet veel toegevoegde waarde heeft voor het verhaal. Het lijkt alsof de schrijver op deze manier zijn dunne verhaal met veel opsmuk probeert te redden. De hoofdpersonages zijn volgens goed Amerikaans gebruik stereotype ijzervreters, die in alle, soortgelijke actiethrillers ook opgevoerd worden. Ook de tegenstanders zijn niet verrassend te noemen en ook al de ‘usual suspects’.Dat Peter Telep goed ingevoerd is in de moderne oorlogsvoering wordt al vrij snel in het boek duidelijk. Hij verwerkt recente situaties op gebied van spanningen in de wereld en verpakt deze goed in Eindspel. Het boek is met name door de teveel uitgesmeerde techniek van het wapentuig en door de verschillende verhaallijnen, die pas vrij laat in het verhaal bij elkaar lijken te komen, niet echt een boek wat indruk op de lezers zal maken.Tom Clancy maakte vooral aan het begin van zijn carrière met The Hunt For Red October naam en wordt gezien als een van de beste schrijvers in zijn genre. Dat zijn naam op de kaft prijkt heeft waarschijnlijk te maken met de verkoop van dit boek. Publicitair zal dit zo zijn voordelen hebben, maar hierdoor loopt Clancy zijn reputatie wel een deukje op.</t>
  </si>
  <si>
    <t>Een klein maar zeer ontroerend debuut. Wat een origineel verhaal. Heden en verleden komen langzaam naar elkaar toe in dit prachtige debuut van Ruth Hogan.</t>
  </si>
  <si>
    <t>De vaart uit deel 1 blijft in deel 2 behouden. Ik heb genoten van de ontwikkeling in Meg en hoe de relatie tussen Simon en Meg zich ontwikkelde. Met mijn hond tegen mij aangekropen heb ik mij verlustigd in het boek. Ik voelde me haast tot de roedel uit het boek horen. Jammer dat mijn hond niet kan lezen. Hoewel er toenadering is tussen de mensen in Lakeside en de Anderen gaat het niet ten koste van de spanning tussen het anders-zijn van de Anderen en de Mensen. Hoe de wereld in elkaar zit wordt beetje voor beetje verder uitgelegd. Ik vind het boek op alle fronten goed gedoseerd en hoop dat deel 3 snel vertaald wordt.</t>
  </si>
  <si>
    <t>Tranen met tuiten huilen? Het boek wegleggen met een rode neus en rode oogjes? Steeds weer opnieuw? Dit zijn dingen die je kunt verwachten van Een verre plek vlakbij van Hayley Long. Maar wat heeft het boek nog meer te bieden dan bakken met tranen en snot?Het gezin van Dylan Thomas Taylor (vernoemd naar de dichter Dylan Thomas) en Griff Rhys Taylor (vernoemd naar Gruff Rhys, de zanger van de band Super Furry Animals) is een gelukkig gezin. Hun ouders zijn nog stapelverliefd op elkaar en met elkaar reizen ze de hele wereld over. Na een heerlijke zomervakantie slaat het noodlot toe en daar begint het boek.In het eerste hoofdstuk weet Hayley Long in een paar bladzijdes de personages zo neer te zetten, dat je al meteen met ze mee gaat voelen. Als lezer weet je dat er ieder moment iets mis kan gaan, maar waar zit het gevaar? Iedereen lijkt gelukkig, maar als je de achterflap hebt gelezen, dan weet je dat dit gezinnetje niet zo gelukkig blijft. De emotionele klap komt eigenlijk al meteen na het eerste hoofdstuk en dat dit meteen aangrijpend is, is erg knap gedaan door de schrijfster.De personages voelen al snel als echt en hun relatie onderling wordt ook al snel duidelijk. Het boek is geschreven vanuit het oogpunt van Dylan. Hij is de stille zoon in het gezin, hij zegt alleen iets als hij iets te zeggen heeft. Hij en zijn broer Griff zijn close, maar hebben natuurlijk ook hun broederlijke ruzies. Soms hebben de twee aan een blik genoeg om elkaar te begrijpen.Regelmatig springt Dylan uit het ‘heden’ van het boek om te gaan naar een ‘verre plek vlakbij’. Aan de ene kant geeft dit het verhaal meer achtergrond, maar aan de andere kant zijn de stukjes in het heden veel interessanter. Tijdens het lezen van het boek lijken de flashbacks soms te geforceerd en halen ze je ineens uit het verhaal. Maar als naar het hele boek gekeken wordt (met het einde in je achterhoofd), dan blijken deze stukjes toch een plek te hebben in het grote verhaal. Achteraf dus logisch, maar tijdens het lezen voelen ze als onnodige uitstapjes en dat is jammer.Verder gebeurt er na het grote ongeluk niet veel in het verhaal. De jongens moeten vooral wachten en worstelen met hun eigen rouwproces. Toch is dat slim gedaan, want zo staat het emotionele enorm op de voorgrond en dat maakt het boek sterker.Muziek speelt een belangrijke rol in het boek, net als de dichter Dylan Thomas. Muziek verbond de mannen in het gezin. Na het ongeluk helpt muziek (vooral het nummer The Nearest Faraway Place van de Beach Boys) bij het rouwproces. Het verbindt de jongens weer met hun vader, maar ook met elkaar. Griff weet het verlies een plekje te geven met de hulp van nieuwe vrienden, waar hij ook een band mee krijgt door muziek.Het muziekthema is overigens verre van subtiel in het verhaal verwerkt. Dat het ook vooral gaat over The Beatles, de Beach Boys, Nirvana en Kanye West (of tegenwoordig Ye West) maakt het ook niet heel origineel. De personages worden neergezet als echte muziekliefhebbers, maar voor muziekliefhebbers hebben ze een erg standaard smaak. Het was leuk geweest als daar nog een onbekendere naam tussen had gestaan. Maar dit is een klein kritiekpuntje en ook niet echt belangrijk voor het verhaal.Een verre plek vlakbij is geen boek waar je een eeuwigheid mee bezig zult zijn. Het leest vlot en als je er goed voor gaat zitten kun je er zo doorheen sprinten. Houd er wel rekening mee dat een doosje tissues geen overbodige luxe is bij het lezen van dit boek. Hierdoor is dit boek niet het beste boek om in de trein te lezen.</t>
  </si>
  <si>
    <t>Het boek Het glazen plafond van Meta Muller is het aan alle kanten net niet. Of eigenlijk is het het helemaal niet. Het is geen literatuur, het biedt geen suspense, het is geen chicklit en het is ook weinig anders. Muller probeert te associëren en een literaire stijl te imiteren, maar met elke beeldspraak slaat zij de plank volledig mis. Wellicht had zij er beter aan gedaan gewoon haar eigen stijl te volgen in plaats van te proberen echte schrijvers na te doen. Aan de andere kant is haar schrijfstijl dermate stroef en ontransparant dat ik het vermoeden heb dat dit haar hoogste kunnen is. En als dat waar is, stelt Mullers schrijftalent weinig voor. In Ad Valvas, het alumniblaadje van de VU, las ik dat zij haar skills heeft opgedaan uit een boekwerkje over het schrijven van thrillers. Het stramien van het boek is dan ook clichématig en nooit verrassend. Bovendien komen de karakters niet tot leven en is de plot erg dun. In Ad Valvas bekende Muller ook dat zij haar eerste versie volledig rood terugkreeg van de redacteur van uitgeverij Q (imprint van uitgeverij Querido). Zij had er waarschijnlijk beter aan gedaan daar haar conclusie uit te trekken en haar manuscript terug te trekken. Het boek is er namelijk ook na herschrijven niet beter op geworden. Je vraagt je als kritische lezer af of de desbetreffende redacteur toevallig mischien een dagje vrij was of nog een quotum moest halen op de dag dat Mullers herschreven werk weer op de mat lag. Het is onvoorstelbaar dat dit werk de boekhandel bereikt heeft. Het glazen plafond is op geen enkele wijze serieus te nemen - noch de intrige, noch de personages, noch het billenkoekgebeuren overtuigen ook maar in het geringste. Het lijkt mij verstandig als Muller zich toelegt op haar privéleven en hobby's in plaats van het schrijven.</t>
  </si>
  <si>
    <t>Stalker, het 1e boek dat ik heb gelezen van Lars Kepler.Het boek gaat over een seriemoordenaar, die vlak voor hij toeslaat een filmpje van het slachtoffer op internet plaatst. De vraag is al snel wat alle slachtoffers met elkaar gemeen hebben en of ze een volgend slachtoffer kunnen voorkomen of iets op het filmpje kunnen ontdekken en er mogelijk op tijd bij kunnen zijn. Wie deze gruwelijke moorden op zijn geweten heeft blijft tot het eind geheim. Aan het begin van het verhaal voel je direct de spanning, omdat je weet dat zodra er een filmpje online komt ,de tijd eigenlijk te kort is om nog iets te kunnen doen voor het slachtoffer. Het lijkt een zaak die alleen opgelost kan woorden door Joona, die voorheen bij de politie werkte, maar sinds een jaar spoorloos is verdwenen. Ondertussen probeert hypnotiseur Erik een man onder hypnose te brengen, die mogelijk meer weet van deze zaak. Halverwege het verhaal zakte de spanning wat weg, maar deze kwam dubbel terug op het einde toen het plot naderde. Met alle verschillende verhaallijnen die uiteindelijk op 1 punt samen komen is het verhaal heel goed in elkaar gezet. Zeker een aanrader voor wie van een spanende thriller houdt.</t>
  </si>
  <si>
    <t>Waardering **Auteur Fons Burger brengt met Smith!, het tie-wrap mysterie Een eerste deel uit van een nieuw te starten thrillerserie. Als ervaren oorlogsverslaggever en later als redacteur van een magazine heeft hij al veel ervaring opgedaan. Eerder schreef hij de roman vrouwen en de thriller de martelaren van lot. Zijn roman word nu ook in Amerika uitgebracht. Naast schrijven is Fons actief in de muziek.Het eerste deel van Smith! speelt zich af in een klein pittoresk dorpje omringt door weilanden. Harry Smith is advocaat in het dorp en heeft een zeer uiteenlopende caseload; onder andere vluchtelingen, prostituees en boeren behoren tot zijn vaste klantenkring. In het toch wel enigszins aparte dorpje gaat iedereen zijn gang totdat men opgeschrikt word door een moord, een moord met een tie-wrap.Al snel komt het dorp met zijn inwoners in de belangstelling te staan en dat leidt tot onverwachte situaties met Smith als belangrijkste verdachte.Burger begint zijn verhaal met een redelijk uitgebreide beschrijving van het dorp, de omgeving en de belangrijkste inwoners. Dit maakt dat het verhaal wat langzaam op gang komt en in het begin zeker niet duidelijk is wat er gaat gebeuren. Smith! word aangeprezen als een boek met humor, spanning en erotiek. Alhoewel er wel enige humor in het boek aanwezig is, moet het wel net de humor zijn waar je als lezer van houdt. De erotiek is naar mijn mening vooral platvloers en levert weinig bijdrage aan deze thriller, waarin helaas ook de spanning nergens echt de boventoon voert. De personages hebben weinig diepgang, waardoor ook zij niet bepaald van de pagina afspringen.Met een ontknoping die niet alleen ontzettend ver gezocht overkomt en een open einde dat in deel 2 een staart krijgt snijdt Burger zichzelf waarschijnlijk wel in de vingers. Smith! nodigt nu niet bepaald uit om een vervolg snel ter hand te nemen.</t>
  </si>
  <si>
    <t>Op een instelling voor min of meer ontspoorde meisjes worden twee gruwelijke moorden gepleegd. Commissaris Joona Linna wordt er als waarnemer naartoe gestuurd. Omdat er een intern onderzoek naar hem loopt heeft hij eigenlijk geen bevoegdheden maar eigenwijs als hij is gaat hij zijn eigen gang. Iedereen denkt dat Vicky de moorden heeft gepleegd, maar is dat wel zo? Commissaris Joona ontdekt een aantal vreemde dingen die niet kloppen met wat het O.M. denkt. Niemand gelooft hem en daarom gaat hij op eigen houtje op onderzoek. Hoe zit het met de ontvoering van een klein jongetje? En wat heeft het medium, die de politie steeds belt, met deze zaak te maken?Het boek heeft mij vanaf het begin erg geboeid. Het is zeker een aanrader en het is erg moeilijk om het boek aan de kant te leggen voordat je het uit hebt. Voor mij dan ook 4 sterren (want het geniale boek moet nog geschreven worden volgens mij, niets is perfect).</t>
  </si>
  <si>
    <t>Josie trekt met haar zoontje van ongeveer acht en dochter van vier naar Alaska. Ze vlucht weg van haar man, van haar tandartspraktijk die eigenlijk onder haar gat verkocht is na een claim van een patiënt, van haar huidige leven.Het verhaal op zich gaat eigenlijk over een vrouw die vlucht en hoopt iets anders te vinden, maar het maakt niet uit hoe ver je vlucht, je verleden neem je altijd mee en zolang je daarmee niet in het reine bent, maakt het niet uit waar je bent.Ze begint onvoorbereid aan de tocht per camper en brengt verschillende keren haar kinderen in gevaar, zowel door haar gebrek aan ervaring qua kamperen en tochten in bos, als door haar alcohol gebruik of moet ik misbruik schrijven?Alaska is een stuk van Amerika dat me fascineert en ik hoopte iets van mijn fascinatie terug te vinden in dit boek. Dat was niet het geval, het boek had zich even goed in een ander land in een of ander natuurpark kunnen afspelen, dat was dus wel een tegenvaller.</t>
  </si>
  <si>
    <t>Hier is dan kookboek nummer van 6 van Karin Luiten. In Het grote zonder pakjes &amp; zakjes kookboek zijn de populairste gerechten gebundeld uit de eerder verschenen boeken Zonder pakjes &amp; zakjes 1 en 2. Koken mét verse ingredienten en zonder pakjes en zakjes waar vooral allerlei E-nummers in zitten. Nou ja, zonder.....een bouillonblokje is hier en daar wel toegestaan net zo als een blikje tonijn of tomaat. Karin gaat in haar kookboek voor gezond maar ook voor goede ingredienten. Dus boter is echte boter. Je kookt tenslotte om een lekkere en gezonde maaltijd op tafel te zetten. De kaft is minder uitnodigend dan de rest van het boek. Wat een vrolijk en blij boek vol met kleur, leuke foto’s en tekeningen en niet onbelangrijk: heerlijke recepten met handige tips voor het koken maar ook voor het varieren met de recepten.Asperges met hollandaisesausBereiden: 30 minutenvoor: 2 personenNodig:500gr à 1 kg asperges (naar eigen voorkeur)1 el citroensapSnufje zoutSaus:Officieel hoor je hollandaisesaus au bain-marie te maken. Maar dit is de vijf-minuten-kan-niet-mislukken methode met de keukenmachine of blender.2 eidooiers1 el citroensap1 el witte-wijnazijn100 gr boter in blokjesZout &amp; peper uit de molenAsperges:snij de taaie uiteinden van de asperges. Schil ze met een dunschiller van net onder het kopje naar beneden, niet te zuinig. Bewaar ze in koud water met wat citroensap tegen het verkleuren. Doe alle schillen met ruim koud water en wat zout in een pan en breng aan de kook. Laat een kwartiertje trekken. Verwijder de schillen en leg de asperges in het geurige water.Kook ze 10 minuten op zacht vuur (deksel erop), zet het vuur uit en laat ze nog 10 minuten nagaren tot ze mooi zacht zijn.Saus:Klop de eidooiers 1 minuut met zout en peper in de keukenmachine (of blender). Zet uit. Verhit het citroensap en de azijn samen in een steelpannetje. Giet de hete vloeistof in een klein straaltje in de machine terwijl hij draait. Zet weer uit.Laat in dezelfde steelpan de boter smelten maar niet bruin worden. Zet de machine weer aan en giet de vloeibare boter in een dun straaltje naar binnen tot het een mooi dikke botersaus wordt. Proef op zout en peper.Dit gerecht was heerlijk. De asperges waren precies goed, de kooktijd en nagaartijd van ieder 10 minuten maakt echt verschil. Ook de hollandaisesaus was erg lekker. Bovenstaande hoeveelheid saus was best veel voor 2 personen. Ik had zelf gerookte zalm bij de asperges geserveerd zoals ook in het boek als suggestie staat aangegeven. Helaas werd aan het begin van het recept niet vermeld dat ik de schillen moest bewaren voor het koken van het water.Niet alle recepten zijn voor hetzelfde aantal personen. Was het bovenstaande recept voor 2 personen, ieder ander recept kan voor een ander aantal zijn. Bij het maken van je boodschappenlijstje moet je dan ook even alert zijn voor wat betreft de hoeveelheden van de ingredienten.Door de eenvoudig te maken recepten is het een handig kookboek om te hebben voor als je snel tussendoor toch nog even iets wilt kokkerellen. Ingrediënten zijn makkelijk verkrijgbaar bij de supermarkt en veel zal de gemiddelde kok zelfs standaard in huis hebben. Uit dit kookboek wordt zeker nog vaker gekookt!</t>
  </si>
  <si>
    <t>Ik heb meegedaan aan de leesclub van dit boek, leuke discussie gehad en het was zeker geslaagd!Nooit eerder heb ik een boek gelezen van Stephen King. Dit is een fantasieverhaal, waarbij ik niet eens wist dat hij fantasie schreef. Ik weet wel dat hij veel horror schrijft, en dat kon je zeker merken in de wat spannendere stukjes in dit boek, die meteen heel goed waren.Het verhaal gaat over een koninkrijk, genaamd Delain. De koning heeft twee zoons, maar nadat hij overlijdt gebeuren er heel wat vreemde dingen...Verder wil ik er niet veel over zeggen, anders verklap ik teveel!!Het boek is een leuk verhaal en heeft hele speciale en unieke elementen. Je kunt vanaf het begin al merken dat het verhaal echt wordt opgebouwd, tot één bepaald punt, waarna het veel spannender en interessanter wordt.Toch waren de personages wat oppervlakkig en vond ik het verhaal soms wat langdradig. Ik heb gehoord dat dit boek gekoppeld is aan de Donkere Toren boeken, maar als je die boeken niet hebt gelezen is dit verhaal ook prima te volgen!! De titel begrijp je pas als je wat verder in het boek zit, het verhaal centreert zich namelijk niet echt met draken. Samengevat, is het een leuk verhaal om even te lezen, niet veel verdieping en het verhaal raakt je ook niet echt, maar zeker spannend en mysterieus!</t>
  </si>
  <si>
    <t>Een heerlijk boek vol humor, drama, passie en muziek, heel veel muziek. Su-su-superster moet zo snel mogelijk worden verfilmd, al was het alleen maar om te laten zien dat een talentenjacht wél de moeite waard kan zijn.</t>
  </si>
  <si>
    <t>Het verhaal is eigenlijk erg aardig en zeker origineel (een boek uit 1993. Maar de opzet van het boek is verwarrend; hierdoor is het verhaal nauwelijks te volgen en pas op het eind valt alles ineens op zijn plaats. De schrijfstijl is niet slecht maar kan toch ook niet echt lang boeien. Jammer, het gegeven had veel beter en spannender uitgwerkt moeten worden. Dus wel een redelijk boek, maar niet goed geschreven.</t>
  </si>
  <si>
    <t>Een alternatieve leeservaring. Sommige hoofdstukken laten het midden tussen hallucinaties en wartaal. Geen touw aan vast te knopen, maar ‘t zal aan mij liggen, anderen zullen Nova geniaal vinden. Op andere momenten vond ik het weer fijn leesbaar: het liefdesavontuur in de bergen, de wandeling naar de bedreigde gorilla’s en de ongemakkelijke gesprekken op de burelen van een moderne uitgeverij. Voor de rest voelde ik mij verloren tussen onbegrijpelijke astrologische experimenten en berekeningen rondom een afgelegen sterrenwacht.</t>
  </si>
  <si>
    <t>In een schuur onderaan 'de Berg' groeit Anjo en vijf andere verweesde kinderen op. Ze moeten het met elkaar zien te redden. Ze zijn daar niet alleen, Negro, Chico en de 'wijven'. zorgen ervoor dat er in ieder geval meestal wat te eten is. Hun zogenaamde voogden zorgen misschien dan wel voor eten, maar zijn ook bijzonder wreed naar de kinderen. Het gaat zover dat Anjo besluit om de groep te verlaten op zoek naar een beter leven. Naast Anjo en de andere weeskinderen maken we ook kennis met het leven op de berg en in de bovenwereld: de prostituee Lucy en de politieagente Elizabet.. Het boek beschrijft heel indringend het leven in dit gedeelte van Brazilië. Gedetailleerd wordt de hardheid van het bestaan beschreven. Als je het boek leest wordt je deelgenoot van dit bestaan. Soms emotioneel, soms gechoqueerd. Je voelt als het ware het verdriet en de pijn van de personages. Sommige gebeurtenissen zijn soms te gruwelijk om te lezen. Het allermooiste van het boek vond ik toch wel hoe de schrijfster de verbindingen legt tussen de verschillende personen. en dat dit op het eind pas steeds meer duidelijk wordt.Je wilt het boek aan een stuk uitlezen, maar de gebeurtenissen dwingen je soms om het even dicht te doen.Knap van Roxanne van Iperen als debuutroman.</t>
  </si>
  <si>
    <t>Als psychologe Karin hoort dat ze geadopteerd is, is ze geschokt. Haar biologische vader ligt op sterven en wil haar graag nog één keer zien voor hij overlijdt. Haar hele leven ligt overhoop, maar toch besluit ze met haar zoontje Sam naar Canada af te reizen om haar vaders laatste wens in te willigen. Aangekomen in Canada leert Karin haar broer Jonas kennen, hij is wel opgegroeid bij hun vader en werkt als dokter in het General Hospital in Ottawa, waar hun vader verpleegd wordt. Karin krijgt echter niet veel tijd om rustig afscheid te nemen van haar vader, want kort na haar aankomst verdwijnen er twee kinderen uit de buurt. Karin raakt daar ongewild bij betrokken en ontdekt ook nog eens een familiegeheim, dat verstrekkende gevolgen voor haar en Sam kan hebben.Normaalgesproken ben ik geen Suzanne Vermeer-fan, maar wat een spannend, winters boek was dit! De twee verhaallijnen lezen lekker weg, door de vlotte dialogen en de herkenbare personages. Erg gedetailleerd is het verhaal niet, maar dat vond ik niet storend. De wendingen die het verhaal nam, verrasten me steeds weer en zorgden ervoor dat ik het plot pas laat zag aankomen.Stel je daarbij uitgebreide beschrijvingen van een winters Canada voor en je hebt een fijn boek te pakken!</t>
  </si>
  <si>
    <t>De overeenkomst met ‘wees onzichtbaar’ is dat de hoofdpersoon een jongen is in een gezin met Turkse ouders die het in Nederland moeten redden. Ook in dit boek is de vader een tiran maar daar houdt de overeenkomst op. Akyol beschrijft op harde, confronterende wijze hoe het er in het gezin aan toe gaat en hoe iedereen (moeder en twee broers) er een tik van meekrijgt. Extra dimensie voor mij was de plaats waar dit zich afspeelt, Deventer. Ook de stad waarin ik ben opgegroeid dus de plekken die Akyol beschrijft zijn erg herkenbaar.</t>
  </si>
  <si>
    <t>Uitgeverij Ambo|Anthos kondigde een winactie via een whatsappgroep aan. Nieuwsgierig als ik ben, moest ik daar natuurlijk meer van weten en meldde mij aan. Zo ontving ik steeds sneak peaks en won ik uiteindelijk zelfs één van de vooruitleesexemplaar. Het is altijd leuk om een boek te mogen lezen voordat het officieel in de boekhandel te verkrijgen is. Zeker als het om een mega hit gaat, in Engeland zijn er al meer dan 300.000 exemplaren van verkocht. Of het in Nederland ook zo’n hit gaat worden…..Toeval, achteraf denk je vaak, wat als… Wat als Joe iets harder had gereden. Wat als zijn zoon William had liggen slapen. Wat als het verkeer vlotter door hard gereden… Zou het dan allemaal anders gelopen zijn? Het leven zit vol met toevalligheden…of toch niet….Joe is gelukkig getrouwd met Mel (Melissa) en samen hebben ze een zoontje van vier, Wiliam. Ze hebben het goed samen en leven een gelukkig leven, tot het toeval wil dat William de auto van zijn moeder ziet rijden en ze besluiten haar te verrassen. Als Joe dan getuigen is van een ruzie tussen Mel en hun goede vriend Ben, veranderd opeens alles. Maar dan ook letterlijk alles….Wat houdt zijn vrouw voor hem geheim en wat speelt er tussen die twee?Joe raakt volledig de grip op zijn leven kwijt. Hij wordt geschorst van zijn werk, buurtgenoten kijken hem met de nek aan. De situatie roept angstgevoelens en boosheid op en Joe wil het leven weer in eigen hand willen nemen. Dit alles zorgt ervoor dat Joe haast gek wordt van woede en wraakgevoelens. Ook de onzekerheid knaagt aan hem en hij pakt alles aan om weer grip te krijgen op zijn leven en om het heft in eigen hand te krijgen, de rollen om te draaien.Logan maakt handig gebruik van de moderne technieken, mobiele telefoons, internet, en social media zoals FaceBook. Wat is er eigenlijk allemaal waar van wat je ziet op social media? Het geeft je als lezer soms een beklemmend gevoel. Je bent je opeens heel bewust van het feit dat met al je acties op social media, je leven op een presenteer blaadje ligt. Dat er steeds meer nieuwsberichten zijn, waarin hackers een hoofdrolspeler, versterkt dit gevoel.Ook Joe is zich ervan bewust dat zijn leven door social media opeens heel anders gezien kan worden door vrienden en kennissen. Wat is er eigenlijk nog echt in dit leven…..Het was een Luik ontdekken onder het kleed in je woonkamer, en je tilt het op en daar ligt een heel andere wereld pal onder je voeten, een verborgen maar bewegend stelsel van tandraderen en koppelingen dat jouw leven de ene of de andere kant opstuurt zonder dat je ook maar iets in de gaten hebt.Door de fijne schrijfwijze van T.M. Logan lees je lekker weg. Toch had ik zo ongeveer halverwege even een klein dipje. Al die leugens, waar wil de auteur naar toe? Maar gelukkig pakte het verhaal mij kort daarna weer door een gebeurtenis die mijn wenkbrauwen deed liften en ging het lezen in een sneltreinvaart door naar het einde.De personages komen goed tot hun recht en je krijgt als lezer echt een goed beeld van hoe de personages zijn, althans dat denk je… Want Logan is er een ster in om je op het verkeerde been te zetten. Dit doet hij dan ook meerdere malen en zeker op het einde.De ontknoping is erg verrassend, misschien iets te ver gezocht? De neiging om het boek nog eens te lezen om te checken of alles wel kan, kriebelt. Maar eerlijk is eerlijk….het is een geweldig boek. Ik heb er van genoten en ben er van overtuigd dat vele anderen net zo gaan genieten!En het goede nieuws is dat er nog twee boeken in het verschiet liggen!Mijn beoordeling:Spanning: 4 puntenPlot: 4 puntenLeesplezier: 4 puntenSchrijfstijl: 4 puntenOriginaliteit: 4 puntenPsychologie: 4 puntenGemiddelde beoordeling: 4 sterren ⭐️⭐️⭐️⭐️</t>
  </si>
  <si>
    <t>Lieve is een vlot geschreven verhaal. Het leest makkelijk weg. Het perspectief wisselt per hoofdstuk, van personage en van tijd. Dat maakt het voor mij nogal onrustig. Het gegeven van wisselingen/dubbelingen van personages is op zich leuk, maar de uitwerking is gewoon niet goed. De personages blijven plat, ze maken geen ontwikkelingen door. Er wordt een personage geïntroduceerd 'out of nowhere' (Dirk) die daarna hoofdstukken lang niet terugkomt en aan het eind ineens weer opduikt. Iedereen doet het met iedereen, vooral zonder voorbehoedsmiddel, enige terughoudendheid hierbij omdat iemand de partner van je vriend is, is ver te zoeken. Giphart heeft dit boek tijdens zijn vakantie geschreven zonder de gebruikelijke uitwerking van details zoals hij normaal doet. En dat merk je. Lieve is een vluggertje.</t>
  </si>
  <si>
    <t>J.(Johny)K. Johansson is het pseudoniem van een groep Finse scriptschrijvers. Volgens de uitgever houdt deze fictieve auteur van Scandinavische misdaadverhalen, van alle series op HBO, goedgeschreven seksscènes en leest hij het boek graag voor hij de film ziet. Laura is het eerste deel van een trilogie. Deel twee, getiteld Noora, wordt verwacht in oktober van dit jaar.Miia Pohjavirta, ex-politieconsulente op het gebied van sociale media, keert terug naar haar geboortedorp Palokaski in Finland. Ze start als remedial teacher op de middelbare school, waar haar broer Nikke de schoolpsycholoog is. Hun zus Venla is daar als tiener spoorloos verdwenen. Op de eerste schooldag wordt een van de scholieren, Laura Anderson, vermist. De inspecteur die belast wordt met het onderzoek is een goede bekende van Miia. De ouders van Laura openen een Facebookpagina in de hoop dat dit bruikbare tips zal opleveren. De reacties van medescholieren zijn overweldigend, maar niet in positieve zin. Het lijkt erop dat Laura een verborgen leven leidde waar haar ouders geen weet van hadden. Al snel wordt Nikke de hoofdverdachte, waardoor Miia zich intensief met de zaak gaat bemoeien. Wanneer Laura dood gevonden wordt, gaat dit de boeken in als een ongeluk. Zowel Miia, Nikke als inspecteur Korhonen hebben hier – onafhankelijk van elkaar – hun bedenkingen over.Laura is een dun boek en kenmerkt zich vooral door simpel taalgebruik en de toepassing van nogal wat clichés. Het verhaal speelt zich af in een dorpsgemeenschap waar iedereen die in meer of mindere mate afwijkend gedrag vertoont direct als verdacht wordt beschouwd. Zowel Laura’s medescholieren als de volwassenen in haar omgeving krijgen moeiteloos een motief in de schoenen geschoven. Het is al vrij snel duidelijk dat Laura slachtoffer is geworden van een illegale organisatie opgezet door invloedrijke personen uit het dorp. Dat Venla’s verdwijning destijds hiermee verband houdt, ligt ook voor de hand. De plot wordt dus eigenlijk al in het eerste deel grotendeels weggegeven en alle onbeantwoorde vragen lijken vooral betrekking te hebben op de mate van betrokkenheid van de diverse hoofdrolspelers.Alle personages in het boek zijn vlak en de motieven voor gedrag zijn bij tijd en wijle onbegrijpelijk. Miia is gestopt met het politiewerk omdat het werken met jongeren haar meer aantrekt. In het boek doet ze echter niets anders dan de agente uithangen en haar remedial teaching werk lijkt haar geen moment te kunnen boeien. Op eigen houtje ondervraagt ze mensen en niemand lijkt haar hierbij een strobreed in de weg te leggen. De ouders van Laura doen helemaal niet mee en alle pubers lijken op elkaar: verongelijkt, ongeïnteresseerd en met een voorliefde voor roddel en alcohol.Wanneer Laura’s lichaam aan het einde van het boek wordt gevonden blijkt het na forensisch onderzoek vol te zitten met hormonen. Geen normale waardes voor een tienermeisje, dus overduidelijk zijn deze opzettelijk ingenomen of toegediend. Toch wordt Laura’s dood afgedaan als een ongeluk onder invloed van alcohol. Dit kan een doofpot-actie zijn, maar het is op zijn minst vreemd dat dit zo gemakkelijk kan gebeuren.Een trilogie zou moeten bestaan uit drie boeken die ieder een deel van het uiteindelijk verhaal vertellen. Elk deel is een verhaal op zich met voldoende losse draadjes en een cliffhanger om het pad te effenen naar het volgende deel. Dat is met Laura niet echt gelukt. Pas aan het einde krijg je het gevoel dat het verhaal gaat beginnen, maar dan is het boek al uit. Het citaat op de cover vermeldt dat Laura de Finse Twin Peaks zou zijn; de enige overeenkomst lijkt slechts de naam van het dode meisje te zijn: Laura.</t>
  </si>
  <si>
    <t>In het Amsterdamse Bos wordt een Oosters jongetje, verkleed als danseresje, aangereden en voor dood achtergelaten. Hij spreekt slechts één woord, in Farsi: ‘Plar’, vader. Journaliste Farah Hafez duikt in de zaak en doet de nationale politiek vervolgens schudden op haar grondvesten. Maar ze haalt tegelijkertijd de demonen uit haar eigen jeugd keihard naar boven.</t>
  </si>
  <si>
    <t>Ik had hogere verwachtingen van dit boek door de commentaren, maar mij heeft het niet bevallen. In het begin heel verwarrend, te veel personages, ook verwarrende namen gebruikt zoals Anna en Annie, met lege gaten zoals bv. wat is er gebeurd met de moordenaar van Madeleine,... Nee, dit was een miskoop.</t>
  </si>
  <si>
    <t>Voor wie van verrassende, bijzondere en niet alledaagse boeken houdt, is dit zeker een aanrader. Het was wel prettig om wat achtergrond kennis van de Bijbel te hebben, om de beschreven situaties beter te kunnen volgen. Een roman waarbij God de mens beïnvloedt, maar ook andersom hebben de ontwikkelingen op aarde zoals de reformatie, opkomst van de wetenschap invloed op God (en satan). De Aartsengelen spelen een belangrijke rol in het boek. Hun discussies en zienswijzen veranderen ook gedurende de eeuwen. Zo houdt Aartsengel Gabriël zich bezig met muziek en de steeds nieuwe muziekinstrumenten die ontstaan. Aartsengel Michaël heeft toch wel een voorliefde voor het wapentuig. Hij staat God bij met zijn zwaard, maar later in het verhaal met een vlammenwerper en andere nieuwe uitvindingen. Het enige minpuntje is het té vaak terugkeren van Gods persoonlijke collectie.</t>
  </si>
  <si>
    <t>Toen ik net begonnen was aan dit boek dacht ik: ik weet niet of ik dit boek van Auster uit ga lezen. Intussen weet ik wel zeker dat je het uit gaat lezen én in een razend tempo. Wat een goed verhaal! De verhaallijnen lopen naadloos in elkaar over. Het verhaal wordt in 4 delen verteld en ook in 3 verschillende vormen nml. met een ik-persoon, een hij-persoon en een jij-persoon. Ik ga niks vertellen over het verhaal zelf anders verraad ik misschien iets, ik kan alleen maar zeggen: LEZEN!!!</t>
  </si>
  <si>
    <t>Korte inhoud op de kaft sprak me meteen aan. Helaas, te veel personages en te langdradige karakterbeschrijvingen zorgen dat er geen vaart in het verhaal komt. Het thrillergenre is niet de sterkste kant van de schrijfster. Eerder geschikt voor Young adults.</t>
  </si>
  <si>
    <t>Michel van Egmond is de eerste auteur die twee jaar na elkaar de NS Publieksprijs wist te winnen. In 2014 ontving hij deze prijs voor zijn boek Kieft over ex-voetbalspits Wim Kieft die destijds aan drugs verslaafd was, en een jaar eerder voor Gijp, waarin de belevenissen van ex-rechtsbuiten René van der Gijp zijn opgetekend. Deal gaat niet over een voetballer maar over de makelaar in voetballers; Rob Jansen, die miljoenen verdiende met het afsluiten van transfers van voetballers.  Van Egmond heeft bijna een jaar met Rob Jansen meegelopen om het boek te kunnen schrijven. Het boek, dat geen indeling in hoofdstukken kent, beschrijft de periode die de schrijver heeft beleefd in het gezelschap van Jansen. Tussendoor wordt de tekst doorspekt met herinneringen van Jansens activiteiten uit het verleden. Dit gaat terug tot de tijd dat de jonge Rob meeliep met zijn vader Karel Jansen die, ondersteund door zijn vrouw, voorzitter was van de door hem zelf in 1961 opgerichte Vereniging van Contract Spelers (VVCS). Deze vereniging behartigt de belangen van voetballers bij cao-onderhandelingen en contractbesprekingen. Rob Jansen nam het werk van zijn vader over en realiseerde zich al snel dat het werk dat hij deed veel interessanter qua financiële beloning zou zijn wanneer hij het in een ander kader plaatste. Hij begon het bureau Sport-Promotion, dat de belangen van onder meer spelers als Makaay, Cocu, Bergkamp en Jonk en trainers als Dick Advocaat en Ronald Koeman verzorgde.  Het boek gaat onder meer over de periode waarin Everton met trainer Ronald Koeman op zoek was naar versterking van zijn team voor het seizoen 2017-2018. Eind 2017 is gebleken dat de versterkingen geen gelukkige keuzes waren. De prestaties van Everton waren dusdanig dat dit leidde tot het ontslag van Ronald Koeman. In hoeverre Rob Jansen hieraan mede debet is, valt niet uit het boek af te leiden. Schimmig blijft wie uiteindelijk desbetreffende spelers heeft binnengehaald. Farhad Moshiri, de eigenaar van Everton, schijnt naast Rob Jansen een grote groep adviseurs te hebben.Ook de beschrijving van de achtergronden van de ophef die in de media ontstond na het ontslag van Danny Blind als trainer van het Nederlands elftal door de wijze waarop Hans van Breukelen namens de KNVB de aanstelling van een nieuwe trainer voor zijn rekening nam, is voor de voetballiefhebber een van de interessante onderdelen van het boek.Degenen die niet van voetbal houden zullen waarschijnlijk het meest genieten van de sporadische beschrijvingen van de huiselijke bezigheden van de puissantrijke Rob Jansen, zoals het aankleden en naar school brengen van zijn dochtertje Nina en het verschonen van de bak van Ted de cavia. De meest oninteressante onderdelen zijn de pagina's lange opsommingen van spelers die Jansen begeleid heeft en clubs waarmee hij zaken heeft gedaan. Een heel indrukwekkend lijstje, maar meer geschikt voor een bijlage. Van Egmond ontkomt niet aan herhalingen. Het is niet anders: veel situaties lijken op elkaar, alleen de namen zijn anders.  Dat het haat en nijd is in het wereldje van de spelersmakelaars is op zich geen nieuws. Dat er geen sprake is van een beschermd beroep is evenzo duidelijk, net als het gegeven dat velen proberen een graantje mee te pikken bij het transfereren van spelers. Michel van Egmond geeft hieraan inhoud door concrete gevallen te beschrijven. Als het boek uit is, blijft de lezer niettemin achter met het onbestemde gevoel dat hij veel van hetzelfde heeft gelezen.</t>
  </si>
  <si>
    <t>Veel critici verweten Ammaniti dat het boek Anna geen diepgang kent. Wellicht is dit ook het geval, vraag is of dat ook een gemis is. De wreedheid is ongekend in het verhaal, het wordt echter nooit onsmakelijk of ongemakkelijk. Op lichte wijze beschrijft de schrijver een ongekende zoektocht naar hoop en verlossing. Soms is dat voor mij ook al genoeg om tot denken te worden aangezet.</t>
  </si>
  <si>
    <t>Judith Koelemeijer schrijf in dit boek de levensgeschiedenis van de nu 87 jarige Anna Boom. Het boek leest als een roman en je leeft echt met Anna mee.In de zomer van 1942 gaat de dan 22 jarige Anna met de trein naar Boedapest.Hiermee maakt ze zichzelf eindelijk los van haar moeder.Het is ook het begin van een uitzonderlijk en rusteloos leven.In de oorlog helpt Anna Joden met beschermingspassen en voedsel.Na de oorlog besluit Anna alles te vergeten van deze periode en ze zwijgt 40 jaarlang over dit verleden.Heel indrukwekkend is het ook als op een nacht deze stilte wordt verbroken.Waarom dit zo is verklap ik hier niet dus gewoon lezen dit boek.Een aanrader.</t>
  </si>
  <si>
    <t>Topboek! Jessica Haider is bepaald niet een politievrouw zoals je zou verwachten, ze snuift coke, is dol op kinky seks en gaat een flinke portie geweld bij het vangen van boeven niet uit de weg.En toch mocht ik haar wel. Helemaal nu ik vermoed wat haar te wachten staat, na het lezen van het laatste hoofdstuk.Het verhaal gaat in hoog tempo door met steeds weer verrassende wendingen. En net als je denkt dat het allemaal goed afloopt, zorgt het laatste hoofdstuk voor nog weer een verrassing.Ik raak verslaafd aan deze serie.... dus kom maar op met deel 3, Zielloos!******</t>
  </si>
  <si>
    <t>Het boek was iets anders als ik verwachte, omdat ik de achterkant niet goed gelezen had.  Ik had verwacht dat het over 1 verhaal wasl In het eerste hoofdstuk wordt uitgelegd wat eerwraak precies is en wat je in de volgende hoofdstukken kunt verwachten. De schrijver heeft zelf te maken gehad met eerwraak, is zelf gevlucht naar nederland, studeerd aan de universiteit en is hulpverlener in nederland. Na het eerste hoofdstuk beschrijft hij in in ierder hoofdstuk een korte verhaal over personen die tijdens zijn werk als hulpverlener bij hem aanklopte. Zo krijg je echt een goed inzicht wat eer in sommige landen is en wat eerwraak is, wat het met mensen doet, ook is een hoofdstuk gewijd aan het verhaal van een dader van eerwraak, hoe hij door zijn omgeving tot deze daad gedreven wordt. Het laaste hoofdstuk beschrijft de schrijver hoe we met eerwraak om moeten gaan, en hoe hulpverleners, onderwijzen en mee ommoeten gaan en moeten reageren.boek leest fijn.</t>
  </si>
  <si>
    <t>“Neem me mee”, vraagt de jonge tiener Atte midden in de nacht aan Leona en Danilo. Hij zwerft rond in pyama en kan niet naar huis. Zegt hij. Eenmaal bij Leona thuis – haar man is onder verdachte omstandigheden overleden – begint de eigenzinnige en slimme knaap eisen te stellen. Hij chanteert ze zelfs door te dreigen de politie te vertellen dat het tweetal hem heeft ontvoerd. En gemarteld en opgesloten. Danilo, gefrustreerd schrijver en uitbater van een rendez-vous hotel (dat doet denken aan een armoedige uitvoering van Sliver) krijgt een helder idee: ze gaan die ontvoering daadwerkelijk uitvoeren. Atte vindt het fantastisch en werkt overal aan mee, maar wil eigenlijk ook ontsnappen om het verhaal nog echter te doen lijken. Leona heeft er (steeds meer) moeite mee omdat ze eerder al met de politie in aanraking is gekomen. En de speurders? De leden van de Coördinatiecel tasten in het duister, net als de spionerende gepensioneerde overburen.Schellaert neemt nogal wat hooi op zijn vork. Het verhaal is gelardeerd met terugblijk naar het verleden en vanuit de toekomst. Bovendien is het hoofdpersonage een schrijver waarvan het eerste verhaal ook is opgenomen. Overbodig, net als de vele seksscènes en uitwaaierende gedachtengangen. Dat maakt het allemaal nogal breedlopig. Het skelet van het verhaal is prima, maar aan de uitwerking hangt veel te veel vlees aan waardoor het uiteindelijk aan body ontbreekt. Niet doen, dus.</t>
  </si>
  <si>
    <t>Hands down mijn favoriete boek van dit jaar.Alsjeblieft mensen, laat je niet misleiden door de verschrikkelijk oncreatieve titel en voorkant, want erachter schuilt een prachtig liefdesverhaal dat veel minder populair is dan het eigenlijk verdient.Het boek heeft twee perspectieven: dat van de kunstzinnige Echo, en de rebelse Noah. Ik vond het prachtig om te zien hoe Echo steeds meer op haar eigen benen gaat staan en het durft op te nemen tegen haar pusherige vader, en hoe ook Noah steeds volwassener wordt en leert dat niet iedereen tegen hem is.Het verhaal is schitterend, het is prettig te lezen en Echo en Noah zijn goed uitgewerkte karakters. Zaten er ook mindere kanten aan? Ja, zeker. Er waren een paar dingen waar ik me aan stoorde, zoals de bijamen die Noah voor Echo heeft (sirene, nimf – je weet denk ik genoeg). Ook kon je de romance mijlenver van tevoren zien aankomen. Maar dat haalt niets af van het prachtige verhaal. Een verdiende vijf sterren.</t>
  </si>
  <si>
    <t>Helemaal eens met de crimezone recensent: te veel legal, te weinig thriller. Kon me niet boeien, zelfs bladzijden overgeslagen om het boek toch uit te lezen. Jammer, heb betere boeken van Connelly gelezen.</t>
  </si>
  <si>
    <t>Moord in Zuid-Afrika is het waargebeurde verhaal van Arine Prins, haar man Peet en hun kinderen Beer en Sterre. In 1999 kopen ze in Zuid-Afrika een boerderij om er hun droom na te jagen in een prachtige natuur, omringd door hun dieren.Maar wat startte als een droom eindigt in een ware nachtmerrie. Zuid-Afrika blijkt niet bepaald het land waar blanken met open armen ontvangen worden. Zo wordt hun dochter door een "huisvriend" misbruikt, belandt zoon Beer in de gevangenis nadat een kennis hem aangegeven heeft voor illegaal werken. Daarbovenop kampt het gezin ook met geldproblemen.Ondanks alles slaat het gezin zich er telkens door en steunen ze elkaar door dik en dun. Maar door het groeiende gevoel van onveiligheid spelen ze met de gedachte om het Zuid-Afrika avontuur achter hen te laten en naar Ibiza te trekken.Net op het moment dat ze de knoop doorhakken en beslissen om hun hele hebben en houden te verkopen, wat de prijs ook is die ze ervoor krijgen, vallen 5 gemaskerde mannen hun woning binnen. Urenlang worden Peet, Arine en huisvriend William mishandeld. Een ware nachtmerrie die Peet jammergenoeg niet overleeft. En alsof dit nog niet genoeg is, botst Arine nogmaals op de corruptie en achterbaksheid van de politie. Het onderzoek naar de daders wordt allesbehalve serieus genomen."Ik lig op de vloer van de woonkamer, handen achter me vastgebonden. Op de vloer bloed dat uit de achterkant van mijn hoofd gutst."Dit komt binnen om een boek te starten en zeker als je weet dat het een waargebeurd verhaal is dat je leest. Ik wou onmiddellijk weten wat Arine en haar gezin overkomen is. Door het wisselen tussen de bewuste avond, het heden en het verleden kom je heel veel te weten over het ganse gezin, zowel over hun positieve als negatieve kantjes. Mede hierdoor heb je altijd even de tijd om te bekomen na het lezen over de overval, want die hoofdstukken grepen me serieus bij de keel!Hoe Hugo Verkley, samen met Arine en haar kinderen, het verhaal neergepend heeft verdient een dikke pluim! Ik kan me niet voorstellen dat dit gemakkelijk geweest is en heel waarschijnlijk zal dit met een lach en een traan gebeurd zijn. Hier en daar was er een klein spellingsfoutje, maar dit was totaal niet storend en zeker verwaarloosbaar.</t>
  </si>
  <si>
    <t>Op aanraden van boekhandelaar gelezen. Heel spannend en dan komt het slot, kan echt niet begrijpen dat er lezers zijn die dit goed vonden. Het slechtste boek wat ik in jaren heb gelezen. Ongeloofwaardig. Voor degene(n) die twijfelen niet kopen maar lenen in de bieb.</t>
  </si>
  <si>
    <t>Ik vond het een heel erg goed boek! Heel erg moeilijk om weg te leggen! Een echte aanrader!</t>
  </si>
  <si>
    <t>De losgeslagen robot blijft mensen bezighouden. Hij verscheen al in heel wat verhalen en we gaan hem vast nog vaker tegenkomen. Want wat als we die kunstmatige intelligentie niet goed onder de knie krijgen? Welke prijs gaan we dan betalen? Kortom, alle reden voor auteurs om over dit onderwerp te blijven filosoferen. Binnen dit kader valt ook de dunne roman De man die niet van robots hield van de Nederlandse auteur H.J. Hermeler.Voor Hermeler is dit alweer zijn derde in eigen beheer uitgegeven roman. Na twee thrillers met een technisch randje, komt hij nu met een mengeling van sciencefiction en thriller. Het mag overigens gezegd worden dat dit een verzorgde publicatie is, met een leuke kaft van Tristan van der Laan en een fatsoenlijke tekstredactie. Het enige minpuntje is dat de tekst niet inspringt bij een nieuwe alinea of het begin van een dialoog, waardoor je wat massief ogende tekstblokken krijgt. Alles bij elkaar is dit boek echter goed leesbaar.En dan begint het nog veelbelovend ook. Het verhaal is onderverdeeld in drie delen en het eerste deel, Klaagliederen, is spannend en humoristisch tegelijkertijd. Het vertelt over een oude man die zijn dagen in een zorginstelling slijt, schmierend over het niveau van de zorg en kaartend met zijn drie makkers. De instelling wordt raak neergezet met alle bezuinigingsrondes, gestreste personeelsleden en managementkronkels die daar bij horen. Op een dag verschijnt er tot ieders verbazing echter een noviteit op de instelling in de vorm van een zorgrobot. Deze Ikiryo ziet er menselijk uit en hoewel hij alleen nog Japans spreekt vinden de meeste bewoners hem geweldig. De naamloze ik-persoon merkt echter al snel dat er connecties zijn tussen de robot en een stijgend aantal dodelijke ongelukken in het tehuis. Omdat niemand hem wil geloven gaat hij zelf op onderzoek uit, wat eerder meer dan minder problemen oplevert.Helaas beleeft het verhaal in het tweede deel, Genesis, een ongelukkige wending. We maken dan kennis met het, eveneens in de eerste persoon geschreven, gezichtspunt van Ikiryo. Dat laat zien hoe deze robot is geworden zoals hij is. Nu is het weergeven van de gedachten van een robot in ik-vorm voor de meeste auteurs vragen om moeilijkheden, maar hier gaat het echt goed mis. Robots die over kunstmatige intelligentie beschikken kennen toch een spanningsveld tussen hun programmering enerzijds en voorzichtig aangroeiende eigen inzichten anderzijds. Waarbij uit dat laatste misschien een bewustzijn kan ontstaan. Als de robot, of eigenlijk liever androïde, dankzij extreem geavanceerde programmering bovendien emoties kan hebben, is ook dat een voorzichtige en stapsgewijze aangelegenheid.Bij deze auteur mist echter iedere terughoudendheid. Hij zet zijn robot neer als een bijna-mens met een volwaardig bewustzijn. Bovendien rolt Ikiryo moeiteloos van de ene in de andere emotie en lijkt hij niet te handelen naar aanleiding van zijn programmering maar op basis van eigen keuzen en beslissingen. Er is af en toe wel sprake van een programmering, maar wat die precies vermag te doen wordt niet duidelijk. Behalve dat het trekken van kwade en dreigende gezichten er blijkbaar onderdeel van uitmaakt, wat een merkwaardig kwaliteit is voor een robot.In het laatste deel van het boek, Openbaringen, krijgen we beide gezichtspunten opnieuw te lezen. Er doen zich dan nog een paar verhaalwendingen voor die verrassend zijn, maar wringen met het idee van een armlastige zorginstelling. Gelukkig is er ook nog een woeste climax, waarbij de locatie van het tehuis wel weer tot zijn recht komt.Uiteindelijk levert H.J. Hermeler met dit verhaal zoals gezegd een bijdrage aan de discussie over kunstmatige intelligentie. Hij sluit het boek dan ook af met een conclusie op dit punt. Eentje die zeker het overdenken waard is, maar wel haaks staat op het idee van een robot die zelfbewustzijn en emoties heeft. En daarmee schiet de auteur zijn eigen doel voorbij. Wat best jammer is, want de goede delen van het boek laten het gevoel achter dat hier meer in had gezeten.</t>
  </si>
  <si>
    <t>Soms word je geraakt door een boek. Dat was het geval bij 'Mr. Poppins', het verhaal over de dappere, arme, moedige, negenjarige jongen Guille. Zelfs op zijn jonge leeftijd probeert hij iedereen te beschermen, vooral zijn vader Manúel en zijn buurmeisje Nazia.Zijn onderwijzeres Sonia merkt, dat hij erg opgewekt doet in de klas, maar dat hij nauwelijks vrienden heeft, behalve Nadia, en dat hij nooit over zijn moeder praat. Zij vraagt toestemming aan Manúel om Guile naar schoolpsychologe Maria te sturen, zodat die wat gesprekken met hem kan voeren en kan proberen uit te vinden wat er loos is. Manúel reageert bozig en agressief, maar geeft toch toe.Langzaam maar zeker komen Maria en Sonia achter het verhaal van het jongetje, dat niet alleen op Maria Poppins wil lijken, maar haar wil zijn. Zo hoopt hij door toverkracht alles weer terug te brengen in de staat, waarin alles nog 'gewoon' was.Het jongetje werd prachtig neergezet door de schrijver, maar ik wens alle door het leven gekwetste kinderen leerkrachten en psychologen als Sonia en Maria toe.</t>
  </si>
  <si>
    <t>Slordig geschreven met fouten die de schrijfster had kunnen voorkomen door beter haar informatie te checken. Een slapende redactie die het toeliet dat het boek wat vorm en inhoud betreft niet geweldig is. Leuk voor familie, vrienden en bekenden maar op deze manier niet iets voor een serieuze uitgeverij. Lees voor de complete beschrijving met voorbeelden mijn blog (blogsel 251).Twee duimpjes voor de moeite.</t>
  </si>
  <si>
    <t>volgens de commentaar leest het als een trein.ik had eerder het gevoel dat ik op een boemel trein zat.echt geen aanrader.</t>
  </si>
  <si>
    <t>Dit boek laat zien hoe je je kan verliezen in de liefde voor een man, hoe je je eigen vertrouwde wereld op zegt voor die man, waar je in een vlaag van blind vertrouwen met die man trouwt en dan nadat je je oude wereld vaarwel gezegd hebt tot de ontdekking komt dat de man waarvoor jij alles opgegevem heb niet de man is die jij dacht dat hij was. Ik kon me helemaal vinden in dit boek en werd ook helemaal meegesleept in de wereld van Alice en Adam, Alice d'r zoektocht naar de waarheid en de angst die ze voelt voor Adam.</t>
  </si>
  <si>
    <t>Een merkwaardig verhaal is het zekerMoord.net is een niet alledaags verhaal waarin de 15-jarige Rus Nicolaj Schenizin zich ontwikkelt tot een grote machtwellusteling die geen zee te hoog gaat om zijn doel te bereiken. Hij ontdekt al vrij snel wat de mogelijkheden van internet zijn en hoe die hem kunnen helpen naar zijn einddoel. Nicolaj wil president van Rusland worden en vanuit die positie de rest van de wereld aan zijn grillen onderwerpen.Daar heeft hij geld voor nodig, zeer veel geld.Hij rekruteert een aantal jonge IT-specialisten en laat ze via internet geld genereren.Als dat niet snel genoeg gaat, ontwikkelt hij een duivels plan. Internetbezoekers kunnen een bestelling doen om iemand om het leven te brengen. Hun tegenprestatie is natuurlijk een som geld en het doden van een voor hen onbekend persoon.Wereldwijd worden honderden mensen vermoord waar geen politiekorps iets mee kan. Tot een internationaal congres verschillende korpsen bij elkaar brengt en er mondiaal wel overeenkomsten zijn.De kern van Moord.net zijn in feite een aantal korte, op zich zelfstaande verhalen. Met behoorlijk uitgebreide karakters waardoor duidelijk wordt wat hun heeft aangezet tot deze finale stap. Het bindmiddel is internet en de kwade genius erachter, Nicolaj Schenizin.In ieder geval is het verhaal niet alledaags en ook wel opmerkelijk. Zij het dat in leesclub VI-01 iemand al snel een relatie legde met de ruilmoorden in Strangers on a train, naar een boek van Patricia Highsmith en destijds verfilmd door Hitchcock.Dus niet zo originele basis maar wel leuk geïntegreerd in de moderne media. Leuk om te lezen maar omdat er eigenlijke geen echte hoofdrolspelers zijn, blijven het in feite losse verhalen onder de paraplu van internet en de internationale politiemacht. Het laatste heel erg weinig maar wel toekomstbepalend!</t>
  </si>
  <si>
    <t>Grote gebeurtenissen zal je in dit boek niet vinden, interne omwentelingen daarentegen des te meer. Het hoofdpersonage, Freya, verlaat niet enkel het land van haar dromen, maar ook haar man en kind. Terug in Nederland ondergaat ze op een vrij apathische manier haar leven. Herinneringen komen en gaan, maar worden nooit echt vastgegrepen. Door de vele herhalingen en het ontbreken van een duidelijke kern vond ik het vaak moeilijk om mijn aandacht bij het verhaal te houden. De afstandelijke stijl zorgde er bovendien voor dat ik weinig voeling met de personages kreeg. Voor mij mist dit boek een spanningsopbouw en duidelijke richting.</t>
  </si>
  <si>
    <t>Het thema intrigeerde mij wel maar de moraliserende boodschap van het kinderverhaaltje van dochterlief, saai en langdradig, was een afknapper.</t>
  </si>
  <si>
    <t>Deze nieuwe roman van Franzen heeft de laatste tijd veel aandacht en waardering gekregen en nu ik het zelf gelezen heb moet ik zeggen: dat was terecht. Het is een subliem vervolg op ‘De Correcties’, waarin Franzen wederom met een enorme vertelkracht en in een soepele stijl de personen in één gezinnetje op briljante wijze helemaal blootlegt. In dit geval betreft het de Berglunds. Op een prachtige wijze worden de verschillende personages beschreven: de idealistische en sympathieke vader Walter, de overijverige Patty, die bij alles (haar gezin en haar buren) bijna teveel haar best doet en hun al even bijzondere kinderen Jessica en Joey. Franzen vertelt met (tenminste, zo lijkt het) zoveel plezier over hun dat je door wilt blijven lezen!Knap is ook de vertelstijl, waarin Franzen moeiteloos switcht tussen verteltijd en perspectief. En knap is het ook hoe Franzen het verhaal van de Berglunds verweeft met het moderne Amerika: 9-11, het tijdperk Bush, de opkomst van Obama en de economische recessie, om maar iets te noemen. Hiermee is het boek meer dan een familiegeschiedenis, maar geeft het ook een prachtig tijdsbeeld.Het leidt ertoe dat ik het jammer vond toen ik het boek uit had, zeker omdat ik het gevoel had dat Franzen moeiteloos nog een paar honderd pagina’s had kunnen blijven doorschrijven over de familie Berglund en hun aanverwanten. Ik had het niet eens erg gevonden. Conclusie: dit is een akelig goed boek van één van ‘s wereld beste hedendaagse schrijvers. Lezen!</t>
  </si>
  <si>
    <t>Vol goede moed begon ik te lezen. Helaas boeide het me niet. Na een 20-tal blz. besliste ik te stoppen.Omdat ik geen opgever ben, ben ik deze week opnieuw begonnen met lezen. Ik had het graag anders gezien maar helaas het kon me echt niet boeien. Teveel verhalen die voor mij en er wordt te regelmatig afgeweken van het verhaal.In ieder geval blijf ik het boek bewaren. Misschien komt er toch een tijd dat het me wel kan boeien, wie weet.</t>
  </si>
  <si>
    <t>Het is dat ik in die periode( 50e Jaren) gewoond heb in die buurt ,dan is het leuk om te lezen, maar verder is het geen hoogstandje</t>
  </si>
  <si>
    <t>Warcraft Durotan is een boek van deze tijd en wellicht in nog grotere mate van de toekomst. Niet eens omdat de titel niet in het Nederlands is vertaald; dat is iets dat in onze Engelstalig gerichte multimediacultuur steeds vaker voorkomt wanneer een vertaald boek gerelateerd is aan een Engelstalige film, serie of computerspel. De titel wordt dan een merknaam, waaronder allerlei bijproducten op de markt worden gebracht, met als meest lelijke voorbeeld de vertaling van Frozen Heart, met als titel, juist ja, Frozen Heart. In ieder geval kun je bij Nederlandstalige (vertaalde) boeken met een Engelse titel dus concluderen dat het een bijproduct betreft. Dat hoeft de pret natuurlijk niet te drukken. Het zet de deur wel open naar steeds minder vertalen, zoals in dit geval titels en begrippen als “warlock” (tovenaar) en “chieftain” (hoofdman) ook maar niet vertaald worden. Het zal wel de economische noodzaak zijn om ook op de vertaalkosten te besparen.Maar bij Warcraft Durotan gaat het nog veel verder.Wanneer je het boek in de boekenkast ziet staan, is het eerste dat opvalt dat er geen auteur is. “Warcraft Durotan Het verhaal dat voorafgaat aan de film.” Haal je het boek uit de kast en kijk je naar de voorkant van de omslag, dan lees je meteen onder de herhaling van de tekst op de rug dat het “van regisseur Duncan Jones” is. Maar nog voor je bewonderend kunt denken dat die Jones een veelzijdig man is, lees je al: “verhaal door Chris Metzen”, en aangezien dit “het verhaal dat voorafgaat aan de film” is, moet die Metzen wel de auteur zijn. Helemaal onderaan, als laatste, komt dan nog“boek door Christie Golden”; dus die zal de omslag, het lettertype en de bladspiegel wel hebben bepaald. Voor een boek als Warcraft Durotan is er tegenwoordig geen auteur meer, het is een teamprestatie, net zoals dat in het onderwijs in grote mate het geval is. Wie heeft wat gedaan? Wie is verantwoordelijk voor de goede dingen en wie heeft er de kantjes vanaf gelopen? In ieder geval lijkt de inbreng van Christie Golden minimaal, want zij heeft volgens haar dankbetuiging aan een heel ander boek gewerkt, getiteld “Lord of the Clans”.Ach, het zal de lezer worst zijn; het gaat hem om het eindproduct. Is dat de moeite waard? Ja en nee. Ja, omdat het vlot leest en, als je er van houdt, best een sfeervol verhaal is, geheel volgens de regels van de fantasy. Nee, omdat het beweert over orcs te gaan, nog benadrukt door de omslagillustratie, terwijl dat niet het geval is. Ook al wordt er sporadisch een slagtand genoemd en worden stamleden in de tekst orcs genoemd, het zijn gewoon mensen. Een van hen bekent dat ruiterlijk wanneer hij tegen Durotan zegt dat leden van de stam moeten kunnen vertrekken wanneer ze dat willen: “Als mensen weg willen, moeten ze kunnen vertrekken” (blz. 149). In de film krijg je voortdurend de visuele signalen dat het heel andere wezens zijn, terwijl je in hun doen en laten voortdurend met hun menselijkheid wordt geconfronteerd. Door die discrepantie heeft de film naast het amusement ook een emotioneel spanningsveld, met daarachter zelfs een moreel verantwoorde boodschap: hoe anders ze bij de eerste aanblik ook lijken, die vluchtelingen, allochtonen, horde voetbalfans, ze zijn uiteindelijk, net als wijzelf, gewoon mensen. Dit spanningsveld is in het boek geheel afwezig, hetgeen lijkt te benadrukken dat het boek Warcraft Durotan ‘slechts’ een bijproduct is. Aangename ontspanning als je er van houdt, maar niets nieuws en niet verrassend.Paul van Leeuwenkamp</t>
  </si>
  <si>
    <t>Toen ik in dit boek begon dacht ik weer een goede thriller inhanden te hebben. Helaas viel dit tegen. Het verhaal word steedsongeloofwaardiger en er word teveel ingegaan op dingen die nietsaan het verhaal toevoegen. Voor mij was dit boek het net niet.</t>
  </si>
  <si>
    <t>Heb jij SuperFinn al ontmoet? Mijn kleuters wel en ze waren onder de indruk.Finn is een stoere jongen en met zijn rode cape om kan hij alles, durft hij alles en voelt hij zich een held. Op een dag krijgt hij van zijn vader een nieuwe grote fiets. Finn durft daar wel op, immers hij draagt zijn cape. Wat hij niet weet, is dat hij wegfietst zonder cape. Ontdek in dit boek 'SuperFinn en zijn cape' of Finn ook zonder cape een held is!Een prachtig prentenboek met een goed verhaal, wat in kleine stukjes tekst wordt verteld. Jonge kinderen zitten er meteen in en ontdekken snel wat er gebeurt met de cape.De illustraties zijn kleurrijk en lekker groot. Dit nodigt kinderen uit om zelf het verhaal na te vertellen.'SuperFinn en zijn cape' is uitstekend geschikt om na het voorlezen met jonge kinderen in gesprek te gaan over vertrouwen hebben in jezelf. Ze hebben soms net dat steuntje in de rug nodig om iets uit te voeren.</t>
  </si>
  <si>
    <t>Karmen, voelt een leegte. Ze mist iets concreets in haar leven, een deel van zichzelf, ware liefde. Alles in haar zegt dat hij ergens rond moet lopen. Ze leeft een leven zoals men van haar verwacht; woont samen met een man die ze liefheeft en ze krijgen samen twee kinderen. Maar de relatie loopt stuk. Ze besluit daarna om het drukke stadsleven achter zich te laten en verhuist met haar zoons naar een rustig dorp. Daar wordt ze tot in haar ziel geraakt door de veel jongere Bas. Ze weet direct; wij kennen elkaar al heel lang! Ook de jongen lijkt haar te herkennen. Terwijl alles in – en iedereen rondom – Karmen schreeuwt dat deze liefde onmogelijk is, kan ze zichzelf toch niet volledig bedwingen. Ze stelt zich kwetsbaar op en zoekt via een openhartige brief contact met de jongen. Ze lijkt op spiritueel vlak voortdurend met hem in contact te staan, weet wat hij doet en hoort als het ware zijn gedachten. Maar wat te verwachten valt gebeurt; De wereld blijkt nog lang niet klaar voor een alles omvattende liefde.Het boek laat zich op twee manieren lezen, als een fantasierijke roman met een vleugje spiritualiteit. Of (voor wie hiervoor openstaat) als waargebeurd verhaal. Met waarschijnlijk veel herkenning voor iedereen die zijn of haar zielsverwant in dit leven tegen het lijf is gelopen. In beide gevallen is de roman meer dan het lezen waard. Esther Bonse schrijft eerlijk, vol lef en openhartig. Haar ontroerende verhaal over een van de meest krachtige vormen van liefde toont de lezer hoe gecompliceerd de aantrekkingskracht tussen mensen kan zijn en wat dit overhoop kan halen. Mooi verwoord!</t>
  </si>
  <si>
    <t>Het woord 'pageturner' krijgt wel een bijzondere betekenis als je de bladzijden wil omslaan om het oeverloze gebabbel voorbij te zijn. Liane Moriarty breit pagina's aan elkaar met 'heb ik nou wel of heb ik nou niet, zal ik wel of zal ik niet, heb ik daar nou goed aan gedaan of niet, telt een kroontje wel als een paashoed, als ik nou dat, dan zou ik misschien, of niet, of toch? Wat zou zij daar nou van denken, en hij? Ik ga dit doen, of nee, toch niet. Ja toch wel, ja, want ..., nee toch eigenlijk maar niet, of?' -gewauwel, zodat het boek toch niet is wat het zou kunnen zijn. Of toch wel? Telkens hoop je dat er iets zal gebeuren, maar het volgende hoofdstuk kabbelt net zo voort als het vorige. De eerste de best Viva is spannender. De personages zijn ook nauwelijks van elkaar te onderscheiden. Rachel, Mary, Lucy, wie is wie ook alweer? Ook Tess en Cecilia zijn lastig te onderscheiden. Telkens als je denkt dat het nu toch wel spannender zou kunnen worden, wordt het dat niet. Het boek moet het hebben van enkele tragische passages. Het is vrouwengebabbel aan de keukentafel, en daar is niets mis mee, maar zet dat niet in een boek en noem het dan geen pageturner.</t>
  </si>
  <si>
    <t>Uit! Ik moest echt even in ‘De beer en de nachtegaal’ van Katherine Arden komen en het ‘leren lezen’: vooral de Russische namen vond ik verwarrend (lees: drie verschillende namen voor één persoon). Vanaf pagina 75 wende ik daaraan en kwam het sprookje in mijn hoofd tot leven. De duistere en magische kant van de magische wezens in het verhaal en de zachte, dappere Vasja zorgen ervoor dat je van het verhaal gaat houden. Ik kan nu niet wachten om deel 2 en deel 3 te lezen. Helaas zijn deze nu alleen nog in het Engels beschikbaar. De drie woorden die het boek voor mij het best omschrijven, zijn magisch, duister en meeslepend.</t>
  </si>
  <si>
    <t>Dit is niet meer dan een aardig spionage-verhaal dat speelt ten tijde van de Suez crisis. De rijke effectenhandelaar Victor van Ransbeek heeft tijdens de Tweede Wereldoorlog clandestien een fortuin vergaart en wordt hiermee gechanteerd om te spioneren voor de Russen. Wat zich ontvouwt is een aardige plot, door Moragie aan het papier toe vertrouwd in een keurige stijl. Maar bijzonder wordt het nergens. Conclusie: Er zijn betere spionage-romans dan deze. Dit boek kun je rustig laten liggen.</t>
  </si>
  <si>
    <t>Wilfried Wils legt zijn leven gedurende met name WO-II vast ten behoeve van zijn (fictieve) achterkleinzoon. Hij beschrijft de situatie in Antwerpen gedurende die jaren, waarbij hij gruwelijke details omtrent de Jodenvervolging niet onvermeld laat. In feite is WIL vooral een lange brief aan zijn nazaat. Of probeert hij met zichzelf in het reine te komen?Wilfried Wils heeft een alterego, Angelo. Angelo is de dichter-in-wording, maar ook regelmatig de innerlijke stem. Die Angelo houdt Wils verborgen voor zijn omgeving, niemand hoeft van zijn aspiraties in dezen te weten, of zijn twijfels te kennen.Pa Wils is een specialist in het ‘niet opvallen’, meewaaien met alle winden. Een man ook die van een stevige borrel houdt en regelmatig ‘op café’ gaat. Moeder is de traditionele huisvrouw die het gezin draaiende houdt. Wilfried is hun enig kind en min of meer de kostwinner van het kleine gezin; hij verdient een salaris als hulpagent. Zijn enige vriend binnen het politiekorps is Lode, zoon van een beenhouwer (slager). Lode is in die zin dapper dat hij Joden voor transportatie naar het oosten probeert te redden. Naast Lode ontmoet Wilfried met enige regelmaat Nijdig Baardje, een man van midden dertig die hem bijlessen Frans geeft. Nijdig Baardje veracht de plutocratie en de elite, bovendien is hij een Jodenhater die er alles aan doet de Joden op te sporen en aan de Duitsers over te dragen. De advocaat Omer, zijn goede vriend, gaat zelfs een stap verder. Ook de Antwerpse politie wordt geacht de Duitsers te helpen bij de Judenentfernung.Wilfried ontmoet het knappe zusje van Lode, Yvette, bij hen thuis. Hij is op slag verliefd en ook zij valt voor de collega van haar broer. De relatie tussen Wilfried en Lode komt echter onder druk te staan als zowel de collega’s in het politiekorps als Lode hem van dubbelspel gaan verdenken. Aan wiens kant staat Wilfried? Aan die van de bezetter of aan die van de Joden? Is hij ‘een tweezak’?Als de oorlog nagenoeg teneinde is en de Duitsers uit Antwerpen zijn vertrokken, pleegt Wilfried een daad die zijn verdere leven zal tekenen. En juist Lode, inmiddels zijn zwager, klapt na tientallen jaren uit de school met noodlottige gevolgen.WIL is een roman die je aan het denken zet. Bestaat er wel een zwart/wit goed en kwaad? Hoe zou jij, lezer, reageren onder de heersende omstandigheden van die tijd? Kunnen we de huidige situatie van polarisatie, van nationalisme en vluchtelingenstromen, spiegelen aan die zwarte bladzijden uit onze geschiedenis? En hoe stel jij je op? WIL is een veelzijdige roman, in prachtig Vlaams geschreven. Een verrassende maar terechte nominatie voor de Libris Literatuurprijs.</t>
  </si>
  <si>
    <t>Het is de eerste keer dat ik met deze schrijver in aanraking kwam, maar toen de mail van Harper Collins binnen kwam, was het al snel duidelijk dat ik het boek graag wilde lezen. Ik zag namelijk staan dat het zich in New York afspeelt en wanneer ik de naam van die stad zie staan, dan ben ik al verliefd op het boek. Ik vind New York namelijk een geweldige stad. Maar nu, wat vond ik van het boek.In het begin moest ik wat wennen aan het verhaal en de schrijfwijze van de schrijver. Ik vond het dan ook wat langdradig. Er wordt namelijk in het eerste deel beschreven wat voor werk Denny Malone doet en wat hij daar allemaal meemaakt. Ik snap dat het een verhaal is met criminele zaken en dat het dan soms van belang is dat er veel van het verhaal uitgebreid wordt beschreven, maar dat was voor mijn gevoel soms iets te uitgebreid.Vanaf het tweede deel van het boek vond ik het verhaal dan weer ineens super makkelijk weglezen. Vanaf hier ga je volgen hoe hij in de andere wereld, de wereld van de ‘ratten’ terecht komt. Dit vond ik heel interessant om over te lezen. En ben me nu dan ook wel af gaan vragen of het er in Nederland ook zo aan toe zou gaan, of dat dit gewoon echt een verzonnen verhaal is en dat het in werkelijkheid helemaal niet zo gaat. Hier zou ik wel graag meer over willen gaan lezen. Want het lijkt me wel heel moeilijk om net als Denny, zo’n ‘rat’ te worden en mensen te verlinken.“Ons einde verraad waar we zijn begonnen, maar ons begin voorspelt niet waar we zullen eindigen”Ik ben zeker nieuwsgierig geworden naar deze schrijver en wil dan ook zeker meer van zijn boeken gaan lezen. Wat ik vooral ook heel mooi vond aan zijn schrijfwijze is dat er van die mooie gezegdes/verwoordingen in voorkomen, zoals de zin die ik hierboven heb geciteerd.Al met al vond ik het zeker een goed boek om te lezen, al had ik van tevoren verwacht dat ik hem snel uit zou lezen is dat toch niet helemaal gelukt. Ik heb met name over het eerste deel van het boek een week gedaan. De rest van het boek heb ik in een paar dagen uitgelezen. Het is dus zeker een aanrader! Het boek krijgt dan ook 4 van de 5 sterren van mij.</t>
  </si>
  <si>
    <t>Trouwe lezers van Luc Deflo weten vooraf wat ze mogen verwachten als er een nieuwe thriller van hem verschijnt. Ook Donkere Maan, zijn nieuwste boek, is geen uitzondering op die regel en is traditiegetrouw een goed opgebouwd en sterk verhaal. Vol vaart geschreven en voorzien van een strak ritme. Deze Vlaamse auteur klinkt bot, rauw en ruw wanneer hij dit nodig acht.De jonge Aramese, of Assyrische Esra Shabo heeft zich losgerukt van haar streng religieuze ouders en de daarbij horende opvoeding. Ze wil zelf bepalen hoe ze haar leven gaat invullen. Dit blijkt ook een grote kans op succes te hebben, totdat haar jongere zus Nalan bij haar aan de deur staat. Vader wil Nalan uithuwelijken aan een man, die haar verkracht heeft. Nadien is de zeventienjarige zwanger en raakt ze erg in paniek. Esra neemt het op voor Nalan en wil de illegale abortus van haar zusje betalen. Het geld ontbreekt hiervoor, dus moet Esra op een of andere manier hiervoor snel een oplossing vinden. Ze komt in contact met een crimineel, die haar overtuigt dat ze op korte termijn een smak geld kan verdienen. Ze moet zich als lokaas opstellen bij het afpersen van een bekende politicus. Esra Shabo gaat wel heel ver om ook de toekomst van haar zus veilig te stellen.“Esra haatte de Assyrische gemeenschap en alles wat ermee te maken had. Ze waren geen haar beter dan die moslims. Hun ijzeren wetten. Hun bemoeizucht. Hun schaamteloze opportunisme. En dat allemaal tot meerdere eer en glorie van dat zogenaamde hogere doel, waar ze stilaan ook aan begon te twijfelen.” Deflo neemt geen blad voor de mond en schrijft ongeremd neer wat hij echt wil vertellen.De auteur weet zijn hoofdpersonages zelfs met weinig woorden wel erg duidelijk te typeren. Zowel Esra als Nalan krijgen als karakter al vroeg in het verhaal vaste vorm. De spanning wordt flink opgevoerd in deze pageturner; aan diepgang geen gebrek. Messcherpe dialogen voeren de vaart flink op. Donkere Maan is een gewelddadig verhaal, dit moet ook, je belandt immers als lezer midden in het wereldje van de misdaad.Deze schrijver is een meester in het neerzetten van een sterke plot en weet je op het juiste moment te verrassen, zeker wanneer je meent te weten hoe het verhaal zal uitdraaien. Ja, dan lees je verbaasd verder en blijf je in de ban van Donkere Maan tot en met de laatste zin. Deze psychologische thriller van maestro Deflo is ongetwijfeld een van zijn betere boeken.</t>
  </si>
  <si>
    <t>Soms lees je een boek waarvan je achteraf denkt: mijn verwachtingen zijn niet helemaal uitgekomen. Met dit boek kom ik niet eens zover: Ik kan niet meer dan een bladzijde per keer lezen en dan moet ik het wegleggen omdat ik me niet langer kan concentreren. De schrijfstijl is vooral druk, chaotisch en onsamenhangend. Jessica Knoll lijkt een ongeleid projectiel met een oen in de hand. Uitgebreide verhandelingen over merkkleding, op de meeste plekken totaal niet ter zake doend, gewauwel over jongens en meisjes, higschooltalk. De kaft en de tekst achterop doet vermoeden dat het om een thriller gaat, en de vergelijking met Gone Girl en Donna Tartt vind ik een belediging voor Gillian Flynn en Donna Tartt.Het is me niet gelukt om verder te komen dan bladzijde 87.De zwarte roos op de kaft (met vies neongele letters) staat voor mij symbool voor de tijd die ik aan dit boek besteed heb,</t>
  </si>
  <si>
    <t>De blauwe vogel speelt zich grotendeels af in een klein Ghanees dorpje. Op een dag vindt het vriendinnetje van een Ghanese minister iets in een hut dat op een nageboorte lijkt. Omdat zij verbonden is met een hooggeplaatst iemand, is het van het grootste belang om deze zaak op te lossen. Maar wie is daar deskundig genoeg voor? Kayo Odamtten is een man die in Engeland heeft gestudeerd, daarna probeerde een baan bij de politie in Ghana te krijgen en toen dat mislukte bij een onderzoekslaboratorium is gaan werken. Zijn expertise is gewenst voor deze zaak, dus vraagt de Ghanese politie of hij zich vrij kan maken van zijn werk en mee wil helpen. Eenmaal in het dorpje aangekomen, raakt Kayo middels de verhalen die verteld worden binnen de kortste keren betrokken bij de geheimen van het dorpje.De blauwe vogel is geen dik boek en zelfs binnen de amper 240 bladzijden wordt het verhaal behoorlijk opgerekt. Het heeft nogal wat voeten in aarde voor Kayo van zijn werk weg kan en daardoor wordt er pas na de helft van het boek met een onderzoek begonnen, als er al sprake is van een echt onderzoek. Het boek gaat niet zozeer over het raadsel van de nageboorte, maar wil eerder een beeld geven van een Ghanese gemeenschap met haar cultuur van verhalen vertellen. Nii Ayikwei Parkes strooit kwistig met allerlei Ghanese woorden die verder niet uitgelegd worden en waarvan de lezer de betekenis uit de context moet halen.Misdaad in een boek maakt het niet gelijk tot een thriller. Zo is het ook met De blauwe vogel. De doorsnee thrillerlezer zal hierin niet kunnen vinden wat hij zoekt. Geïnteresseerden in Afrika wel, maar dat is een andere doelgroep.</t>
  </si>
  <si>
    <t>Ik heb het boek niet uitgelezen.Niet omdat het niet goed was, het verhaal zat best goed, maar het kon me niet blijven boeien. Misschien neem ik het ooit weer op.</t>
  </si>
  <si>
    <t>Dit is een novelle, maar wat voor één, topklasse. Karen Rose laat haar talent weer eens zien. Dit boek bevat van alles, een beetje sensuele romantiek, maar vooral spanning. Twee verschillende verhaallijnen daar begint het boek mee, deze komen midden in het verhaal samen en vormen dan één thriller. Geld speelt in dit boek een grote rol, vooral wat mensen ervoor doen om hun faillissement en schulden te kunnen betalen. Niks houdt ze tegen, zelfs vrienden moeten het ontgelden. Deze thriller heb ik gelezen met aan het einde een traan op mijn wangen. Aanrader!</t>
  </si>
  <si>
    <t>Dit boek had de Pulitzer prize 2011 veroverd en stond hoog op mijn nog te lezen boeken, al wilde ik eerst nog wat andere boeken lezen, maar plotseling had ik hem in mijn handen in de bieb en besloot ik deze toch maar eerst te pakken.Het is het verhaal van Sacha, een notoire dievegge die zeer veel moeite heeft haar ziekelijke drang tot stelen kwijt te raken.Zij belandt in de muziekscene (en drugswereld) en dat leidt bijna tot de ondergang van haar tot haar oom haar opzoekt in Napels en haar redt van de ondergang.Het verhaal verloopt bijzonder chaotisch, springt vooruit en achteruit in de tijd, verplaatst zich dan weer van de 1, dan weer naar de andere persoon, er valt gedurig geen touw aan vast te knopen.Het begon mij bijzonder te irriteren, ik vond het absoluut niet prettig weglezen.Gelukkig begint vanaf blz 231 de weergave van het gezinsleven van Sacha.Het gezinsleven komt in 70 bladzijden in schematische en grafische voorstellingen naar de lezer toe, daar ben je in 10 minuten doorheen en dan ben je bijna aan het eind van het boek.1 Ding moet ik toegeven, het is bijzonder origineel, maar absoluut niet aan mij besteed.Ik snap geen eens waar de titel op slaat.Het feit dat het boek een prijs heeft gewonnen past dus niet bij mijn mening, dus ik raad het aan toch maar zelf te lezen, dan lees ik jullie reacties wel.</t>
  </si>
  <si>
    <t>Het oog van de krokodil is een kort verhaal dat zich afspeelt in de wereld van De onzichtbare maalstroom, een serie van Jasper Polane. Chronologisch gezien ligt het tussen het tweede en derde deel, maar het is bedoeld als iets wat los van de serie gelezen kan worden.Een kort verhaal schrijven dat zich afspeelt in de wereld van een grotere serie maar dat tegelijkertijd los van die serie staat is niet makkelijk. Het verhaal moet een afgerond, op zichzelf staand geheel zijn; de geschiedenis van de wereld en de achtergrond van de karakters moeten erin doorwerken, maar zonder het verhaal te overweldigen. Het moet boeiend en begrijpelijk zijn voor nieuwkomers, maar ook voor mensen die de serie al kennen. En wat betreft plot- en karakterontwikkeling bevinden dergelijke verhalen zich in een soort niemandsland. In het korte verhaal mag niets gebeuren wat van wezenlijk belang is voor de serie, omdat een auteur er niet van uit mag gaan dat lezers van zijn boeken ook het korte verhaal zullen lezen (en dat ze de juiste volgorde zullen aanhouden). De gebeurtenissen in het verhaal moeten interessant zijn, maar tegelijkertijd irrelevant.Het is een lastig evenwicht om te vinden, en Polane slaagt er helaas niet in. De wereld van De onzichtbare maalstroom biedt genoeg mogelijkheden voor verhalen. In verschillende dimensies bestaan verschillende versies van dezelfde stad, en er zijn een aantal manieren bekend om tussen deze steden te reizen (mechanisch, magisch, via dromen). Sommige mensen hebben dubbelgangers, die bijzondere vermogens hebben. Maar in Het oog van de krokodil is deze achtergrond weinig meer dan een excuus om een verhaal te vertellen over een mooie, blonde vrouw (Edison – een karakter dat ook in de boeken voorkomt) die tot slavin wordt gemaakt door een primitieve, Afrikaans aandoende stam.Maar los van het feit dat Polane de mythologie van zijn wereld niet echt gebruikt, heeft het verhaal een aantal problemen. Het eerste is dat de plot te afhankelijk is van toeval en invloeden van buitenaf. Te veel belangrijke plotwendingen komen niet voort uit beslissingen of (gebrek aan) handelingen van de karakters of uit hun samenleving. In plaats daarvan volgt de ene onwaarschijnlijke gebeurtenis de andere op (in de woorden van Edisons bewaker: ‘dit is nog nooit eerder gebeurd’). Misschien bestaat hier ergens in het Maalstroom-universum een verklaring voor, maar binnen het verhaal wordt die niet gegeven.Het tweede – verwante – probleem is dat Edison Mary Sue-trekken heeft. Edison is niet het meest interessante karakter uit de Maalstroom-serie, maar daar is haar competentie nog redelijk geloofwaardig, en heeft ze een persoonlijkheid. In Het oog van de krokodil is ze eenvoudig overal goed in, ook in dingen die ze nog nooit eerder gedaan heeft, en ze lijkt haar gevangenschap eerder te beschouwen als een irritant oponthoud dan als iets wat gevaarlijk zou kunnen zijn. Haar bewaker valt onmiddellijk voor haar blonde haren en ‘stralende glimlach’ (een omschrijving die niet vier keer in drie pagina’s terug zou moeten komen). De natuur zelf lijkt aan haar kant te staan.  Pas tegen het eind van het verhaal komt de lezer (die de serie niet kent) iets te weten over haar achtergrond, maar dat komt te laat en het is te gehaast verteld.Al met al doet Het oog van de krokodil gehaast en onaf aan. Als los verhaal is het oppervlakkig en niet goed afgerond, en het is ook geen goede introductie op de serie. De Maalstroom-boeken zijn niet perfect, maar wel een stuk interessanter en gelaagder dan ‘blonde schoonheid wordt gekidnapt door slavenhouders’.</t>
  </si>
  <si>
    <t>David Spandau is een voormalig stuntman die tegenwoordig werkt als een eigenzinnige privédetective. Dat hij de laatste hoop is voor de sterren in Hollywood zoals op de voorkant staat, is schromelijk overdreven. Spandau is gewoon een privédetective zonder opvallende kwaliteiten, in een stad die wemelt van de privédetectives.Spandau werkt bij een agentschap en op een dag krijgt hij de opdracht om de acteur Bobby Dyes te beschermen. Dyes maakt grote kans om eindelijk door te breken als een groot acteur in een goede film. Richie Stella is een crimineel die graag zelf een film wil gaan produceren. Stella realiseert zich dat hij Dyes goed kan gebruiken om zijn film onder de aandacht van het grote publiek te brengen. Dyes weigert aan de film mee te werken omdat deze niet bevorderlijk is voor zijn carrière. Als Stella hem middels chantage dwingt om mee te werken aan de film, roept Dyes de hulp van Spandau in.Loser_x0092_s town is een oppervlakkig verhaal dat doet vermoeden dat Depp de lezer vooral een inkijkje wilde geven in de wereld van Hollywood. Mocht dat de opzet zijn, dan is Depp daar niet in geslaagd. De beschrijvingen van hoe acteurs op de filmset qua status niet voor elkaar onder willen doen en van hoe de mensen in Bel Air met elkaar omgaan zijn zo clichématig dat ze niet interessant zijn. Depp weet de verschillende gebeurtenissen in het verhaal ook niet goed te doseren. Tot driekwart van het boek gebeurt er bijster weinig en is er vooral aandacht voor het liefdesleven van een paar personages, tot er in het laatste deel in grote stappen nog wat actie doorheen wordt gejaagd.Daarnaast is Loser_x0092_s town voor de liefhebber van mooi taalgebruik een verschrikking om te lezen. Ik weet niet of het aan de vertaling ligt, maar ik heb zelden zulke lelijke zinnen gelezen als in dit boek. Kromme zinnen waarbij de bijzin niet aansluit op de rest van de zin omdat er een verkeerd voegwoord wordt gebruikt, tangconstructies die stilistisch zwaar onder de maat zijn... je komt ze in dit boek op elke bladzijde tegen.In een opmerking vooraf meldt de auteur dat elke gelijkenis met bekende personen toeval is en door hem beschouwd worden als een eerbetoon aan zijn talent. Van dat talent is geen sprake. Het zou net iets te ver gaan om maar één ster aan dit boek toe te kennen, maar dat wil niet zeggen dat ik iemand dit boek zou willen aanraden.</t>
  </si>
  <si>
    <t>De Amerikaanse journalist Fields wordt, omdat hij Nederlandse roots heeft, naar Nederland gestuurd om een interview af te nemen bij Iris Kouwenaar, iets waar hij totaal geen zin in heeft. Dit door het feit dat hij haar 20 jaar terug een keer heeft horen spreken in verband met haar toendertijd veelgeprezen debuut en hierdoor een aversie voor haar ontwikkelde.Iris zelf te spreken krijgen lijkt een onmogelijkheid omdat hij tegen een muur op loopt in de vorm van de huisgenoot/verzorgster/levensgezel Kay. Fields besluit zelf dan maar het leven van Iris binnen te dringen.Wat volgt is een surrealistische observatie van de gesprekken tussen Kay en Iris met tussendoor het gemijmer van Fields over hoe hij altijd tegen de schrijfster van Antidote aankeek en zijn mening nu bijstelt en hij uiteindelijk overgaat van observant tot deelnemer in het verhaal.Dit niet al te dikke boek had nog dunner gekund. Een googlesearch op de naam Iris Kouwenaar leidde mij naar de iriskouwnaar.nl een “BijpediA” waarin hetzelfde verhaal te vinden was zonder Kay. Daar word het hele verhaal al verteld waardoor je het best het advies van de titel van dit verhaal op kan volgen: Vergeet de meisjes.</t>
  </si>
  <si>
    <t>Wat een teleurstelling...Heb me door het boek heen geworsteld... in de hoop dat het toch nog wat zou worden..Als je Istanbul beter wilt leren kennen zijn er heel wat betere boeken..Van de hak op de tak ... geen diepgang...Dingen worden kort aangekaart zonder er dieper op in te gaan...Jammer...</t>
  </si>
  <si>
    <t>Al tijden keek ik uit naar dit boek en ik was zo blij toen ik 'm eindelijk in handen had. Ik bedoel: die titel alleen al! Als dat je niet nieuwsgierig maakt... En de tekst op de achterzijde maakte me al helemaal enthousiast. Vooral omdat ik daar toen las dat dit verhaal is gebaseerd op het leven van de schrijfster.Het verhaal is origineel en leest vlot door, maar wist me toch teleur te stellen. Misschien komt het door het geweldige boek (lees: Een hart vol hommel(e)s!) dat ik hiervoor las of misschien had ik te hoge verwachtingen, dat kan ook. Maar het verhaal wist me niet volledig te pakken, ondanks dat er best wel wat gebeurt hier en daar. Dit zou er mee te maken kunnen hebben dat Julia - hoewel gevat en grappig - niet altijd even sympathiek is. Haar beweegredenen zijn te begrijpen, maar toch was het voor mij net iets te veel negativiteit af en toe.De laatste paar hoofdstukken waarin Julia een reis maakt met onbekenden vond ik trouwens niets toevoegen aan het verhaal. En het einde kwam me iets te plotseling.Ik denk dat er meer uit dit idee gehaald had kunnen worden, jammer!</t>
  </si>
  <si>
    <t>Ik heb dit boek gewonnen via de auteur en was er uiteraard erg blij mee. Ik ben altijd eerlijk in mijn recensies en zal dat nu ook zijn.Het concept is goed, de ingrediënten voor een goed verhaal zijn aanwezig, maar helaas is de uitwerking niet van hetzelfde niveau.Duidelijk is dat het boek geen redactie heeft gekregen, er staan echt heel veel schrijffouten in.Grof taalgebruik in boeken vind ik nooit een probleem, hoe grof het ook is, mits het maar een functie heeft. In dit boek had ik het gevoel dat het geen functie had. Daarbij zijn er zaken gebruikt die te voor de hand liggend zijn, zoals slechte tabak die Mall Pall heet of de Zwarte Klazen discussie.Ik vind het erg jammer dat ik niet positiever kan zijn, want ergens gun ik dat de auteur wel. Ik ga er altijd van uit dat een auteur iemand wil vermaken met zijn verhaal en ben ervan overtuigd dat het niet meevalt om een boek te schrijven.Als tip zou ik willen meegeven, zoek een goede redacteur.</t>
  </si>
  <si>
    <t>Op één of andere manier kon dit boek me niet zo boeien als ik had verwacht. Het plot dat liefde een ziekte is, waarvoor een genezing bestaat, waardoor je leven veilig, afgepast, voorspelbaar en gelukkig is sprak me aan. Ik was benieuwd hoe Lena hiermee om zou gaan als ze vlak voor haar behandeling toch verliefd wordt.Het vertelperspectief bleef wat mij betreft te veel bij Lena, waardoor ik het hele boek een afstand tot haar voelde. Gracie, Hana en Alex had ik graag ook hun verhaal uit hun oogpunt zien vertellen, om meer van hen te weten te komen. Aan de andere kant, in de puberteit draait meestal alles om jezelf, dat is een periode dat de meeste mensen ook meer egocentrisch zijn.Sommige zinnen en gedachtes heb ik wel meerdere keren voorbij zien komen waardoor ik zoiets had van, ja dat weet ik nu onderhand wel.Tevens werd er op een gegeven moment ook niet meer over de Evalutatie, Behandeling en Procedure gesproken (bijvoorbeeld dat een ander personage dat wel meemaakte) dat had het boek een extra verdieping kunnen geven.Ik vind het wel stoer dat Lena er uiteindelijk voor kiest om voor de liefde te gaan en zich niet te laten behandelen waardoor iedereen praktisch gezien onverschillig door het leven gaat.Er zitten wel een aantal mooie zinnen en morele lessen in, maar het boek werd zo'n 80 bladzijdes voor het eind pas pakkend, wat voor mij de reden is om dit boek 2 sterren geven in plaats van 3.Toen het boek uit was, heb ik wel deel 2 (Pandemonium) meteen opgepakt (deel 3 staat hier ook in de kast) omdat ik wil weten hoe het nu verder gaat en ik vind nu, na 30 bladzijdes, deel 2 prettiger weglezen dan deel 1.</t>
  </si>
  <si>
    <t>Dodelijke stijging is een verhaal waarbij ik het idee kreeg in de eerste hoofdstukken, waar gaat dit naar toe. Allemaal losse verhalen met slechts een piepklein draadje in de vorm van een grote dikke man. Maar opeens komen er een paar draadjes samen en het verhaal zelf komt tot leven. Met dit voorgaande wil ik zeker niet zeggen dat het begin van het boek moeilijk door te komen is, maar later kreeg ik pas vat op het verhaal zelf.Vanaf de allereerste bladzijde werd ik gepakt door de beschrijving van de wereld onder zee, die helemaal voor mij ging leven en ik leefde mee met de duikers. Heel duidelijk komt de liefde van de schrijver voor het duiken en het onderzeepanorama tot uitdrukking. Ook zijn kennelijke voorliefde voor mooie vrouwen want hun uiterlijk wordt beter beschreven dan de mannen die in het boek voorkomen.Vaak merkte ik dat ik bij veel beschrijvende zinnen een glimlach niet kon onderdrukken. Om een paar voorbeelden te geven: _x0093_In zijn rechterhand draait een halfgevuld cognacglas voorgeprogrammeerde cirkels_x0094_ en _x0093_het glas in zijn hand blijft dezelfde rondetijden neerzetten_x0094_.Het verhaal gaat ook over wraak; wraak van een vader om zijn nooit gekende zoon en wraak van een man die een diploma niet gehaald heeft. Angstaanjagend omdat je weet dat er in het echte leven ook zulke idioten rondlopen. Prachtig is ook het verhaal over een man en een vrouw die in de Ardennen rondtoeren. Dan bijna aan het einde van het boek komt de climax als vuurwerk over je heen en moet je verder lezen. Alleen de epiloog was te mooi om waar te zijn. Het was als een sprookje, ze leefden nog lang en gelukkig.</t>
  </si>
  <si>
    <t>aanvankelijk was ik geintrigeerd door de beeldende beschrijvingen, het personale perspectief en de open plekken. Halverwege kreeg ik echter nog steeds geen vat op de personages en verdween het verlangen om verder te lezen. Het werd saai en het e-boek maakte het lastig om verder te bladeren. Na drie weken verdween het van mijn e-reader en hoefde het voor mij ook niet meer.</t>
  </si>
  <si>
    <t>Marion van de Coolwijk debuteerde in 1988 al, en heeft zich daarna volop in het schrijversvak gestort. Met maar liefst 250 (!) kinderboeken op haar naam, is van de Coolwijk een ouwe rot in het vak te noemen. De auteur verkocht meer dan drie miljoen boeken, maar met Mangelvrouw begeeft Marion zich op gloednieuw terrein: haar eerste boek voor volwassenen.In Mangelvrouw gaat het om drie personen: Bette, Monica en Lucas. Bette en Lucas zijn al enige tijd getrouwd wanneer Lucas een ongeluk krijgt. Hij belandt in het ziekenhuis en Bette moet voor het eerst sinds jaren voor zichzelf zorgen. Dat bevalt haar beter dan ze gedacht had. Wanneer ze haar (verplichte) bezoekje aan haar man doet, ontmoet ze zijn verpleegster Monica. De twee hebben direct een klik en al gauw ontstaat er een hechte vriendschap. Samen smeden de dames een plan om Lucas uit het veld te ruimen, zodat ze met elkaar een nieuw leven kunnen opbouwen van het geld waar Lucas zo hard voor gewerkt heeft. Mangelvrouw draait er niet bepaald omheen: door de proloog weet de lezer al direct dat het plan om Lucas uit de weg te ruimen, zal lukken. We volgen in een groot deel van het boek dan ook de aanloop naar de dood van Lucas. Een ietwat saai gebeuren. We krijgen - zoals een vrouwenthriller dat betaamt - een heleboel outfits, kleding en vrouwenpraat naar ons hoofd geslingerd.Monica en Bette blijken elkaar al sinds de basisschool te kennen, en dat zorgt aan het begin voor conflict. Monica wil wraak nemen op Bette, maar slaat om als een blad aan de boom, wanneer Bette haar excuus daar voor aanbiedt. Een opvallende wending. Monica benadrukt namelijk dat ze jarenlang wrok heeft gekoesterd jegens Bette. Maar een lesbische relatie met haar vroegere aartsrivaal, komt zonder enig verwijt van de grond.Mangelvrouw is geen thriller te noemen: het is een chicklit met een spannende wending. Het taalgebruik is simpel te noemen en ruimtes worden uitvoerig omschreven, net als kleding van de personages. Er staan behoorlijk wat storende fouten in het boek. Zo wordt er meermaals het woord 'prototype' gebruikt, waar 'stereotype' had moeten staan. Het is opmerkelijk dat deze fouten door geen enkele redacteur zijn opgemerkt. Wanneer Lucas dan - eindelijk - is overleden, krijgt Mangelvrouw een wending waar de lezer al een heel boek op heeft zitten wachten. Er is plotseling spanning en tempo. Toch heeft de lezer op dat moment nog maar een aantal pagina's te gaan. Het lijkt er dan ook op dat de auteur meer plezier beleefde aan de relaties (en bijbehorende ontwikkeling van personages) in het boek, dan aan het gedetailleerd uitwerken van de aanloop naar de plot. Niks mis mee! Wie zegt dat een boek om plot moet draaien? De uitkomst is ook niet dusdanig verrassend, dus wat dat betreft wint Marion van de Coolwijk wel.Het blijft enigszins onduidelijk hoe lang Bette en Lucas nou echt bij elkaar zijn. De ene keer lijken er al tientallen jaren verstreken, de andere keer lijkt het op enkele maanden. Dit werkt niet mee aan de beeldvorming van de lezer. Bette doet dingen zonder volledige overtuiging, en ook daardoor lijkt de moord op haar man een onzekere keuze. Als een pubermeisje, dat plotseling besluit haar vriendje te dumpen en een dag later beseft dat ze gewoon ongesteld moest worden, en het allemaal niet zo bedoelde. Bette is een puber, in het lichaam van een vrouw. Daarnaast is Bette wat uit de hoogte en enigszins hard te noemen. Dit zorgt niet bepaald voor medeleven.De saaie aanloop weerhoudt een thrillerlezer om echt plezier te beleven aan Mangelvrouw. Het einde is er een die je al van mijlen ver ziet aankomen. Het boek wordt dan ook met een onvoldaan gevoel weggelegd. Wellicht geschikter in de kast van een romanliefhebber, maar voor een thriller is Mangelvrouw net iets te slap.</t>
  </si>
  <si>
    <t>Er zijn twee absolute zekerheden in het leven, waarover niet valt te onderhandelen. Je bent geboren en je gaat op een dag dood. Het vooruitzicht op de dood maakt veel mensen angstig en onzeker, want wat gebeurt er daarna? Is er überhaupt een daarna of alleen maar helemaal niets? Gedurende onze kinderjaren denken we weinig over dit soort vragen na, het leven lijkt oneindig en vol met avonturen en uitdagingen. Naarmate we ouder worden, worden we echter steeds meer met de dood geconfronteerd en wordt het grote onbekende monster dat we niet in de ogen durven staren steeds meer tastbaar door allerlei lichamelijke gebreken die zich steeds meer en steeds uitdrukkelijker aandienen. David Bowie zei ooit in een interview over zijn sterfelijkheid: 'Age doesn't bother me. It's the lack of years left that weighs far heavier on me than the age that I am.'Het is dan ook geen wonder dat we soms dromen over een oneindig leven. Een leven waarin de horizon van het leven elk jaar weer verder vooruitschuift. Het overkomt Ben, de hoofdpersoon uit dit gelijknamige boek van schrijver Erik Nieuwenhuis (1964). Het gebeurt alleen niet helemaal op de manier die Ben vermoedelijk voor ogen heeft gestaan. Ben komt namelijk eerst op een nogal lullige manier om het leven. Hij sluit zichzelf per ongeluk op in een vriescontainer, waarin runderkadavers worden vervoerd. Daar trekt hij zich af met het beeld van een vriendinnetje van zijn dochter voor ogen. Als hij klaar is met zijn daad merkt hij tot zijn grote schrik dat hij niet meer uit de container kan en sterft hij uiteindelijk aan onderkoeling.Nadat hij is overleden, besluit een team van medici bij wijze van experiment zijn brein te kopiëren en op een plaatselijke ziekenhuisserver te zetten. Groot is hun verbazing als blijkt dat zijn geest via de server voortleeft. Vooral bij Ben is de verwarring groot en hij begint zichzelf allerlei vragen te stellen. Hoe kan het dat hij opgesloten zit in een server en wil hij eigenlijk zo nog wel verder 'leven'? Want wat is het leven nog waard als je leven is beperkt tot een geest in een computer zonder mogelijkheid tot contact met de buitenwereld, zonder de smaak en de gevoelssensaties die al je zintuigen aan je doorgeven? De vrouw van Ben vraagt zich ondertussen af hoe je als echtgenote trouw moet blijven aan een man die geen lichaam meer heeft. Een vrouw heeft ten slotte ook haar behoeftes.Deze interessante vragen en bespiegelingen worden door Erik Nieuwenhuis op een prikkelende en eloquente manier onder woorden gebracht. Neem nou zoiets banaals als de Hema rookworst: "ik heb mijn laatste rookworst gegeten. Maar probeer je dat eens voor te stellen. Iemand die obsessief verlangt naar een rookworst op een papieren servetje. En dat in de wetenschap dat je het vet nooit meer langs je kin zult voelen druipen. De geur van synthetische kleding, vermengd met zoete accenten van vers gebak en daarbovenuit de rokerige geur van een stang vol rookworsten. Het moment dat je tanden door het velletje van de worst breken. Knap. Het zachte, gemalen vlees eronder. [...] Er komt altijd een moment waarop ik me ineens glashelder realiseer: dit is niet echt. Dit zal ook nooit meer echt worden."Ondanks het feit dat de hoofdpersoon beperkt is geworden tot een onstoffelijke entiteit in een steriele en digitale omgeving, barst het boek van het leven. De passages waarin de natuur en de wisseling van de seizoenen worden beschreven bruisen van de vitaliteit. Juist deze tegenstelling tussen de donkere wereld van de enen en de nullen waarin Ben zich omringd weet en de telkens weer ontluikende en inslapende natuur, geeft een fascinerende en intrigerende dynamiek aan het boek. Het toont aan hoe bijzonder het leven is en hoezeer we dat bij leven moeten koesteren. Ben is daardoor een boek dat voldoende stof geeft om na te denken over het leven en de dood.</t>
  </si>
  <si>
    <t>Dit tweede deel van de Millenium reeks is weer een topper. Het boek leest heerlijk weg en het karakter van Salander wordt nog verder uitgediept, waardoor duidelijk wordt waarom ze dingen doet of denkt en dat geeft het verhaal extra diepgang. De ontknoping van het verhaal is super spannend en verrassend. Kortom: een pracht boek.</t>
  </si>
  <si>
    <t>Megan was vroeger een wilde vrouw, ze werkte als danseres in een club, maar is nu een brave, rustige huisvrouw met een man waarvan ze houdt en twee kinderen. Ze heeft een leven waar menig vrouw jaloers op is.Ray was succesvol fotograaf, maar iets in zijn leven heeft hem naar de afgrond gebracht, hij is zwaar aan de drank en de klussen die hij als fotograag uitvoert zijn eigenlijk beschamend.Jack is een politieman die het goed bedoelt. Hij zit al jaren in zijn maag met een verdwijningszaak die hij niet opgelost heeft gekregen. Hij heeft nog altijd contact met de vrouw van de man die verdwenen is en is eigenlijk nog altijd op zoek alhoewel er geen aanwijzingen zijn.Wanneer opnieuw een man vermist wordt, keert Megan terug naar haar oude leven dat ze zeventien jaar geleden achter liet, eenmalig denkt ze. Maar zo simpel is dat niet. Ze wordt gezien, door de verkeerde mensen. De dingen lopen uit de hand.Zoals gewoonlijk bij Harlan Coben is niets wat het lijkt en klopt alles op het einde. Op het einde blijf je met de vraag zitten wie nu eigenlijk dader is en wie slachtoffer. Niet dat het niet duidelijk is op het einde, maar er blijft een moreel dilemma hangen. Ik had wel sympathie voor de dader en kon ook perfect in de beweegredenen komen. Jammer genoeg denkt de wet en het recht daar anders over. Goed boek.</t>
  </si>
  <si>
    <t>Sarah Winman oogstte veel succes met haar debuutroman “Toen god een konijn was”.Met “Het laatste jaar van Marvellous Ways” levert ze haar tweede boek af.PERSONAGESHet verhaal concentreert zich voornamelijk op de personages van Drake, een jonge soldaat die gedesillusioneerd en getraumatiseerd uit de 2e wereldoorlog terugkomt, en Marvellous Ways, een kranige dame van 89 jaar oud die al bijna haar hele leven alleen woont in haar woonwagen aan een afgelegen zijrivier in Cornwall. Eerst maakt de lezer afzonderlijk kennis met hen, om dan later hun verhaallijnen te zien samenvloeien.Enkele bijfiguren worden ook ten tonele gevoerd, maar de uitwerking van deze personages blijft eerder vlak en bovendien worden sommigen pas laat in het verhaal geïntroduceerd waardoor ze niet volledig tot hun recht komen.COVERDe cover geeft verschillende elementen weer die in het verhaal een rol spelen, zoals de zeester.Eén van de leesclubleden, Annemieke de Jong, merkte terecht op dat de appelblauwzeegroene kleur symbool staat voor PTSS oftwel Post Traumatisch Stress Syndroom. Aangezien Drake hieraan lijkt te lijden, is de kleur van de cover – al dan niet bewust – zeer passend bij de inhoud van het boek.TITELDe oorspronkelijke Engelstalige titel van het boek luidt “A Year of Marvellous Ways”.In de Nederlandstalige vertaling werd gekozen voor “Het laatste jaar van Marvellous Ways”.Hoewel deze titel aan de lezer een referentiekader geeft, blijft het spijtig dat de dubbele betekenis van de Engelstalige titel hierbij verloren is gegaan.VERTALINGNaarmate je verder in het boek komt, kunnen de vele taalfouten beginnen storen omdat ze je aandacht afleiden. Een extra correctieronde voor de definitieve uitgave zou het boek zeker beter tot zijn recht hebben laten komen. Indien je gewoon bent om in het Engels te lezen, is het misschien een idee om de oorspronkelijke versie te lezen.BIJZONDERE SCHRIJFSTIJLWinman hanteert in dit boek een zeer poëtische schrijfstijl en ze weet dit doorheen het hele verhaal vol te houden.Enkele voorbeelden hiervan zijn:“Degenen die achterbleven, baden voortdurend voor vrede, maar die gebeden keerden terug overdekt met stempels met terug naar afzender.”“… ze (zou ze) stomen boven een vuur dat een gaatje in de nacht zou branden.”“… binnenkort zou de nacht voor altijd de dag gevangennemen.”De omschrijvingen zijn vaak zo beeldend dat je als het ware het gevoel krijgt in een fotoalbum te bladeren of naar een film te kijken!Het geheel heeft iets weg van de film “Life of Pi” (het boek heb ik nog niet gelezen): zeer beeldend beschreven, dromerig, de waarheid is vaak tussen de lijnen door te lezen,…Op die manier worden soms moeilijkere onderwerpen op een mooie en serene manier beschreven, waardoor emotie en diepgang aan het verhaal worden meegegeven.Deze schrijfstijl zal voor sommige lezers de zwakte van het boek betekenen: je moet immers geregeld een pauze nemen om alles te laten bezinken en je kan het verhaal moeilijk in 1 keer uitlezen.Voor andere lezers zal dit dan weer net de sterkte van het boek zijn: je wil je in die mooie beschrijvingen blijven onderdompelen.Hoewel dit verhaal zich duidelijk lijkt af te spelen in onze wereld, zijn sommige beschrijvingen een beetje surreëel waardoor ze magisch aandoen. Mogelijk kan je deze als volgt verklaren:Doorheen het hele boek halen de personages herinneringen aan. In herinneringen wordt de realiteit vaak mooier voorgesteld dan ze in werkelijkheid geweest is. Dat is nu eenmaal een eigenschap van de menselijke geest.Bovendien is een goede dosis verbeelding een mooie manier om met de hardere realiteit om te gaan. Het zorgt voor een beetje magie in het leven van alledag ;-)EINDOORDEELHoewel ik meestal behoorlijk streng ben voor boeken waar (veel) taalfouten in staan, knijp ik in dit geval een oogje dicht. De poëtische schrijfstijl van Winman heeft mij volledig kunnen bekoren en zorgt ervoor dat ik met een positief gevoel op dit boek terugkijk.CREATIEF: STIFTGEDICHTDat dit boek met zijn poëtische beschrijvingen zich ook uitstekend leent voor creatieve bezigheden, bewijst dit stiftgedicht.</t>
  </si>
  <si>
    <t>Daar was die dan, eindelijk was het tweede deel van de Young Adult boeken serie, de Royals Verraad uit. Op dit boek heb ik zo ontzettend lang zitten wachten. Maanden lang heb ik mijn eigen fantasie gebruikt om het verhaal verder te laten gaan, ik kon dan ook mijn geluk niet op toen het boek op 31 oktober eindelijk op mijn deurmat lag. Ik begon natuurlijk gelijk met lezen en ben daarna nog nooit zo teleurgesteld geweest…Het verhaal tussen Ella en Reed gaat dus verder. Ella is weggelopen nadat zij Reed had betrapt met een andere meid. Reed probeert kostte wat het kotst Ella terug te krijgen, hiervoor moet hij echter wel zijn verleden achter zich kunnen laten en dit is toch niet altijd even simpel als Ella en hij willen. ze raken verdraaid in een web vol geheimen…Waarom teleurgesteld?Voor mijn gevoel las ik het eerste deel, De Royals verleiding, weer helemaal opnieuw. Ook al vond ik dat boek echt fantastisch, ik hoopte toch op wat minder herhaling. Ik begon mij soms ook heel erg te ergeren aan Ella, ze was dan wel een 17-jarig meid maar soms hield ik haar voor mijn geest als een 14 jarige. Dat kwam op de manier waarop zij zo nu en dan praatte en dacht. Ook begon ik mij te ergeren aan al die geheimen die iedereen maar had, door al deze geheimen werd het verhaal af en toe heel vaag.Vond ik dan iets wel goed?Ondanks dat ik ontzettend teleurgesteld was, heb ik toch gekeken of er dingen waren die ik wél goed/leuk vond. Het verhaal speelde heel goed door op de cliffhanger van het vorige boek, het begin vond ik dan ook het leukste om te lezen. Daarnaast kregen de andere personages zo hier en daar wat meer diepgang, zo kon je bijvoorbeeld niet alleen vanuit Ella lezen maar ook vanuit de andere hoofdpersonage Reed, je leerde hem via deze manier, en de kant van zijn verhaal beter kennen.De personagesElla bloeide in dit boek wel meer op naar een zelfverzekerde vrouw (ondanks haar liefdesverdriet) die ook wat meer haar oude zelf durfde los te laten. Daarin tegen liet Reed zijn masker wat meer verdwijnen en werd hij wat softer, wat best heel schattig was. Callum werd eindelijk maar toch een echte vader en Easton zag je nog steeds heel erg struggelen met zijn verlatingsangst en gokproblemen.Conclusievoor mij was dit niet het boek waar ik op had gehoopt, misschien had ik wel te hoge verwachting gesteld waardoor die nu zo tegen viel. Toch vond ik het slot en die weer enorme cliffhanger zeker wel interessant. Ik ben vooralsnog zeer benieuwd naar deel 3, De Royals Geheimen, maar mijn verwachtingen van dit boek zijn wel minder hoog.Ik geef dit boek twee sterren omdat ik dit deel teveel vond lijken op het eerste deel De Royals Verleiding</t>
  </si>
  <si>
    <t>Stijlvolle en inventieve modernistische roman in de geest van Thomas Mann, maar die zelf zo veilig binnen de lijntjes van de verwachtingen blijft dat het nergens boven de middelmaat uitstijgt. Voorspelbare thema's als vergankelijkheid en huwelijkse ontrouw worden geforceerd intellectueel gepresenteerd met een hoofdpersonage die zich continu verliest in oninteressante filosofische overpeinzingen. Daarnaast ligt het er erg dik bovenop dat het een roman is die over de geneugten van de hogere kunst gaat. Elke intertekstuele verwijzing is geforceerd pretentieus bedoeld als een oppervlakkige lofzang op kunst en cultuur. Eigenlijk kon ik alleen genieten van de sporadische fragmenten waarin Camus plotsklaps om het leven komt bij een auto-ongeluk en daarbij bezien wordt door enkele omstanders. Deze sleutelfragmenten zijn nog enigszins beeldend beschreven ten opzichte van de oersaaie opbouw van het eigenlijke verhaal.</t>
  </si>
  <si>
    <t>Boek, De bijen van Laline Paull, een heel bijzonder boek. Mijngedachten over het leven van een bij zijn voor altijd veranderddoor het lezen van dit boek. Het verhaal gaat over een jonge bijdie in de laagste sibbe in de huif wordt geboren. Een werkster diede huif, bijenkast, moet ontdoen van de lijken en troep die er inde huif zit. In het verhaal maken we kennis met de organisatiebinnen de huif. De verschillende families/klassen, sibbe genoemd,en hun taken. Flora 717, zoals de jonge bij heet, is erg leergierigsoms ook wat onbezonnen maar vooral onbevreesd, en maakt van allesmee. Alles om haar huif en de koningin te dienen. Ze beleeftallerlei avonturen buiten de huif maar ook binnen in de huif maaktze van alles mee. Tijdens het lezen dacht ik steeds dat het boek ervast en zeker mee zou eindigen dat Fiona de nieuwe koningin zouworden in de huif. Maar dat gebeurt niet. Er zijn zeker paralellente trekken tussen het verhaal van de bijen en de maatschappijwaarin wij leven. Een heel fijn boek om te lezen over een onderwerpwaar ik niks vanaf wist, het is vlot geschreven en ik ben het metJan Siebelink eens als hij zegt "dit verhaal heeft mij diep geraakten zal de harten van vele lezers veroveren".</t>
  </si>
  <si>
    <t>Het boek 1984 is indrukwekkend en beangstigend tegelijkertijd. Het leven als een marionet in een wereld waarbinnen de bovenwereld soms het liefst in de onderwereld wil leven om even te ontkomen aan de druk niet je zelf te kunnen zijn. De drang naar intimiteit en liefde van 2 mensen die ogenschijnlijk niets van elkaar moeten hebben en zich tot elkaar aangetrokken voelen. Stiekeme ontmoetingen in een gecontroleerde wereld in chaos. Voorbeelden die bewaarheid worden in onze huidige wereld als we als de stille meerderheid geen stelling nemen tegen corruptie, alleenheerschappij en multinationals..</t>
  </si>
  <si>
    <t>Witte warmte beschrijft het gezin Sluis waar vader Victor de overstap maakt van de universiteit naar een eigen bedrijf in nanotechnologie, vrouw Sophie haar man daarin ondersteunt en 18-jarige dochter Eline zich losmaakt van haar ouders. Dochter is zeer beschermd opgevoed maar wordt als 1e jaars student op kamers zelfstandig, ook nog verliefd en gaat zich afzetten tegen haar ouders. Victor ziet dat met lede ogen aan, ziet weinig in die vriend, vooral niet gezien diens meerdere relaties en gebruikt hem als proefpersoon voor een ultieme medische test waarna hij zijn bedrijf met veel winst wil verkopen. De vriend overlijdt, volgens Victor door diens eigen schuld en Eline beland in een acute depressie. Langzaam maar zeker stort de hele wereld van Victor in, dochter en vrouw wenden zich van hem af, de verkoop van het bedrijf gaat niet door vanwege het dodelijk experiment en uiteindelijk belandt hij daardoor ook in de gevangenis. Dit alles in een decor van veel wit door het interieur van het kantoor van Victor, het ziekenhuis en de heftige, langdurige sneeuwbuien die weer een relatie leggen met de klimaatveranderingen waar dochter erg bezorgd om is.Het boek leest bijzonder vlot weg en door het experiment en wat gebeurtenissen daaromheen maakt het bij tijd en wijle ook nieuwsgierig. Echter, het vlotte lezen komt vooral omdat de personages en gebeurtenissen nauwelijks worden uitgediept. De potentieel ‘spannende’ situaties worden toch niet zo spannend als had gehoopt/gekund. Dialogen zijn erg oppervlakkig, bij vlagen ongeloofwaardig en ook sommige gebeurtenissen komen niet geloofwaardig over. Een boodschap van dochter aan haar ouders in de vorm van een sprookje is voor mij het dieptepunt in het boek: kinderachtig geschreven en matig niveau, veel te breed uitgesponnen en de boodschap is niet heel duidelijk.Heel jammer want de gebeurtenissen zelf (ontwikkeling nanotechnologie en gebruik van proefpersonen, losmaken van dochter van haar ouders en de reactie van die ouders daarop, de klimaatveranderingen) zijn ingrediënten waar een heel interessant boek over geschreven kan worden. Dat is er helaas niet van gekomen. Al met al wil ik er niet meer dan 2 sterren voor geven.</t>
  </si>
  <si>
    <t>Hotel alfabet.Speelt zich af in de transylvanische alpen het land van graaf dracula.Daar wordt verder overigens niet verder op in gegaan,behalve een schilderij die daar naar linkt.Het boek begint ermee dat adriaan hoorndrager onderweg is naar een oude vlam,in zijn beleving tenminste.want hoorndrager heeft nogal wat eigenaardige karakter trekjes.Door hevige sneeuwval strand hij echter onderweg in een hotel,hotel alfabet.En vanaf dat moment word alles zo chaotisch en onduidelijk beschreven.De dialogen zijn op zich wel vermakelijk beschreven .Verder een heel absurd verhaal waar geen eind aan lijkt te komen.Het einde van het boek lijkt met haast geschreven en er valt werkelijk waar geen touw aan vast te knopen waar de schrijver met ons naartoe wil tot de laatste bladzijde!.Al met al leuk verzonnen verhaal maar behoorlijk onlogisch en onduidelijk beschreven.Het verhaal weet niet te boeien.</t>
  </si>
  <si>
    <t>Met haar eerste roman had Jilliane Hoffman al op slag een schot in de roos. Hoe ze het hoofdpersonage, Chloë Larson, heeft afgeschilderd is subliem, hoe ze de verschrikkelijke nacht met de verkrachting en de verminking geschreven heeft is levensecht en de manier waarop ze de ontmoeting en de rechtspraak met de psychopaat verteld heeft is huiveringwekkend prachtig verwoord.Ik ben bij dit boek terecht gekomen via een lijst van de beste thrillers van dat moment uitgegeven in Het Laatste Nieuws. Toen ik dan de korte samenvatting gelezen had dacht ik al dat het een zeer spannend boek moest zijn.In het boek komen de grootste tegengestelden tegenover elkaar te staan, zoals goed en kwaad, verleden en heden, betrouwbaarheid en onbetrouwbaarheid, enzovoort. Het leest zeer vlot en het voelt alsof je het boek nooit wil weg leggen, omdat je telkens weer wil weten wat er zal gebeuren.Dit boek is een echte aanrader voor iedereen die van thrillers houdt. Weinig schrijvers zijn Hoffman voorgegaan in het schrijven van een verhaal van dit kaliber.</t>
  </si>
  <si>
    <t>het boek viel een beetje. Het is leuk te lezen wat hij allemaal beleefd en gedaan heb voor mensen. Maar misten toch een beetje actie, dialog, spanning,Heb mijn met veel moeite door het boek heel geslagen. Ik denk het boek leuker zou zijn als in stukken leest met af en toe een ander boek er tussen.meer infohttp://infoboeken.blogspot.be/2014/10/royan-van-velse-meer-info.html</t>
  </si>
  <si>
    <t>Linda is een detectiveverhaal dat zich afspeelt bij de plaatselijke politie in Zweden. Er is een moord gepleegd en dat moet worden opgelost. De plaatselijke politie krijgt daarbij hulp van het nationale rechercheteam, aangevoerd door een bijzonder grof type.Als ik puur en alleen kijk naar de premisse van het boek, is het nog best interessant. Er is een moord gepleegd en die wordt stukje bij beetje opgelost en daarnaast spelen er genoeg nevenlijntjes om het verhaal interessant te houden. Maar...Ten eerste is de schrijfstijl van het boek belabberd. Veel letterlijke herhalingen in de tekst, weinig variatie in woordkeus, overmatig gebruik van dialooglabels en dan heb ik het nog niet gehad over de hoeveelheid (nutteloze) vloeken en de grove manier waarop er over vrouwen wordt gepraat (wat ook wel bij het karakter van de personen kan passen). Ik begrijp niet dat een uitgever dit manuscript zo door heeft laten gaan. Je mag toch verwachten dat een redacteur zulke dingen eruit haalt.Ten tweede had het boek de helft korter gekund. Er zaten veel scénes in waarvan de relatie met het geheel niet duidelijk was, ook niet toen ik het boek allang uit had. Zijwegen die uitgebreid ingeslagen worden, maar doodlopen. Als je daarbij optelt hoevaak de schrijver letterlijk in herhaling valt, had dit boek het makkelijk met de helft minder woorden kunnen doen.De schrijver wil met dit boek duidelijk meer dan alleen een detectiveverhaal schrijven. Dat blijkt wel aangezien na ongeveer 75% van het boek duidelijk is wie de moordenaar is, maar het verhaal dan nog heel lang doorkabbelt.Kortom: dit boek is niet de moeite van het lezen waard.</t>
  </si>
  <si>
    <t>Het boek is een levende geschiedenisles met schrijnende anekdotes, maar ook veel humor, levenswijsheid en vooral echte mensen. De hoofdstukken beslaan telkens een periode van zeven jaar, dat zal niet geheel toevallig gekozen zijn, en beslaan de periode van 1945 tot en met 2015. Een roerige periode waarvan ikzelf en mijn familie ook een groot gedeelte heb mogen meemaken maar dan vanuit een geheel ander perspectief. Ongelooflijk mooi om te lezen, de hoofdrolspeler laat je geen moment onberoerd. De ruim 600 pagina’s vliegen voorbij.</t>
  </si>
  <si>
    <t>Wees voorzichtig als je iemand verwenst, want het zo zomaar kunnen dat de persoon die je verwenst hebt, ook zomaar ver weg gewenst hebt. Dat is zo’n beetje de strekking van het schrijversdebuut van Iris Stobbelaar. Ik had nog nooit van haar gehoord, maar dat wil niet heel veel zeggen. Er zijn megaveel mensen waar ik nog nooit van gehoord heb en die de meest waanzinnige (positief, dan wel negatief ) dingen doen. Laten we het bij het positieve houden. Iris Stobbelaar is dus een kinderboekenschrijfster, maar daarnaast ook een regisseuse en actrice. Als actrice zou je haar misschien kunnen kennen. Ze speelde Eva in de serie SamSam, die van 1994 tot en met 2003, op commerciële kanalen in Nederland werd uitgezonden. Inmiddels is ze getrouwd met regisseur Roel Reiné en heeft een zoon en een dochter en wonen ze sinds 2003 in Los Angeles.Zover maar weer over Iris persoonlijk. Laten we het eens over ‘Stranders’ hebben.Job is het meer dan zat om op zijn kleine zusje Kaatje te passen. Zijn ouders hebben het altijd druk. Zijn moeder heeft een nagelboetiek, waar ze het artistiek druk mee heeft, en Jobs vader is een beleggingsadviseur. Het enige wat hij nodig heeft is een mobiele telefoon. Daar doet hij alles mee. Afspraken maken, de krant erop lezen, de beurzen en e-mails checken. Hij belt er zelfs soms wel eens mee. Het heeft zo zijn voordelen dat zijn ouders het zo druk hebben. Ze houden hem niet echt in de gaten, zodat hij (meestal) kan doen wat hij wil. Als Job enigst kind was geweest… dan had hij een leven als een luis op een zeer hoofd gehad. Maar hij was niet alleen… er was altijd een klein irritant zusje. Als hij dan zelfs op een zaterdag op haar moet passen omdat zijn ouders naar oma moeten, die net geopereerd is, en hij zodoende een belangrijke voetbal wedstrijd moet missen..., is dat de bekende druppel. Hij probeert die zaterdagmorgen al heel vroeg het huis uit te glippen, zodat zijn ouders een andere oplossing voor Kaatje moeten verzinnen, maar zijn plannetje gaat niet door. Kaatje is ook wakker en wil kost wat het kost met hem mee. Job is boos, heel erg boos en zijn hoofd vult zich met zwarte gedachten, zijn vuisten balden zich en hij denkt: Ik wou dat je je eigen nachtmerrie was, in plaats van die van mij. Op een plek waar ik nooit meer last van je had. Als hij zijn ogen open doet ziet hij Kaatje niet meer en hij maakt dat hij wegkomt. Als hij na een fijne sportieve dag thuiskomt, is zijn moeder er, maar Kaatje is in geen velden of wegen te zien. Hij rent in paniek naar buiten om haar te gaan zoeken. Tevergeefs. Hij wil net terug naar huis gaan om zijn ouders de waarheid te vertellen als een duistere figuur, geleund tegen een lantaarnpaal hem vraagt of hij zijn zusje zoekt. Als hij die vraag bevestigend beantwoord… loopt de figuur weg en Job volgt hem. In no time is het asfalt weg, de huizen van de buren en zelfs de lantaarnpaal is weg. De duistere figuur en hij zijn in een andere wereld. Het is het begin van de zoektocht naar Kaatje. Sterker nog… Kaatje vinden is de enige mogelijkheid om weer naar huis terug te keren. In een vreemde wereld die bevolkt wordt door monsters en waar je zelfs het landschap niet kunt vertrouwen, is dit geen gemakkelijke opgave. Vooral als blijkt dat hij niet de enige is die Kaatje zoekt.Ik vond het een kostelijk boek en heb me er prima mee vermaakt. Ik weet niet of ze met een vervolg bezig is, of iets nieuws, maar als ze met een nieuw boek komt… dan houd ik me aanbevolen.Jos Lexmond</t>
  </si>
  <si>
    <t>Karin Fossum schrijft boeken met een constante kwaliteit. In het dertiende deel met inspecteur Sejer in de hoofdrol: De Fluisteraar, ontmoeten we Ragna Riegel. Zij is de fluisteraar. Ze heeft namelijk haar stem verloren. En ze heeft iets vreselijks gedaan. Maar wat?Ze wordt omzichtig verhoord door de koppige inspecteur die dan als graniet en dan zo goeiig is als zijn hond Frank. In dit geval gaat hij wel heel voorzichtig om met de dader. Langzaam, heel langzaam ontsluiert zich het raadsel rondom het porseleinen poppetje Ragna. Hij wil Ragna openen als een oester, maar ze dreigt elk moment dicht te slaan. Toch, vindt Sejer het belangrijk haar potentieel te vinden. Zijn bevindingen over haar zal haar toekomst bepalen.' Groot potentieel. Doe een bod'.Hoe kan zo''n frêle, teer personage zo iets vreselijks hebben gedaan? Uiteindelijk komen we het te weten, de vreselijke daad. Intussen gaan werkelijkheid en waanbeeld steeds meer doorelkaar lopen. Je krijgt medelijden met Ragna, ja zelfs begrip. Net als Sejer trouwens. Je zou misschien zelf ook wel sidderen in het bed. Totdat Karin Fossum uiteindelijk ook daar mee afrekent.Bijzonder geraffineerd en doeltreffend geschreven. Ragna zul je als lezer niet snel meer vergeten.Toch, is het geen gemakkelijk boek. Het is geen lichte kost. Misschien niet zo geschikt voor lezers die van nature somber gestemd zijn? Hoe dan ook, wederom een onvergetelijk boek.</t>
  </si>
  <si>
    <t>Het tweede deel van de boeken van de Varulven. Na het lezen van deel 1 ben ik direct verder gegaan aan deel 2, en zoals wel vaker bij een tweede deel van een trilogie komt er veel nieuwe informatie bij. Het moeilijke van dit boek lijkt mij ook dat de hoofdpersonen allemaal weer in andere omgevingen terecht zijn gekomen, zodat de omgeving uit het eerste deel geen houvast meer geeft. Justin gaat naar Toronto en daar krijgt hij toch de rol van leider die hij niet echt ambieerde, maar de situatie zorgt ervoor. Zijn halfbroer Cedric heeft de leiding overgenomen in Summerking. Winterking is leeggelopen en Jesse komt uiteindelijk bij Justin in Toronto terecht.Dit deel lijkt mij vooral geschreven om over de ontwikkeling van de personages van Jesse en Justin te vertellen. Het leven in een stad brengt voor de Varulven weer nieuwe gevaren met zich mee.Judith is met Josh naar Nederland gegaan en het valt vooral voor Josh nog niet mee om in dat drukbevolkte land zijn draai te vinden als weerwolf. Uiteindelijk verhuizen ze en komen ze in een wat rustiger gebied, een natuurgebied dat het Grienderbosch heet, waar een oud kasteel in de grond moet zitten. Judith organiseert allerlei zaken om het natuurgebied te behouden wanneer er een dreiging ontstaat vanwege een bouwbedrijf dat daar aan de slag wil gaan. Tijdens graafwerkzaamheden stuiten ze op een oude muur. Er wordt een archeoloog aan het werk gezet die interessante ontdekkingen doet van wat er zich in het kasteel vroeger heeft afgespeeld. Judith en Josh vinden een oud wandkleed in een kerk dat een eigen verhaal vertelt over de historische gebeurtenissen. Judith moet hier meer over uitzoeken en besluit daarvoor op reis te gaan. Haar reis loopt slecht af en er gebeuren weer allerlei rampzalige dingen waardoor je je als lezer afvraagt of het ooit nog goed zal komen. De Roedel in Nederland waar Judith bij moest horen is ook kwaad op haar omdat ze samen met Josh is gebleven en ze zich niet hebben aangesloten bij hen.Jesse ontdekt intussen meer over zijn speciale Gift en neemt de oude plaats van zijn vader in. Veel oude bewoners van Winterking komen er weer terug.Maar dan gebeurt er iets waardoor Justin en Jesse zich allebei naar Nederland spoeden om Judith bij te staan. Uiteindelijk lukt het Justin en Judith samen om de zilveren poort te vinden.En dat laatste stuk zorgt ervoor dat ik dit boek iets minder logisch in elkaar vind steken en dat ik met een paar vragen blijf zitten, dingen die ik niet aan zag komen en personen die voor mijn gevoel te plotseling weer op het toneel verschijnen. Het einde komt snel en hoewel er een gedeelte afgerond is, blijven er vragen over. Hoe zal dit af gaan lopen? Komt het nog wel goed?Ik moet dus snel verder aan het volgende deel en hoop dat alle losse eindjes daar weer aan elkaar geknoopt worden en dat de personages die nu naar mijn gevoel te weinig aandacht kregen daar verder worden uitgewerkt. Ik ben benieuwd.Het boek lees vlot, het is spannend en ik heb het in een week uit. Dat zegt wel wat, want zoiets lukt mij zelden. Het geeft wel aan dat ik het een spannend verhaal vond en dat ik lang achtereen heb doorgelezen om er zoveel mogelijk van te genieten. Mijn nieuwsgierigheid bleef tot het eind toe geprikkeld en de hoofdpersonen kwamen goed tot hun recht.Ik beveel deze trilogie van harte aan.</t>
  </si>
  <si>
    <t>Tania Kambouri is een Duitse politie-agente van Griekse komaf. Ze is trots op haar afkomst maar bovenal ook trots Duitse te zijn en onderdeel te zijn van de Duitse samenleving. In haar functie als politie-agente in de stad Bochum in de deelstaat Nordrhein-Westfalen komt ze dagelijks in aanraking met de huidige maatschappelijke problemen, zoals bijvoorbeeld het feit dat mensen uit bepaalde bevolkingsgroepen (opvallend vaak jonge mannen met een migranten achtergrond) haar keer op keer respectloos bejegenen, vaak eenvoudigweg omdat ze vrouw is. Twee jaar geleden schreef ze een brandbrief aan de politievakbond, die na publicatie meteen door talrijke collega's onderschreven en bejubeld werd en de politiek en de media dit oppikten, waardoor de problemen veroorzaakt met criminele migranten zoals door haar beschreven een gespreksthema werden. Helaas twee jaar later is er niks veranderd, sterker nog, is de door haar in de brief geschetste problematiek alleen maar toegenomen.Nu heeft ze een boek geschreven, waarin ze niet alleen de problemen beschrijft die ze dagdagelijks ondervindt, maar ook haar mening geeft en simpele oplossingen aandraagt. Een boek dat onverbloemd inzicht geeft in de vijandigheden die politie-agenten heden ten dagen in de grote steden ondervinden; in het bijzonder een vrouwelijke politie-agent met een migratie-achtergrond in een multiculturele samenleving die dreigt te ontsporen en voor een groot deel al ontspoord is. Een boek dat politiek Nederland ook zou moeten lezen. Tania Kambouri legt uit, dat de zaken benoemen zoals ze zijn, geen racisme is. Kortom:Een noodkreet en een appèl aan de politiek!</t>
  </si>
  <si>
    <t>Voor je weggaat is een boek van de schrijfster Clare Swatman.Het boek gaat over Zoë en Ed, hoe ze elkaar hebben leren kennen, wat ze in het dagelijkse leven doen, maar vooral ook hoe hun huwelijk is.Totdat op een dag als Zoë op haar werk zit, zij op haar werk het nieuws krijgt dat Ed een ongeluk heeft gehad en overleden is.Zoë en Ed hadden een niet zo gezellige ochtend op de ochtend van zijn overlijden, dus wat als Zoë het verleden kan veranderen.Groot deel van het boek neemt je op Scrooge wijze mee naar het verleden, zo maakt Zoë dagen uit het verleden mee en hoopt het verleden te veranderen.De schrijfwijze is prettig leest vlot alleen het b0ek bleef heel erg lang in het verleden hangen waardoor het voor mij moeilijker lezen was .Toen het einde naderde las het boek weer vlot weg omdat je toch wil weten of Zoë het verleden en heden kon veranderen.Het einde van het boek was wel erg mooi.</t>
  </si>
  <si>
    <t>De Ierse schrijver Boyne vond ik met ten minste een boek zeer aardig, maar na wat meer van hem te hebben gelezen, bekoelt toch een beetje het enthousiasme. Zijn debuut vond ik matig en ook dit boek kon me helaas niet erg bekoren. Dat is met name omdat ik boek nogal voorspelbaar vond. Vanaf het begin is volledig helder wat voor een soort verhaal je leest; namelijk een ouderwets spookverhaal over een huis dat wordt bezeten door geesten. Boyne rolt het plot precies zo uit zoals je mag verwachten. Een naïeve hoofdpersoon die langzaam achter het familiedrama komt dat zich in het huis afspeelde, de angstige en doodsbedreigende voorvallen waar ze mee te maken krijgt en natuurlijk de verschijning van mysterieuze personages, ja, het zit er kortom allemaal in.Ook de schrijfstijl van Boyne is niet echt om naar huis te schrijven. Het is allemaal nogal braaf en vormelijk en de dialogen komen afstandelijk en onecht over. Dan kan het boek alleen nog een beetje worden gered met een verrassend einde, maar ook dat is niet echt het geval, alhoewel Boyne het verhaal redelijk rond krijgt en nog een goede vondst voor je in petto heeft. Maar in het geheel stelt dit boek toch, helaas, flink teleur. Jammer!</t>
  </si>
  <si>
    <t>'k Heb het boek net uitgelezen, in anderhalve dag tijd. alles moet wijken: dit is echt een page-turnerweer heerlijk op z'n Dan Browns, feiten en fictie door elkaar!Ok, sommige plotwendingen zijn voorspelbaar, maar dat doet geen afbreuk aan de spanning.De wetenschappelijke kant is gewoon veeeel beter dan zijn historische benaderingen (en ik ben een geschiedenisfreak, dus dat wil wel wat zeggen).Dus nu ga ik misschien een hele horde 'Da vinci-fans' op mn nek krijgen maar: laat De Da Vinci Code liggen, dit is het betere werk!!!</t>
  </si>
  <si>
    <t>In dit boek voert Kehlmann twee grote Duitse wetenschappers op: Alexander van Humboldt en Carl Friedrich Gauss. De wederwaardigheden van beide komen om de beurt aan bod, wat grappig is omdat Humboldt en Gauss geheel van elkaar verschillen. Is Humboldt de beschaafde maar humorloze aristocraat die vele ontdekkingsreizen doet, daar is Gauss een wat lompe en ongevoelige boer die het liefst nog geen meter reist. Kehlmann spaart beide personages ook niet echt: hij stelt ze voor als op hun eigen manier wat wereldvreemde types.In het boek wordt ingezoomd op een ontmoeting van beide grote geleerden in Berlijn, waarin blijkt dat ze elkaar best wel mogen. Beide mannen zijn dan al ouder en moeten onder ogen zien dat hun grootste daden al lang achter hun liggen. Hiermee lijkt ook vergankelijkheid een thema in het boek.Is het ook een goed boek? Op zijn best is het vermakelijk, door de grappige situaties waarin beide terecht komen. Maar uiteindelijk kan het toch niet bekoren. Dat ligt onder meer aan de nogal afstandelijke indirecte schrijfstijl van Kehlmann (in het hele boek komt geen enkele dialoog voor). Ook is het verhaal eigen gewoon niet zo interessant en gaat het eigenlijk een beetje als een nachtkaars uit. Om die reden was ik zeker niet enthousiast: dit is een boek dat je rustig kunt laten liggen.</t>
  </si>
  <si>
    <t>Het boek begint nogal banaal met dagdagelijkse straattaferelen, maar verandert al snel in een ware criminele thriller. De reden dat ik het aangeschaft heb, was door de recensies. Die maakten me echt nieuwsgierig naar die werk.De titel wekte bij mij eerst vragen op. "Easy doekoes"? wat is dat? De cover sprak me niet zo echt aan, maar geeft ergens wel de sfeer van het boek weer.Het verhaal gaat over vier compleet verschillende kameraden, die op het eerste zicht een makkelijke klus krijgen, die al snel compleet uit de hand loopt.Dit boek is gelukkig niet zo dik, want op een gegeven moment zo spannend dat je het niet meer opzij kan leggen.Het enige minpunt vind ik de lay-out die iets netter kon. Zo zou ik het boek niet links laten uitlijnen, maar uitvullen om vlotter te lezen, maar dat is een kwestie van smaak.De straattaal van het boek zorgt dat je meteen in de sfeer komt. Dat geeft het extra cachet. Ook al woon in een multiculturele buurt, de verklarende woordenlijst kwam me hier en daar toch eens van pas.Het geniaalste vind ik echter nog het einde. Als je na een rollercoaster van spanning en onthullingen denkt dat je het gehad hebt, val je helemaal van je stoel.Een geslaagd werk over de onderwereld in een multiculturele grootstad. Het deed me een beetje aan een combinatie van "Reservoir Dogs" en "Sons of Anarchy" maar dan zonder motoren denken.</t>
  </si>
  <si>
    <t>Na het zien van de Netflix-serie besloot ik me aan het boek te wagen. Helaas was dit een echte tegenvaller, zeker na het zien van de sterke reeks. Het hoofdpersonage is irritant - de gebruikte zinnen zijn te lang, te eentonig, te saai. Het greep me totaal niet. Het boek werd dus niet uitgelezen.</t>
  </si>
  <si>
    <t>Als opgroeiende zusjes waren Rose en Lily onafscheidelijk, maar in hun volwassen leven verwaterde het contact, omdat Lily niet kon omgaan met de veeleisende opvoeding van Rose' autistische dochter. Wanneer Rose ernstig ziek wordt, moet Lily terugkeren naar de bloemkwekerij van de familie en moet ze de angst die haar wegdreef onder ogen gaan zien.Kleine wonderen is geschreven met veel gevoel en begrip voor wat het betekent om 'anders' te zijn. Het is een roman over het belang van familie en over de bergen die mensen kunnen verzetten om hun geliefden te beschermen. Het beschrijft de onverbrekelijke band tussen moeder en dochter en tussen zussen, maar ook die van geliefden en vrienden.In het begin is het verhaal wat traag, het woord lijzig kwam zelfs bij me op. Misschien omdat het niet echt duidelijk is welke kant het verhaal uit gaat. Gaandeweg komt er een duidelijk lijn in en gaat je hart open voor de diversen personages. Ook al worden ze niet zo uitgebreid beschreven, het is net genoeg om je er een beeld bij te vormen. De bijzondere gave van de dochter van Rose grenst aan de magie. Deze magie doet denken aan de film 'The green mile' of het boek 'Bijen in de mist' van Erick Setiawan.Het is genoeg om te geloven dat het kan en het spectaculaire, onverwachte en originele plot maakt het tot een verhaal wat nog lang blijft hangen. Na de laatste bladzijde wist ik het zeker, dit is een vooral een lieve roman.</t>
  </si>
  <si>
    <t>Ik heb de eerdere boeken van haar niet gelezen, en ik vond dat ikdat wel had moeten doen. Ik bedoel er waren nu erg veel personages,en als nieuwe lezer miste je gewoon die informatie. Ik vond hetdaarom geen goed boek, maar ik kan me voorstellen dat als ik eerstde andere delen gelezen had ik het boek ook een beteer waarderinggeven had. Ik vond het ook irritant dat het vaak voorkwam dat eenparagraaf bijv. eindigd in de keuken van het politieburo, envervolgens de volgende paragraaf begint in een keuken van iemand,zonder dat dat echt duidelijk is. Maar ik denk dat dat ook komtdoor het gemis van info uit de eerdere boeken</t>
  </si>
  <si>
    <t>Het boek heeft me vooral gegrepen door het mooie verhaal waarbij de vertaling heel goed genoemd mag worden.De situatie waarin de hoofdpersoon zich bevind is nauwelijks te benijden, hetgeen te wijten is aan zijn handicap, maar zeker ook door zijn levensomstandigheden. Wie raakt er nu niet verward door de slechte verhouding van zijn ouders, een verschrikkelijke bemoeizieke tante. Bovenop dat is er een buurmeisje waar ook een en ander aan schort, die later plotsklaps overlijdt.Aan het eind van het boek wordt dit pas helder en verklaart het een en ander over het gedrag van de hoofdpersoon. Een boeiend boek.</t>
  </si>
  <si>
    <t>Marvellous Ways is een eigenzinnige vrouw met wonderbaarlijke gedachten en gewoonten. In het boek helpt Marvellous een jongen genaamd Freddy Drake. Hij is een oude oorlogsveteraan die op een koude nacht voor de stoep van Marvellous aankwam. Hij was ernstig gewond aangekomen van de tweede wereldoorlog. In het verhaal komen verschillende prachtige citaten voor die heel magisch zijn. Verder zijn Marvellous en Drake geheel anders van elkaar. Ze zijn heel verschillend. Maar hoe het op het eind van het boek is, vind ik het prachtig gedaan. Dit boek is wel een aanrader!</t>
  </si>
  <si>
    <t>Eerst twijfelde ik of ik verder wilde lezen , toch gedaan en wauw wat een geweldig mooi boek ik kon hem amper wegleggen , ik wilde gewoon verder lezen .En zo mooi dat moeder en zoon elkaar toch hebben gevonden via hun passie , zonder te weten moeder en zoon te zijn ...Ik vond het gewoon jammer dat hij uit was</t>
  </si>
  <si>
    <t>Paris weet het verhaal van begin naar einde goed op te bouwen. De hoofdstukken zijn afwisselend in heden en verleden gesitueerd. De beklemming, de angst, het onomkomelijke, al deze ingrediënten maken het boek een thriller van formaat. Ik wilde wel meer dan 5 sterren geven. Het is bijna niet voor te stellen dat zulke mensen als Jack bestaand. Helaas weet ik dat dat wel zo is. Het is alleen niet bespreekbaar. ....tot nu misschien</t>
  </si>
  <si>
    <t>Wie denkt met Grey van E L James een smeuïge, pikante pageturner in handen te hebben, komt bedrogen uit. Het blijkt keihard werken in de wereld van bondage, dominantie en sadomasochisme (BDSM). En dan met name voor de lezer.Doodmoe word je er van. Zijn het niet de opgeklopte emoties van Christian Grey, dan is het wel zijn doorlopende worsteling om Anastasia Steel voor zich te winnen. En alsof dat niet genoeg is, komt daarbovenop nog zijn onstuitbare zin in kinky seks. Anastasia is de vertellende hoofdpersoon uit E L James’ Vijftig Tinten-trilogie (2012) en Christian is haar onweerstaanbare tegenspeler. Het aantrekken en afstoten in die populaire millionseller moet James dermate hebben geboeid dat ze in Grey hetzelfde verhaal probeert te vertellen, maar dan gezien door de ogen van het mannelijke personage.SpeelkamerDie wisseling in positie maakt dat we in het hoofd van Christian terecht zijn gekomen en dat dezelfde geschiedenis zich herhaalt vanuit een ander gezichtspunt. Een bijzonder eendimensionaal gezichtspunt: Christian is een puissant rijke, jonge, knappe, succesvolle, niet te versmaden Apollo die in een toevallige ontmoeting zijn oog laat vallen op de aantrekkelijke, maagdelijke en onervaren Anastasia. Christian is van het zware BDSM-werk en probeert zijn nieuwe verovering zo snel mogelijk in zijn ‘speelkamer’ te krijgen.Fuck, ik hoop niet dat ze bang wordt. Hoe kan ik haar ertoe overhalen om dit te proberen?­Dat is de stijl die E L James hanteert: de doorlopende ervaring van Christian wordt gelardeerd met cursief geschreven gedachteflitsen of vermaningen aan zichzelf. Een vorm van overdreven introspectie die de infantiliteit van dit boek tot grote hoogte doet stijgen. Bedoeld om nóg dichter op de huid van de verteller te zitten, zorgen de cursiefjes voor een wat lacherige sfeer, terwijl de schrijfster juist opwindende betrokkenheid probeert weer te geven.Kama Sutra 2.0Waar seks vooral een zinnelijke beleving zou moeten zijn, al dan niet gericht op eventuele voortplanting, maakt Christian er een zenuwslopende wedstrijd van: in een race tegen de klok wil hij zijn geliefde koste wat het kost in de kettingen aan het plafond hebben hangen. Maar dat gaat zomaar niet. Anastasia is smoorverliefd – ook wel nieuwsgierig naar Christians boeiende hobby – maar wil toch vooral iets wat E L James met ‘meer’ aanduidt.En in dat ‘meer’ zit de bottleneck. Christian moet niets hebben van romantiek – de ‘fladderende vlinders’ – maar wordt ondertussen wel op de proef gesteld omdat zijn gevoel voor Anastasia zich onbewust blijkt te ontwikkelen. James laat de stomende seksscènes afwisselen met de grote verwarring die ontstaat in het hoofd van de Meester (die in de vertaling Dominant heet) als zijn Slaaf (vertaald als Onderdanige) niet volledig mee wil gaan in het bereiken van het opperste genot. Zijn BDSM-fantasieën lopen spaak na een iets te hard uitgevoerde spanking waardoor Anastasia met rozegestriemde billen zijn tempel ontvlucht onder de bevrijdende uitroep: ‘Je bent een gestoorde idiote klootzak, weet je dat?’De vermoeiende verwikkelingen in het Bouquetreeks-proza van de schrijfster vormen de ware beproeving voor de lezer. Vastgeketend in James’ hermetisch afgesloten speelkamer is Grey een pak slaag dat 560 pagina’s lang aanhoudt. Maar als we met deze ‘Kama Sutra 2.0’ de boekenbranche weer even uit het slop kunnen trekken, wie ben ik dan om mijn beklag te doen?http://8weekly.nl/recensie/anastasia-houdt-niet-van-roze-billen/@8WEEKLY/André van Dijk</t>
  </si>
  <si>
    <t>Een mysterieuze ziekte heeft zich vanuit het Belgische Luik verspreid over de rest van de wereld. Deze ziekte, ook wel de Rode Ziekte genoemd, treft alle volwassenen en is uiterst dodelijk. Alleen kinderen blijven nog over.Een van die kinderen is Anna. Zij woont op Sicilië en nu haar ouders zijn overleden zorgt zij voor haar broertje Astor. Haar moeder heeft haar een schrift nagelaten; een soort handleiding met tips waarvan fragmenten te lezen zijn in het boek. Verder staan ze er helemaal alleen voor. De situatie is echter uitzichtloos en dus gaan ze op weg naar Italië.Het boek beschrijft deze reis, waarop ze lotgenoten tegenkomen, maar houdt op zodra ze Sicilië verlaten. Of ze in Italië aankomen en of dat daadwerkelijk een verbetering is blijft voor de lezer een onbeantwoorde vraag. Ook komt de lezer weinig te weten over De Rode ziekte. Enkel wat symptomen worden kort beschreven en daarna volgt de onvermijdelijke dood.Deze roman is erg langdradig geschreven, waardoor het op sommige punten bijna saai wordt. Anna leek een veelbelovende roman, maar valt in werkelijkheid heel erg tegen.</t>
  </si>
  <si>
    <t>Voor elke sprookjesliefhebber een absolute aanrader! Liesbeth Jochemsen heeft een geweldig verhaal geschreven waarin ze verschillende sprookjes naar haar hand zet en zo een creatief geheel creëert.Ik heb het boek in één ruk uitgelezen, zo vlot geschreven was het!</t>
  </si>
  <si>
    <t>Dit boek bijna in één zucht uitgelezen. Meegenomen in de vreemde situaties waarin de hoofdpersoon belandde. Het boek is zo goed geschreven dat de beklemming voelbaar is en je je af kunt vragen hoe jezelf in dit soort situaties zou reageren. Nieuwsgierigheid naar hoe het verhaal af zou lopen, nam gedurende het lezen toe. Verschillende thema's van de huidige samenleving komen er duidelijk in naar voren. Dit boek is qua stijl anders dan twee andere boeken (rivier der vergetelheid en het kleine meisje van meneer Linh) die ik van Claudel heb gelezen.</t>
  </si>
  <si>
    <t>Na het boek de 100 jarige...., welke ik echt met moeite heb kunnen uitlezen, toch wel aan dit boek begonnen.Waar ik bij de 100 jarige zowat in slaap viel en regelmatig dacht het zal wel, was ik bij deze meteen verkocht.Ik kon niet stoppen met lezen, wat een heerlijk grappig en vlot geschreven verhaal.Zag het helmaal voor me.In een ruk uit, in tegenstelling tot de 100 jarige...</t>
  </si>
  <si>
    <t>Bewijs het maar is weer een meesterlijk boek van Rudy Soetewey.Mathias de Wolf is freelance journalist en wordt door de rijke Alberta Bouzinghe de Rocourt benaderd om de zelfmoord van haar petekind Kevin te onderzoeken.Omdat hij het als goed betaalde schnabbel ziet, gaat hij akkoord. Al snel komt hij erachter dat ze zaak niet op zichzelf staat en dat er mensen zijn die er niet van gediend zijn, dat hij gaat graven.Als hij dan toch op een spoor stuit, merkt hij dat de betrokkenen niet durven te praten, ze worden bedreigd en als ze al iets loslaten, krijgt hij niets op papier. Het bewijs dat er meer aan de hand is dan de zelfmoord van Kevin, ondervindt hij wel. Maar iedereen vraagt om harde bewijzen en die ontbreken.Als hij dan bewijs ( een flesje met stof dat aan kippenpastei wordt toegevoegd) heeft, stuurt hij het naar een bedrijf dat hem aanbevolen is. Maar ook daar zitten mollen die niet te vertrouwen zijn.Mathias staat er alleen voor om de zoektocht naar het bewijs.Een mooi boek, spannend als een thriller en het item over gemanipuleerd voedsel doet de rest.Dank je wel Rudy Soetewey voor weer een mooi boek.Op het forum krijgt het boek van mij een dikke 9 dat zouden 4 1/2 sterren zijn. Ik rond het nu af op 5 sterren.</t>
  </si>
  <si>
    <t>Betoverend boek met een paar uitzonderlijke passages. Vaak blijft het taalgebruik abstract, maar op het momenten dat ze de diepte in duikt raakte ze me daadwerkelijk.Klik hier voor een videorecensie van Drijfzand op mijn Youtube-kanaal De idioot leest.</t>
  </si>
  <si>
    <t>Oh oh wat een spannend verhaal van dit slotfinale van de vleugels trilogie van Vanessa Gerrits.Wil eigenlijk helemaal niet dat het eindigt. Het is helaas niet anders.Lucy en Max gaan weer op avontuur en zullen weer een romantische maar spannend avontuur maar zijn ze daar wel klaar voor samen?Ik zal Lucy en Max missen. Het was zeker de moeite waard om zo lang op te wachten op de finale boek.</t>
  </si>
  <si>
    <t>Ik vond dit geen leuk boek, teveel sex en ik irriteerde me mateloos aan de hoofdrolspeelster. Je maakt je altijd een voorstelling van de personen maar van Ben met zijn geschubde laarzen, buik en gehoorapparaat werd ik niet echt warm.....</t>
  </si>
  <si>
    <t>Een levensbeschrijving van een jonge vrouw, Anju, in India met gemengde roots van een Nederlandse vader en een Indiaanse moeder. Het eerste deel van het boek gaat over Thomas, een ondernemer op leeftijd die op het punt staat zijn schoenenfabriek over te dragen aan zijn vier zoons. De vrouw van Thomas is overleden en Thomas besluit naar India te gaan waar zijn oudste zoon Tom de schoenenfabriek runt die is verplaatst van Waalwijk naar Bombay. Je volgt Thomas in zijn laatste jaren waar hij terug kijkt op zijn leven, hij maakt droevige en hele mooie tijden mee. Als hij Anju ontmoet, krijgt zijn leven weer glans, hij bouwt met haar de zaak van haar en haar vader uit tot een goedlopend concern in sieraden en antiek en ze krijgen vier zoons. Na Thomas overlijden, krijgt Anju bij diverse persoonlijke problemen veel steun van de familie. Er valt nooit een onvertogen woord en ook alle zakelijke activiteiten pakken allemaal positief uit, dat is een beetje ongeloofwaardig. Het boek beschrijft een korte tijdspanne waarin Anju heel veel meemaakt op persoonlijk vlak maar helaas wordt dit niet geheel uitgewerkt waardoor het boek een beetje oppervlakkig blijft. Anju komt ook uit een rijke familie waardoor veel problemen met geld worden opgelost. Een kennismaking met het echte "incredible" India blijft hierdoor een beetje achterwege en dat is erg jammer.</t>
  </si>
  <si>
    <t>Het is een echt vakantieboek: niet nadenken, gewoon lezen. Ik vond het wel erg jammer dat het zo voor de hand lag wie de dader was. De schrijfster probeerde het heel onvoorspelbaar te maken, maar daardoor weet je dat het de minst voor de handliggende personage is.</t>
  </si>
  <si>
    <t>De politie krijgt een melding dat er een meisje is vermoord tijdens een zomerkamp van de religieuze sekte _x0091_Het Reine Leven_x0092_. Er is echter geen meisje gevonden. De dienstdoende politieman besluit de melding serieus te nemen en commissaris van Veeteren wordt _x0096_ als ervaren speurder _x0096_ aangetrokken om de zaak te onderzoeken. Hij reist af en brengt een bezoek aan het zomerkamp. Hier ontmoet hij de goeroe en zijn vrouwelijke volgelingen. Maar iedereen zwijgt, niemand laat iets los.De commissaris en het zwijgen, heet dit boek van Hakan Nesser. Een toepasselijke titel omdat het onderzoek niet vordert vanwege het gebrek aan medewerking van betrokkenen. De rijen sluiten zich en de sekte houdt indringers buiten hun territorium.In De commissaris en het zwijgen ontmoeten we weer commissaris van Veeteren met zijn bekende tandenstokers. Hij houdt van lekker eten, een glaasje drinken en zijn sigaret. Het verhaal speelt zich weer af in een fictief land. Van Veeteren wordt zo langzamerhand een oude bekende voor mij. Hakan Nesser is een kundig schrijver en hij weet ook de nodige humor en zelfrelativering van de hoofdpersoon door het verhaal te verweven. De beschrijving van het plaatsje aan het meer is soms beeldend. Hetzelfde geldt voor beschrijvingen van de sekte en de beslotenheid van een dergelijke gemeenschap.Het verhaal wordt breed uitgesponnen. Soms iets te breed, naar mijn smaak. Hierdoor verdwijnen op meerdere momenten de vaart en de spanning uit het boek. De ontmaskering van de dader kwam voor mij niet als een verrassing. Al met al vond ik het een redelijk verhaal. Ik heb betere _x0091_Van Veeterens_x0092_ gelezen.</t>
  </si>
  <si>
    <t>Deze week las ik mijn boek ‘Ben je gek’ van Marian Keyes uit. Ik had op voorhand gemengde reacties op het boek gezien, maar besloot om het toch een kans te geven.Het begin van het boek was even wennen. Het hoofdpersonage Helen Walsh kampt met een aanhoudende depressie en dit thema keert voortdurend terug in het boek. Het verhaal draait vooral rond de verdwijning van een Laddz-bandlid. Een populaire band uit vervlogen tijden die nu opnieuw samenkomt.Helen wordt door een ex benaderd en neemt de job aan om Wayne, die van de aardbol verdwenen lijkt, op te sporen. Ze komt in aanraking met de andere bandleden en probeert info los te krijgen. Daarbij komt ze meerdere feiten te weten en stilaan kan ze alles aan elkaar knopen.Persoonlijk was dit boek voor mij een beetje een afknapper. Het gedeelte rond de ziekte van Helen, maakte dit een zwaar boek. Niet het luchtige dat ik ervan verwacht had. Daarom bleef dit boek lang liggen en moest ik me door de helft van het verhaal doorslepen. Naarmate het einde naderde, werd het boek beter. Toch was mijn mening over het boek al langer gevormd en gaf ik het een score van 2/ 5 .Mijn landenchallenge is er wel bij gevaren door dit boek te lezen!Ierland heb ik kunnen afvinken op mijn lijstje.</t>
  </si>
  <si>
    <t>Bij haar geboorte werd Lilith omwille van haar zeldzame gave van haar ouders weggenomen door de magiër Kasimirh. Als drakenwisselaar gebruikt hij haar om zijn macht in naam van de godheid Jakob steeds verder uit te bouwen en de oude wereld te herenigen onder zijn heerschappij. Lilith die aanvankelijk in haar jonge naïviteit al zijn leugens gelooft en hondstrouw dorp na dorp verovert en in as legt, ontdekt dat de waarheid onrecht werd aangedaan en besluit om hem te ontvluchten. Ze probeert beetje bij beetje alle puzzelstukken van haar verleden in elkaar te passen maar komt uiteindelijk tot de vaststelling ze de gruwel niet zonder strijd achter zich kan laten.Kim ten Tusscher weet perfect hoe ze een fantasywereld kan opbouwen en doet dat zonder verloren te lopen in een veelheid van beschrijvende teksten. Ze schept een desolate omgeving met een overwegend middeleeuws karakter en een snufje steampunk. Het geheel voelt wat aan als een mengeling van high fantasy met een gothic inslag. Verwacht echter geen overdaad aan groots opgevoerde veldslagen, de boventoon wordt gevoerd door de psychologische strijd van het hoofdpersonage met haar eigen demonen. Het verhaaltempo wordt netjes aangehouden doorheen het hele boek en de lezer wordt met mondjesmaat ingewijd in de geschiedenis van Lilith. Het resultaat is een hoogst toegankelijke fantasy die jong en oud zal weten te bekoren met functionele dialogen en een goed uitgebouwde verhaallijn. Elke boekenfan die gek is op fantasy, kan niet om deze trilogie heen. Kim ten Tusscher zet een standaard waar maar weinig auteurs aan kunnen tippen en het zal vast niet lang duren voor ze ook de internationale markt verovert. De nederlandstalige Naomi Novik is opgestaan.</t>
  </si>
  <si>
    <t>Om maar met de deur in huis te vallen: ik zou een warm pleidooi willen houden voor het lezen van boeken in papieren versie en vooral deze roman. De roman Na Mattias laat maar weer eens zien welke symbiose cover en verhaal kunnen aangaan! Tijdens en na het lezen van de roman heb ik regelmatig mijn hand over het omslag van dit boek laten gaan. Acht nachtblauwe veren, van ongelijke grootte (hulde aan ontwerpster Lyanne Tonk!) liggen iets verhoogd op het omslag.Omdat ik de veren zeer mooi vond was ik bij het lezen extra gespitst op een hint waarom voor deze veren gekozen was. Gaandeweg werd duidelijk dat er ‘iets’ had plaats gevonden in een popzaal genaamd de Feathers en van de roadie Issam horen we de woorden ‘Black Feathers’ vallen.Een lezer wees mij erop dat er acht personages in de roman waren (ik had ze niet geteld). Meteen dacht ik aan de acht veren.Acht levensechte personages komen voorbij, hun karakter, gedragingen, problemen en diepste gevoelens worden helder in duidelijke bewoordingen beschreven. Van sommige personen is vrijwel meteen duidelijk in welke verhouding zij tot Mattias stonden, zoals van zijn vriendin Amber, en van zijn moeder en een vriend Quentin. Van andere personen, die even karakteristiek en levensecht zijn, duurt het langer voordat je ze kunt plaatsen in hun relatie tot Mattias. Toch is dat afwachten voordat het kwartje valt, geen enkel beletsel om te genieten van de roman. Het zorgt voor een subtiele spanning, niet zoals de spanning bij thrillers, maar zoals je verwacht van literatuur. Het moet vooral niet voorspelbaar zijn!Het grote verdriet dat iemand overvalt na wegvallen van een dierbaar persoon, is waar het hier om draait. Peter Zantingh diept dat thema zo uit dat je het verdriet aan alle kanten op je af voelt komen zonder dat er gehuild of gejammerd wordt. Hij doet dat op een wijze die heel suggestief is. Een voorbeeld: [Riet en Hendrik, oma en opa] “Maar na Mattias wisten ze allebei wekenlang niet zeker of ze wel sliepen.”Ook iets anders komt hier aan de orde: het tegenwoordig veel voorkomende verschijnsel dat verdriet van privé personen overgaat naar het grote publiek. Het personage Amber brengt dat hartverscheurend naar voren. Iedereen eigent zich haar verdriet toe; van familieleden en vrienden van Mattias is dat begrijpelijk, maar kranten, journalisten, ooggetuigen, tv-programma’s, Facebook en Twitter: er wordt om het hardst gerouwd. Het duurt lang voordat zij kan zeggen dat het verdriet van haar is.De eenvoudige en zeer verzorgde stijl, met zinnen die niet te veel en niet te weinig zijn maar gewoon hun doel treffen, geen ballast van tierlantijnen. De acht personages denken, zeggen en doen wat zij moeten doen. Zantingh schrijft het op, niet zoals het geweest had kunnen zijn, maar zoals het geweest is. Zó en niet anders is het gegaan.Absoluut een aanrader van vier dikke sterren!</t>
  </si>
  <si>
    <t>Het nadeel van psychologische thrillers is soms het grote gebrek aan spanning. Bij het ontbreken daarvan moet de kwaliteit van het verhaal en de manier van vertellen het volledige boek dragen en is er geen vangnet meer over voor als één van beide het _x0096_ al dan niet _x0096_ tijdelijk laat afweten. Het vergt dus nogal wat van een auteur en alleen de allerbeste zijn mijns inziens in staat zich binnen dit genre staande te houden. Je valt namelijk meteen door de mand als je niet in staat bent de lezer constant te boeien en _x0096_ het liefst _x0096_ regelmatig op het verkeerde been te zetten. Lukt dat niet, dan gaat het verhaal al snel uit als de bekende nachtkaars en zal het boek binnen de kortste keren aan de kant worden geschoven. Ondanks de hoge moeilijkheidsgraad zijn er toch vrij veel nieuwe auteurs die zich binnen het genre proberen te onderscheiden en de uit Californië afkomstige Jodi Compton mag zonder enige twijfel tot één van de meest talentvolle worden gerekend. Ze debuteerde in 2003 met het boek De vermiste man en introduceerde daarin de gedreven rechercheur Sarah Pribek, die vanwege haar grote sociale betrokkenheid al snel indruk wist te maken op het lezerspubliek. Het boek schreeuwde bijna om een vervolg en twee jaar later verscheen dat dan ook in de vorm van het eveneens verrassende Het kille huis, waarmee Compton haar pas verworven reputatie wist te bevestigen.In Het kille huis komen een groot aantal verhaallijnen uit het eerste boek van Jodi Compton weer terug. Dat kan prettig zijn om een compleet beeld te krijgen, als de lezer haar eerste boek nog niet gelezen heeft. Maar aan de andere kant kan het ook wat afleiden van het nieuwe verhaal, waar je absoluut je aandacht bij moet houden. Sarah Pribek krijgt de opdracht om op zoek te gaan naar de verdwenen Aidan Hennessy, de zoon van een succesvol auteur, die na een aantal strubbelingen met zijn vader van de aardbodem lijkt te zijn verdwenen. Daarnaast moet ze achter een melding aan over een arts die volledig illegaal zijn beroep lijkt uit te oefenen. Tijdens haar speurtocht naar Hennessy komt ze in contact met het volledige gezin en met name met de tweelingzus Aidan, de knappe Marlinchen, die in haar eentje haar familie bij elkaar probeert te houden. Wat na het overlijden van haar moeder niet echt makkelijk is, en nog moeilijker wordt als haar vader na een beroerte in het ziekenhuis terecht is gekomen. Langzaam maar zeker begint Pribek de beseffen dat er heel wat aan de hand is binnen het gezin maar dat ze allemaal zo hun redenen hebben om de waarheid te verbergen.Met een prachtige manier van vertellen heeft Jodi Compton een uitstekend boek geschreven, waar de onderhuidse spanning constant voelbaar is. Meteen vanaf het begin lijkt het overduidelijk dat de familie Hennessy veel te verbergen heeft, maar krijg je nauwelijks de kans om de vinger op de zere plek te leggen. Het is haast of je samen met Pribek de feiten moet analyseren en je hersens moet pijnigen om uit alle informatie wijs te worden en daar dan de juiste conclusies uit te trekken. Maar iedere keer als je denkt dat je iets op het spoor bent, blijkt het later toch net weer anders te zijn en kan je feitelijk weer opnieuw beginnen. De wanhoop die de rechercheur af en toe bekruipt kan je daarbij ook zelf letterlijk voelen. Ondertussen houdt ook het onderzoek van Pribek naar de illegale praktijken van de arts de lezer aardig bezig. Is de arts een bedrieger die moet worden aangepakt, of doet hij mogelijk toch heel goed werk? En zo ja: mag een rechercheur van de politie dat dan toestaan of moet ze de man voor het gerecht brengen. Morele vraagstukken zijn een mooi onderdeel van psychologische thrillers en in Het kille huis krijg je er meerdere voor je kiezen.Het maakt van dit tweede boek van Jodi Compton een absolute winnaar en van Sarah Pribek een levensechte rechercheur. Vandaar dat na het lezen van dit boek er slechts één conclusie mogelijk is: Jodi Compton is een aanstormend talent en zal kunnen uitgroeien tot een regelrechte sensatie.</t>
  </si>
  <si>
    <t>Niet de beste uit deze serie over een maffe uitvinder die het maar druk heeft de boel te redden met zijn vriendjes...Wel de vlotte schrijfstijl, mooie woorden en vol humor... !</t>
  </si>
  <si>
    <t>Een kanjer van een boek in aantal bladzijden (930 blz), maar helaas niet in verhaal. Nochtans, start het verhaal veelbelovend maar al snel wordt de verhaallijn doorspekt door allerlei pseudowetenschappelijke weetjes en theorien. Vanaf Deel 2 is er geen houden meer aan. Hierdoor begint het verhaal meer te neigen naar een of andere wetenshappelijke paper waar de lezer geen boodschap aan heeft. We krijgen pagina's lang een saaie les in microbiologie, DNA , geologie, platentektoniek, enz.... . De momenten dat het dan nog echt een plezier is om te lezen worden schaars. En dan is er ook nog het moraliserende over hoe de mens als 'opperwezen' het leven op aarde verknoeit.Een dergelijk verhaal hoort thuis in het rijtje blockbusters: Deep Impact, The abyss, 2012, ... . Helaas blockbusters zijn vaak slechte verhalen en scoren vooral door hun special effects en cinema beleving.</t>
  </si>
  <si>
    <t>Een ontgoocheling... Ik las al eerder een werk van Coben (de titel ontsnapt mij nu) en was niet echt overtuigd, maar wou het nog wel eens proberen met iets uit de Bolitar-reeks. Pfff, wat een irritante mens toch, die Myron Bolitar. Misschien ligt het aan mij en snapte ik er de ironie niet van; ik ergerde me mateloos aan deze leukerd, die met z'n bonte vezameling al even ergerlijke assistenten gezellig laveert in één van de meest onwaarschijnlijke plots van de afgelopen jaren. Het ding zakt gewoon in elkaar onder het gewicht van zijn eigen kronkels, zódanig dat Coben de laatste 50 blz. nodig heeft om de lezer duidelijk te maken hoe de vork eigenlijk in de steel zit. Dit was definitief mij laatste Harlan Coben.</t>
  </si>
  <si>
    <t>Dit vond ik tot hiertoe haar beste boek!Van het begin tot het einde toe is het enorm spannend. Ik kon het echt moeilijk weg leggen.Telkens opgelucht als beide dames (Rizzoli en Maura) het er levend vanaf brachten :-)Dit boek moet je echt lezen als je van Tess Gerritsen houdt.</t>
  </si>
  <si>
    <t>Ik vond het een redelijk spannend boek en de beste van Saskia Noort.Alles wat daarna kwam werd steeds slechter, naar mijn idee...Ik ben geen fan van Saskia Noort, maar met dit boek heb ik mij prima vermaakt.</t>
  </si>
  <si>
    <t>De officiële Vlaamse benaming voor piloot is _x0093_vliegtuigbestuurder_x0094_. Dat weet ik van een collega die voor de selectiecel van de overheid werkte. Op een bepaald moment had hij een vacature voor een _x0093_vliegtuigbestuurder_x0094_. Prompt diende zich een kandidaat aan die weliswaar nog nooit gevlogen had, maar die zich perfect capabel achtte om na de landing de stuurknuppel van de piloot over te nemen en het vliegtuig over de tarmac naar de hangar te taxiën! Wat is een vliegtuig besturen anders?Deze hilarische anekdote welde spontaan in me op bij het lezen van De bloedzuiger. Het boek is hoofdzakelijk geschreven in een erg bureaucratische stijl. Een meisje wordt gewurgd met _x0093_een snoerachtig wapen_x0094_. In een woonkamer hangen _x0093_decoraties in de vorm van portretten_x0094_. _x0093_Van het najaar hadden we nog een dubbele moordzaak die we tot een goed einde konden brengen_x0094_, vertellen twee vrienden elkaar in een joviaal telefoongesprek. Sommige recensenten noemen deze stijl tijdloos, maar op mij maakt het een oubollige, harkerige indruk. Die stijl belemmerde mijn inleving in het verhaal, omdat ik niet geloof dat mensen zo denken of praten, en toch zeker niet allemaal tegelijk. Daardoor werden het geen echte personen, maar bleven het stijve typetjes in een verhaal waar wel meer niet strookte met mijn belevingswereld. Wie staat nu een hele middag in de keuken om één pan verse tomatensoep te maken? Nee hoor, niet die trage huisvrouw maar toevallig wel de dame die er even later in slaagt om, vertrekkende van nul, binnen de minuut tevoorschijn te komen met drie dampende koppen koffie. Dat lukt zelfs mijn Senseo niet.Erg nadrukkelijke beschrijvingen versterken dat stroeve taalgebruik. Het lijkt wel alsof Books de lezer stijf aan de hand wil houden, zonder recht op eigen fantasie. Nadat je in de spanning van het verhaal herhaaldelijk te horen kreeg dat de zon inmiddels onderging, het dus donker werd en de tijd begint te dringen, haasten twee rechercheurs zich met de auto naar een afspraak. Dan kan je lezen: _x0093_Zijn bleke gezicht werd elke keer verlicht als een tegenliggende auto met felle koplampen om de bocht kwam_x0094_. Alsof ik bij _x0091_tegenliggers_x0092_ aan Aliens met verstralers zou gedacht hebben.Die officiële nadrukkelijkheid weegt zwaar op de vlotte voortgang van het verhaal. Dat wordt bovendien nog af en toe onderbroken voor lesjes streekgeschiedenis. Doet een verdachte een donkergroen geverfde deur open, voor we horen wat hij te zeggen heeft, moeten we ons willens nillens door een uitleg over Napoleonhuizen en kasteelvrouwen wurmen. Niet oninteressant hoor, maar wel enigszins misplaatst in de verwachtingsboog. Dezelfde krampachtigheid vond ik bij de karakters terug. Hoofdpersonage rechercheur Petersen is een man van wie het morele gezag buiten kijf staat. Dat gegeven brengt Books niet losjes aan in de loop van het verhaal, maar dat wordt er met stichtende voorbeelden ingedramd. Eten weggooien doe je niet! Vrienden aangeven doe je niet! Daar is Petersen heel erg duidelijk over.Inmiddels ben ik ook wel duidelijk. Marco_x0092_s tweede thriller kreeg me niet in de ban. Hoofdoorzaak is de _x0096_voor mij!- niet door te komen stijl. Ik ben me er van bewust dat recensies persoonlijk zijn en dat onder de mijne al heel wat enthousiaste meningen neergepend werden. Daar ben ik blij om, want uiteindelijk wens ik Marco, een gewaardeerde collega-recensent, een succesvolle schrijverscarrière. Persoonlijk denk ik niet dat De bloedzuiger daaraan gaat bijdragen, maar gelukkig denken anderen daar anders over.</t>
  </si>
  <si>
    <t>'Oog om oog' gaat onder andere over pesten. Jaap-Jan word al lang gepest. Op een gegeven moment wil Jaap-Jan het anders doen: hij verhuist en begint aan een studie. JJ krijgt vrienden. En het gaat prima met hem. Tot dat hij een oude bekende pestkop tegen komt.Het boek gaat niet alleen over pesten, er komen ook andere onderwerpen aan bod. Zonder dat het 'teveel' word.Het eerste deel van het boek heeft een fijne afwisseling tussen het heden en het verleden. In het tweede deel is dit niet meer het geval, maar was alsnog fijn om te lezen. Buddy heeft een fijne schrijfstijl. Je leest vlot door het boek heen, mede dankzij de spanning, maar ook dankzij de schrijfstijl.Scrabble, een vriend van JJ, vond ik sommige momenten wat 'nep' overkomen. ik begreep Scrabble niet altijd. Maar het was niet 'ergerlijk'.Dit boek is een aanrader: alleen al om stil te staan bij pesten. Eigenlijk zouden scholen dit boek op hun leeslijst moeten zetten. :)</t>
  </si>
  <si>
    <t>Het onderwerp is interessant, maar sterk geromantiseerd. Vindt hetaf en toe zelfs wat kinderlijk. Er worden veel niet- chronologischesprongen in de tijd gemaakt. Dit maakt het verhaal warrig en ook tebreed uitgemeten. Bv de passage die zich afspeelt in Parijs waarineen vriend ter dood veroordeeld wordt, is niet erg relevant voorhet verdere verhaal en leidt alleen maar af van het oorspronkelijkethema. Als de schrijver zich meer beperkt had tot het vertellen vande geschiedenis vooraf gaand aan de val van de tsaar en deontsnapping uit Rusland dan had het boek naar mijn idee aan krachtgewonnen.</t>
  </si>
  <si>
    <t>Ik las dit boek in een ruk uit. Het bevat verschillende verhalen vanuit verschillende hoeken van de ambulance zorg. Heftige verhalen soms, maar ook grappige verhalen. Erg leuk om te lezen!</t>
  </si>
  <si>
    <t>Na het lezen van de Fallen-serrie was is zo verliefd op de hoofdrolspellers en het verhaal.Ik was dolblij dat fallen in love uitkwam en ook schuld vond ik een leuke toevoeging aan de serrie.maar dit boek snap ik niet dat het uitgekomen is. het heeft mij ontzettend teleurgesteld.het zijn hoofdstukken die verwijderd zijn uit het boek.</t>
  </si>
  <si>
    <t>Cel 7 is een ijzerspannend boek dat je tot op het einde in spanning houdt!In het verhaal volg je Martha in een wereld zonder rechtssysteem. Het bestaande rechtssysteem wordt uitgevoerd door het publiek van een tv show.Martha is opgepakt met een pistool in haar hand bij het dode lichaam van Jackson Paige, een multimiljonair en een echte publieksberoemdheid. Iedereen mocht hem.Het lijkt duidelijk, Martha had het wapen, ze stond bij zijn levenloze lichaam dus zij zal het wel gedaan hebben. Maar is het wel echt zo simpel ?Ze belandt in het tv programma: oog om oog. Dit slaat op het spreekwoord: oog om oog tand om tand.Het tv programma is het rechtssysteem en zal stemmen of Martha geëxecuteerd zal worden of niet. Ze zal 7 dagen in de cel zitten op afwachting voor haar dood.Ze kan geen bezoek krijgen in de cel, ze heeft een therapeut, een bed, een wc, een wasbak en daar houdt het ook wel mee op.Je volgt Martha per dag in de cel, elke dag een andere aftellend naar het moment of ze gedood zal worden of niet.Je maakt kennis met haar gedachten, je volgt haar gesprekken met de therapeut en je leert haar geschiedenis langzaam aan kennen.Je ontdekt dat het niet simpel ligt: haar moeder is aangereden en daardoor overleden, haar buurjongen is ervoor gearresteerd maar iedereen weet dat hij het niet heeft gedaan. Hij werd schuldig verklaard en geëxecuteerd. Haar vader was altijd buiten beeld. Ze had een goede band met haar buurjongen en buurvrouw en kwam vaak bij hun op bezoek. Door de dood van haar moeder stopte ze met school, ze ging werken om het geld te verdienen om het huis te kunnen betalen en niet in een armenhuis te geraken.Hoeveel onschuldigen moeten er nog de dood vinden voor de mensen inzien hoe fout het rechtssysteem is?Cel 7 leest vlot weg en je hebt hem zo uit omdat je wil weten hoe het boek afloopt.Door de verschillende perspectieven maak je meer mee en blijf je niet hangen in Martha haar gedachtes. Zo leer je meer over haar verleden en hoe het eraan toegaat in de wereld uit cel 7.Omdat het zo vlot is geschreven leest het makkelijk, wel mis je de beschrijving over sommige personages en is cel 7 soms voorspelbaar.</t>
  </si>
  <si>
    <t>Dit gaat niet mee vallen, om hier een beetje goede kritiek op te schrijven, maar ik ga het proberen. Wat mij het eerste op viel was de cover van het boek, die vond ik veel belovend, en de achterflap had ook een veel belovende inhoud. Dus vol goede moed begon ik te lezen, en ik moet zeggen het woord psychologisch is hier volkomen op zijn plaats_x0085_ want de titel is, vond ik later, goed gevonden, en hoe het boek ook leest, en hoe het verhaal zich ook vormt, je blijft door lezen.We maken in het boek kennis met Sarah Pribek, die op mij overkomt als een emotionele rechercheur. Die echt gevoelsmatig en intuitief handelt, zoals het al begint met die jongetjes die in het riool springen_x0085_ en hup zij er achter aan_x0085_ elke goed opgeleide politie of rechercheur weet dat je altijd moet zorgen dat je zelf altijd aan de veilige kant blijft, zodat er niks met jouw gebeurt. Later in het boek zal blijken dat ze haar emoties blijft volgen, want dan heeft ze inmiddels opdracht gekregen, dat ze een arts die illegale praktijken uitvoert, moet opsporen.Dan ineens maken wij kennis met Marlinchen, en die doet een beroep op Sarah. Ze wil graag dat die haar broer gaat zoeken, die al een half jaar weg is. En daar gaat ze weer, want al de emoties komen weer los, en het wordt een heus familie drama, wat eigelijk niks meer heeft te maken met politie werk.Nou ik vond de inhoud erg oppervlakkig, had geen diepgang, en hing aan elkaar met losse eindjes. Van de hak op de tak werd er gesprongen. Na blz. 200 werd het een beetje spannend, en lees je door. Maar daarvoor, had ik echt zoiets van.. aarrgghhhh. Maar gewoon vol gehouden, en het is goed gekomen.</t>
  </si>
  <si>
    <t>Indrukwekkend verslag van het leven van een moslim meisje dat zich tot Christus bekeerd en met de gevolgen daarvan moet leven. Leest als een zeer spannende thriller.</t>
  </si>
  <si>
    <t>Ik heb expres geen andere reacties gelezen op dit boek, omdat ik graag zelf een beoordeling vorm, maar ik zie nu dat mijn mening zo ongeveer wel gedeeld wordt. Ik moet zeggen dat ik automatisch veel goeds van Simone van der Vlugt verwacht, maar dit boek is me echt ontzettend tegengevallen. Het is zo simplistisch en totaal niet spannend, dat ik het gevoel had dat ik het zelf wel had kunnen schrijven. De ontknoping maakt iets goed, maar al met al heb ik er alleen negatieve gevoelens bij. Jammer.</t>
  </si>
  <si>
    <t>Een historische roman die moeilijk weg te leggen is. Spanning werd afgewisseld met mooie sfeerbeschrijvingen. Het geheel is beeldend beschreven, een goede voorstelling wordt er gegeven hoe het er rond 1490 aan toeging in Florence. De strijd tussen rijke families die invloed uitoefenden op de politiek in deze streek.</t>
  </si>
  <si>
    <t>Aan alliteraties en goede zinnen geen gebrek in Het zijn de geheimen, het debuut van de Vlaamse journalist en presentator Thomas Siffer (1964). Maar de als ‘Meesterlijk’ aangeprezen roman mist een pointe en is onevenwichtig.Het boek beschrijft de relatie van Benedetto, café- en winkeleigenaar (‘kaduke kruidenier’) in een Zuid Italiaans dorpje, met de Vlaming Lou Debouvry (“koppig onbekwaam om een brutale werkelijkheid onder ogen te zien”). Lou is een celeb uit België die denkt in “het vertraagde Zuiden” van Castelnuovo een vluchtheuvel te hebben gevonden waar hij kan bijkomen van “het gedreven Noorden”. Met zijn uitbundige optreden is hij de tegenpool van de terughoudende Benedetto. Toch ontstaat er een verwantschap tussen beide mannen.Volgens de flaptekst handelt de roman ‘over vriendschap en verraad’. Maar als lezer bekruipt je het gevoel dat de schrijver eigenlijk niet met thematiek bezig was, maar gewoon een vlot, lekker verhaal wilde vertellen. Die toon en snelheid doen denken aan de boeken van Kluun. Maar er is te veel mis met Het zijn de geheimen om daarmee de concurrentie aan te gaan. Het vertelperspectief wisselt tussen ik-persoon en alwetende verteller. De Benedetto-passages boeien, maar in de andere gedeelten is het verhaal plat van toon en sfeer. Aanvankelijk lijkt dat bedoeld om onderscheid te maken tussen de leefwereld van Lou en die van Benedetto, maar halverwege het boek vervaagt het aanvankelijke stijlverschil meer en meer en loopt de roman richting een grotesk einde. Naarmate de voorvallen ernstiger worden, wordt de toon luchtiger.Siffer weet hoe te schrijven om een lezer vlotjes mee te nemen. Voor een artikel of column kan dat heel plezierig zijn, maar het is te mager om ruim 220 pagina’s te boeien. Het is niet zonder risico om te psychologiseren over mogelijke overeenkomsten tussen schrijver en hoofdpersoon. Kijkend naar hetgeen internet te melden heeft, is er hier sprake van niet te negeren parallellen. Zowel Thomas Siffer als Lou Debouvry waren én hoofdredacteur van een roddelblad én presentator van een TV-programma. In de roman koketteert Debouvry vol bravoure met zijn prestaties. Siffer in een interview over de ontmoeting met zijn echtgenote:Zijn dat de geheimen?</t>
  </si>
  <si>
    <t>Gelezen mei 2007. Ik heb er de volgende recensie over geschreven:Amy Balcourt is een jonge vrouw, half Engels, half Frans. Haar vader is tijdens de Franse revolutie onthoofd en haar moeder is met haar gevlucht naar Engeland, waar ze bij familie opgroeit. Haar enige hartstocht is op zoek te gaan naar de Paarse Gentiaan, de opvolger van de Rode Pimpernel en zich bij zijn verbond aan te sluiten.Wanneer haar broer haar uitnodigt om bij hem in Parijs te komen wonen, grijpt ze die kans met beide handen aan en gaat met haar nichtje Jane en een chaperonne op pad. Nu kan ze de Paarse Gentiaan gaan zoeken! Tijdens de oversteek maakt ze kennis met Lord Richard Selwick en maakt hevig ruzie met hem, niet wetende dat hij de Paarse Gentiaan is. Ze raken verstrikt in een spel van aantrekken en afstoten en gaan van zinderende harstocht naar hoog opvlammende woede. Maar wie is toch die Roze Anjer??Ik heb het boek met kromme tenen gelezen. De schrijfster had tot doel het schrijven van een historische roman, maar is niet verder gekomen dan een driestuiverroman met een historische inslag. Het taalgebruik is kinderlijk (om de haverklap slikt Amy haar woede in met Grrrr) en Amy wordt – naar ik aanneem onbedoeld – neergezet als een dom, onbenullig, impulsief kind dat alleen maar kan drammen en stampvoeten wanneer zij haar zin niet krijgt.En natuurlijk moet er ook een portie sex in het boek. Ook hier slaat de schrijfster de plank volledig mis met de broeierige taal die ik verder alleen ben tegengekomen in de slechtere bouquetreeksboekjes.En waarom Eloïse, de studente geschiedenis, in het boek is opgenomen is me helemaal een raadsel. Die paar hoofdstukken voegen helemaal niets toe aan het verhaal.Afgaande op de tekst op de achterkant van het boek, ben ik het gaan lezen in de verwachting dat ik een interessante historische roman te pakken had. Dat was het in ieder geval niet. Het is in mijn ogen zeker ook geen chicklit, hoewel ik het moeilijk vind daar een eenduidige definitie van te geven. Ik zou het boek willen klassificeren als een luchtig vakantieromannetje dat vlot wegleest op een moment dat je helemaal niets aan je hoofd wilt hebben. Meer pretentie moet het boek niet hebben.</t>
  </si>
  <si>
    <t>Chemie is een dun young adult boek van 134 pagina's. De cover is erg mooi en past goed bij het verhaal.Chemie gaat over de 17-jarige Emma die in de zomervakantie op klassenreis naar Griekenland gaat. De knappe meneer Vandevelde is 1 van de 2 begeleiders en dat is een reden voor haar om zich er nog meer op te verheugen. De meeste meisjes uit de klas, en ook een paar van de jongens, hebben een crush op meneer Vandevelde en Emma is daar 1 van. Ze weet dat een relatie tussen hen onmogelijk is, maar dat maakt het juist spannender. Dan lijkt het erop dat meneer Vandevelde misschien ook een oogje op haar heeft. Is er echt chemie tussen hen?Het boek is vlot geschreven en je vliegt er ook zo doorheen. Ik had het binnen een paar uurtjes uit. Af en toe wat Belgische woordjes ertussen, maar ze komen dan ook uit België dus niet meer als normaal.Verder vond ik het hoofdpersonage niet echt een leuke meid, ze was naar mijn mening veelste oppervlakkig. Het was redelijk geschreven, maar niet mijn soort verhaal.</t>
  </si>
  <si>
    <t>Een beetje een tegenvaller, dit boek. Ik keek er al een hele tijd naar uit, omdat ik al jaren achter de kassa werk als bijbaantje. Helaas voldeed het niet aan mijn verwachtingen. Natuurlijk zaten er een aantal leuke quotes bij die ook echt wel herkenbaar zijn. Maar Anna Sam is kassiére in Frankrijk geweest. Daar zijn de dingen echt heel anders. Bovendien was het nou ook niet zo hilarisch geschreven... Jammer!</t>
  </si>
  <si>
    <t>Wolf is een bundeling van 13 essays over de vrouw, samengesteld door Maartje Laterveer. Met bijdragen van o.a. Herien Wensink, Anaïs Van Ertvelde, Naema Tahir, José Rozenbroek en Bo van Houwelingen.Wolf is duidelijk een kind van zijn tijd. De pussygrabber in het Witte Huis en de #MeToo-beweging hebben indruk nagelaten en hebben aangezet tot het stellen van nieuwe, kritische vragen. Hoe vrij zijn wij als vrouw vandaag de dag eigenlijk écht? Slaat de slinger soms door? Vrouwen en woede, gaat dat wel samen? Wat zo sterk is aan de bijdragen in deze bundel is dat ze niet alleen het blijvend belang van het feminisme benadrukken, maar dat ze ook durven erkennen dat de feministische beweging niet perfect is. Dat 'wij vrouwen' soms ook een patriarchale blik op de wereld werpen. Dat we soms zwalken. Dat niet alles zwart of wit is.Verschillende essays in Wolf hanteren bovendien een intersectioneel perspectief. Zo wordt bijvoorbeeld gereflecteerd over het kruispunt tussen vrouw zijn en het leven met een beperking, of het leven binnen de oosterse cultuur, of ouder worden. Deze essays waren by far mijn favorieten, en naar deze bijdragen zal ik zeker nog terugkeren. Enkel de LGBTQ-stem vond ik op dat vlak nog ontbreken. De essays vertrekken vaak vanuit de tweedeling tussen man en vrouw, en houden hier misschien iets te weinig rekening met de grijze zones die hiermee over het hoofd worden gekeken.Los daarvan maakt Wolf als geheel een sterke indruk. Wie op zoek is naar een vlot leesbaar, actueel en kritisch boek over wat het is om vrouw te zijn, zal in deze essays zeker iets van zijn gading vinden.</t>
  </si>
  <si>
    <t>Je reist elke dag naar je werk. Je denkt er niet over na. Je gaat naar de trein, gaat op een stoel zitten (als je geluk hebt), je leest een boek, of de krant, of iets op je telefoon. Zodra je op de plek van bestemming bent stap je uit. En dat elke werkdag opnieuw.Dezelfde roltrap, hetzelfde perron, de deuren van de stoppende trein, precies daar waar jij staat. En als jij weet wat je gewoontes zijn, dan weet een ander dat misschien ook...Ik zie jou gaat over forenzen, routines en obsessie.Mijn eerste gedachte na het lezen van dit boek was dat ik blij ben geen forens te zijn. Mijn werkdagen, werktijden en mijn reis naar mijn werk is iedere keer anders. Hoe anders is het voor Zoë Walker.Vanuit verschillende perspectieven lezen we het verhaal van Zoë Walker, zij is een forens met een dagelijkse routine die niet alleen zij kent maar ook anderen weten van haar gewoontes af. 'Hoe dan?' vraag je je af en daar krijgen we inzicht in.Zoë ontwikkeld een lichte vorm van paranoia waarin je vanzelf meegaat want er zijn vele personages in het verhaal die in aanmerking kunnen komen om als dader aangewezen te worden. En naar mate het verhaal vordert zijn er ook enkele die afvallen (naar mijn idee).Agente Kelly Swift heeft een beladen verleden maar is vastbesloten de dader te vinden en schuwt niet om daarbij af en toe de regels te omzeilen en daarbij dus haar carrière op het spel te zetten. Maar haar vasthoudendheid is niet voor niets...Ik zie jou bevat 41 hoofdstukken en een Epiloog die er niet om liegt. De schrijfstijl van Clare is pakkend, vlot en overtuigend. De karakters die voorbij komen zijn naar mijn idee goed genoeg uitgewerkt om er daadwerkelijk toe te doen.Waar ik na het lezen van Mea Culpa niet het enthousiasme deelde van vele lezers heeft Clare mij nu wel weten te overtuigen van haar voortreffelijke werk. Met belangstelling kijk ik uit naar een volgende thriller.Na het lezen van Ik zie jou zal een ritje in de trein/metro nooit meer hetzelfde zijn of je nou wel of geen forens bent, daar ben ik van overtuigd.Ik zie jou geeft je stof tot nadenken over je eigen gewoontes en routines en daar waar nodig zal je ze aanpassen, ook daar ben ik van overtuigd.</t>
  </si>
  <si>
    <t>George werkt in een carwash in de buurt van Edegem. Als onderhoudsman werkt hij ‘s avonds geregeld in zijn eentje over. Op zo’n avond hoort hij gesis in een waterreservoir en ontdekt hij er een vreemd, groen dier. Het dier is schichtig maar komt na enige tijd toch tot rust in Georges aanwezigheid en George doopt het Splinter. Op een dag wordt Frank, een collega van George, door Splinter gebeten en belandt in het ziekenhuis. Hij overleeft de beet amper en spendeert maanden in het ziekenhuis. Daarna blijkt Frank veranderd van een rotzak in een heel aangenaam en zacht persoon. Door de beet komt de uitbater van de carwash achter het bestaan van Splinter en wil hij het dier met rattengif verdelgen. Maar Splinter is slim en vindt op zijn eentje de weg naar Georges huis. Hij en zijn vrouw Diana besluiten hem te houden, maar al snel wordt Diana gebeten. Zij is een zeer lieve en vrolijke vrouw maar net als bij Frank verandert haar persoonlijkheid in precies het tegenovergestelde van wat ze was...  Marc Kerkhofs (1964) schrijft over wat hij weet. Hij woont immers zelf in Edegem en was technicus in een carwash. Dat maakt hem uitermate geschikt om de details die de achtergrond van het boek uitmaken, haarfijn en correct uit de doeken te doen. Enkele jaren geleden moest Kerkhofs zijn job als technicus opgeven door rugproblemen en begon hij zijn tijd te vullen met schrijven. Kortere verhalen in eerste instantie maar in maart 2017 ook het kleinschalig uitgegeven boek Verloren tijd. Daarna vond hij onderdak bij Godijn Publishing en dit leidde uiteindelijk tot Beet, een toch wel bijzondere thriller.  Marc Kerkhofs schrijft heel vlot en spontaan. Zijn personages zijn heel echt en komen al van bij de eerste letter tot leven. Je ziet hen voor je, hoort hen praten, voelt hoe ze denken, en dat allemaal omdat Kerkhofs doorheeft hoe je dat op papier overbrengt. Over zijn taalgebruik valt maar één klein minpuntje te zeggen en dat is dat typisch Hollandse woorden in een Vlaams verhaal niet werken. Kerkhofs mengt in het boek enkele typisch Vlaamse woorden met enkele typisch Hollandse woorden. Onder druk van de redactie misschien? Geen goed idee. Laat een boek dat zich in Nederland afspeelt gerust Hollandse woorden bevatten en een boek dat zich in Vlaanderen afspeelt Vlaamse woorden, dat werkt beide prima, maar buiten hun natuurlijke context werken ze niet.  Gelukkig is dat het enige waarover (een heel klein beetje) te mopperen valt want ook inhoudelijk is het verhaal meer dan geslaagd. Een harde thriller is het niet. Hetzelfde groene dier zou zich in handen van pakweg een Stephen King ontpopt hebben tot een grotesk monster met hier en daar een paranormaal snuifje onversneden horror erbij, maar Marc Kerkhofs houdt het met de voeten op de grond. Het verhaal ontrolt zich op natuurlijke wijze en de auteur hoeft zich nooit in bochten te wringen om de plot te laten kloppen. Hij werkt de karakterveranderingen van de gebeten personages steeds verder uit en onderzoekt hoe protagonist George hiermee omgaat terwijl deze enerzijds probeert uit te vissen wat er precies aan de hand is en anderzijds ook poogt brokken te lijmen die de slachtoffers maken. Het boek past door zijn zachte karakter ook erg binnen de trend die reeds de Hebban Thriller Debuutprijs 2017 domineerde. Wie slecht slaapt van horror, hoeft dan ook niets te vrezen, de plot waagt zich niet in die richting, al lijken cover en korte inhoud dat wel te suggereren. ‘s Ochtends met lezen beginnen is ook een optie want dit boek pakt je in en is gegarandeerd nog voor het slapengaan uitgelezen.</t>
  </si>
  <si>
    <t>Een duif met een postzak verlaat de metro en trekt op reis om een vredesboodschap te verspreiden. Hier en daar onderbreekt ze haar vlucht om een conflict te voorkomen of nieuwe vrienden te maken. De duif is een graag geziene gast en slaagt erin om flink wat andere vogels te betrekken bij haar vredesmissie. Ondersteund door de tekst van het iconische lied Imagine zet ze haar reis verder en zet anderen aan om dezelfde boodschap te verspreiden.Het lijkt een prachtig idee om de boodschap die John Lennon met zijn lied de wereld in stuurde in een kinderboek te verpakken. De Franse illustrator Jean Jullien maakte er tekeningen voor. Die vallen op door hun eenvoud. De dikke lijnvoering en de grote gekleurde vlakken zorgen voor een overzichtelijk geheel dat leuk is om te bekijken. De afgebeelde vogels zijn erg divers en Jullien doet zijn best om niet te veel in herhaling te vallen. Toch pakt het geheel niet helemaal uit zoals bedoeld. Haast iedereen kan Imagine meezingen, de tekst is overbekend en juist dat staat dit prentenboek (4+) in de weg. Hoewel er overduidelijk moeite is gedaan om prenten en tekst op elkaar af te stemmen en het verhaal rond de duif mooi gevonden is, blijft het wringen. De boodschap van de tekst en de tekeningen is hetzelfde, maar het valt kinderen moeilijk om bijvoorbeeld de prent van een duif die de metro verlaat te rijmen met de woorden: “imagine there’s no heaven” of een afbeelding van twee kolibries boven een bloem met “imagine no possessions”. Bij sommige illustraties lukt het wel. Mooi is die van de duif die al zijn nieuwe vrienden omarmd met als onderschrift ‘and the world will live as one.’De Nederlandse vertaling van Ted van Lieshout is goed gelukt en doet geen afbreuk aan het origineel. Op elke pagina is die terug te vinden in een kleinere druk. Dat maakt het gemakkelijker om het prentenboek effectief voor te lezen, maar er moet wel even gezocht worden naar de plaats op de pagina waar het regeltje zich schuilhoudt. Visueel gezien behoudt de originele Engelstalige tekst het overwicht, dat maakt van dit boek meer een hebbeding voor fans van de Beatles dan een aanwinst voor de boekenkast van jonge lezertjes. Dat wordt nog verder bekrachtigd door het onvermijdelijke voorwoord van Lennons weduwe Yoko Ono die zijn nalatenschap beheert. Ze heeft uiteraard gelijk wanneer ze zegt dat de woorden van Lennon vandaag niets aan kracht hebben verloren, maar ze brengt het verkeerd. Voor kinderen is een dergelijk voorwoord overbodig en voor een volwassenpubliek is het te beknopt en clichématig. In een meer uitgebreid en diepgaander nawoord zouden haar woorden meer tot z’n recht komen.De opbrengst van dit boek gaat naar Amnesty International, een vereniging die zich inzet voor de naleving van de mensenrechten. De keuze voor John Lennons Imagine is dan ook niet verwonderlijk. Het lied past perfect bij de waarden die zij vooropstelt. Een prentenboek is jammer genoeg echter niet helemaal het juiste medium voor de vertaalslag die ze hiermee hebben willen maken.</t>
  </si>
  <si>
    <t>In februari van dit jaar zat auteur Jon Palfreman bij RTL Late Night aan tafel. Deze wetenschapsjournalist uit de Verenigde Staten maakte ooit een documentaire over Parkinson patiënten, en wat wil het geval? In 2011 kreeg hij zelf de diagnose Parkinson. In de uitzending zegt hij dat het zijn lot was om dit boek te schrijven. Een werk geschikt voor eenieder die te maken heeft met Parkinson in zijn of haar omgeving.Een ziekte die de naam kreeg van iemand die zo’n 200 jaar geleden leefde: James Parkinson. Hij noemde het de schudverlamming (the shaking palsy), vanwege de trillingen, stijfheid en trage bewegingen. Een neurodegeneratieve ziekte waarbij het ingewikkelde samenspel tussen hersenen en spieren door een gebrek aan dopamine wordt aangetast. De openbaring vindt meestal plaats na het 60e levensjaar, maar grofweg 1 op de 10 ontwikkelt de aandoening al voor het 40e jaar. Zo kreeg Michael J. Fox, o.a. bekend als Marty McFly in de Back to the Future-trilogie, al op zijn 30e te horen dat hij de ziekte had. Hij zette zijn eigen stichting op, gewijd aan Parkinson onderzoek (Michael J. Fox Foundation).Mensen met Parkinson lopen vaak moeizaam, kunnen in een later stadium in een rolstoel belanden of afhankelijk worden van een rollator, maar fietsen vaak nog als de beste. Blijven bewegen is een bijzonder belangrijke factor. De ziekte zelf kan niet vertraagd worden, de nadelige effecten ervan wel. Fysiotherapie werkt hierbij opvallend goed. De belangrijkste pathologische bron van de ziekte, de substantia nigra en hét kenmerk van Parkinson, de zogenaamde Levy-lichaampjes worden uitvoerig belicht. Bovendien komen de behandelvormen en medicaties aan bod, evenals experimenten zoals het transplanteren van foetale dopamineneuronen in de hersenen van Parkinsonslachtoffers (of parki’s, zoals ze zichzelf ook wel noemen).Mooie toevoeging aan deze Amerikaanse vertaling is dat er gesproken wordt over ParkinsonNet, een Nederlands netwerk van goed opgeleide zorgprofessionals die patiënten kunnen behandelen. Bas Bloem, hoogleraar neurologie, zette samen met Marten Munneke deze organisatie op. Hij schreef ook het voorwoord. Achterin vindt de lezer een kleine bijlage over ParkinsonNet.Palfreman zet met Hersenstormen een zeer krachtige en informatieve analyse neer waarbij talrijke onderzoeken worden belicht en uitgewerkt in begrijpelijke taal. Het is zeer actueel dat zelfs de opkomst van NeuroPhage al beschreven wordt. Dit bedrijf is momenteel een nieuwe behandelmethode aan het testen. Zeer gewichtig of misschien zelfs schokkend, is het onderdeel over placebo-effecten. Bij diverse onderzoeken bleek dat placebo-effecten soms maandenlang aanhielden. Interessante vraag hier is: waar halen de hersenen, met dit grote verlies, dàn genoeg dopamine vandaan om een placebo-effect te regelen dat sterk genoeg is om verbeteringen teweeg te brengen die zeer lang kunnen aanhouden? Er is hoop!</t>
  </si>
  <si>
    <t>Nadat ik het tweede boek (Het gezicht van de dood) in recordtijd had uitgelezen, heb ik direct In het duister bij de bieb gereserveerd. En ook dit boek was weer een ware pageturner; ik vond het zelfs beter dan deel 2 van de serie. Dat komt denk ik omdat dit boek realistischer overkwam na de wel zeer gruwelijke moorden uit het tweede boek.Smoky Barrett en haar team worden door de directeur van de FBI himself gevraagd om de moord op de tot vrouw omgebouwde zoon van een congreslid te onderzoeken. Al gauw blijkt dat zij niet de eerste vrouw is die op deze wijze is omgebracht: de moordenaar blijkt al zo'n 20 jaar actief te zijn! Alle vermoorden blijken een schokkend geheim te hebben. Wanneer Smoky ontdekt hoe de moordenaar de geheimen heeft ontdekt komt het verhaal in een stroomversnelling.Een echte pageturner! Mcfadyen doet goed onderzoek naar de omstandigheden die hij in zijn boeken gebruikt, waardoor het verhaal geloofwaardig en authentiek overkomt. Gauw op zoek naar het volgende boek!</t>
  </si>
  <si>
    <t>Eén en al meligheid. Puberale ongein.Heel jammer dat dit boek is uitgegeven.Literatuurvervuiling.</t>
  </si>
  <si>
    <t>Vlot geschreven, maar voorspelbaar en weinig vernieuwend.SPOILER ALERT!Hoofdpersoon Marit, een naïeve huismus, wordt na verloop van tijd vrij irritant. Zodanig dat ik het jammer vond dat ze de aanslag op haar leven aan het eind overleefde.</t>
  </si>
  <si>
    <t>Van dit derde en afsluitende deel van de veelgeroemde Millennium-serie kan ik eigenlijk weer hetzelfde zeggen dan over de vorige boeken. Pluspunt is ten eerste de zeer gedegen wijze waarop Larsson zijn verhaal opbouwt tot een spannende climax, ten tweede zijn aansprekende hoofdpersoon Lisbeth Salander (die hij, las ik ergens, deels heeft gebaseerd op het eveneens Zweedse karakter Pippi Langkous) en ten derde zijn meeslepende schrijfstijl. Minpunt blijft toch wel dat Stieg wel erg veel woorden nodig heeft om zijn verhaal te vertellen. Die 650 pagina’s zijn echt teveel om het slotstuk te vertellen van het verhaal: hoe Salander na ternauwernood de dood te zijn ontsnapt, wordt aangeklaagd en hoe Mikael Blomqvist en enkele andere getrouwen er in slagen de achterliggende intrige, die doordringt tot in onderdelen van de Zweedse geheime dienst, bloot te leggen en in de openbaarheid te brengen en hiermee Lisbeth vrij te pleiten. Ik vind nog steeds dat de trilogie misschien nog wel beter had kunnen zijn, als er nog een flinke redactie-slag was gemaakt. Stond de uitgever misschien toch te eerbiedig tegenover Larsson’s werk, dat ze postuum uitgebracht hebben? Ik vermoed het…Maar goed, hoe dan ook een waardig slot van een erg fijne serie!</t>
  </si>
  <si>
    <t>We zien maar zelden dat een thriller meteen met de dader op de proppen komt en gelukkig voor Schaduwen blijft het een verhaal dat tot de laatste bladzijde fascinerend en spannend blijft. Immers, het motief wordt stukje voor stukje ontrafeld en hoewel de puzzel op een gegeven moment wel is gelegd, kunnen lezers het boek tot het laatste moment maar moeilijk wegleggen. De spanning wordt zorgvuldig opgebouwd tot er een bepaald hoogtepunt is bereikt. Vanaf daar wordt deze spanning ook weer netjes afgebouwd, zodat de lezer met een verzadigd en tevreden gevoel achter blijft. Ook de afwisseling tussen de personages en de verschillende perspectieven maakt dit een unieke thriller. De lezer kan het plot op een gegeven moment wel raden en ondanks dat blijft Schaduwen een knap staaltje schrijfwerk, waarvan lezers onder de indruk zullen zijn. Verplichte kost, ook voor de niet liefhebber van het genre.</t>
  </si>
  <si>
    <t>Belinda Bauer zet haar personages in Shipcott heel intiem neer...ik heb al eens het plan gehad om er op vakantie te gaan. Ik zou de mensen daar gaarne een keer ontmoeten.Het boek is meer een roman dan een thriller...je loopt door de 327 pagina's mee met een hechte gemeenschap die door het vreemde overlijden van een vrouw met andere ogen naar elkaar gaat kijken.Lézen dus!!!!!!!</t>
  </si>
  <si>
    <t>Het verhaal komt wat moeizaam op gang en ik had in de eerste instantie een beetje moeite om door te bijten. Al lezende kom je meer te weten over het syndroom Gilles de la Tourette en door de dwangmatige uitspraken en tics schoot ik vaak in de lach op de manier zoals het beschreven is…Na een aantal hoofdstukken komt er meer verhaal in als ze een man aanrijden en op de vlucht slaan.Kris en Hopper komen in een Spaans bergdorp terecht waar een dreigende sfeer hangt en als daar de zeer besmettelijke vogelgriep virus uitbreekt, willen ze er stiekem vandoor gaan, terwijl hun verboden is om het dorp te verlaten vanwege de besmetting. Ze lappen het aan hun laars en proberen langs de enige toegangsweg te vluchten, wat niet is gelukt….In hun wanhoop proberen ze via een bergweg weg te komen, wat ook niet lukte en waren genoodzaakt om terug te keren naar het dorp Odrin.Dan krijgen ze te maken met een traditie van hekserij en toen werd het mij allemaal wat te wazig.Vanaf dit moment had ik geen zin meer om het boek uit te lezen!</t>
  </si>
  <si>
    <t>In deel vijf van de serie gaat de Gentse advocate Frieda Degraeve op zoek naar het graf van de negende eeuwse ‘schandaal-paus’ Johanna. Daar komt nogal wat bij kijken: chantage, de ontvoering van haar zuster, bezoeken aan Fulda, Praag en Athene, The Last Temptation of Christ en zelfs Pier Paolo Passolini’s Il Vangelo secundo Matteo uit 1964.Dit leidt er toe dat “mr. Frieda Degraeve niet weet te reageren op een huilende man, provocerende opmerkingen maakt over de Da Vinci Code van de Amerikaanse auteur Dan Brown en ten slotte tot de vaststelling komt dat niet Petrus maar Maria Magdelena de eerste paus van de kerk van Jesus Christus was.”Veel namedropping en stukken kerkgeschiedenis, zonder spanning maar met als voornaamste wetenswaardigheid dat jonge kardinalen een nieuwe paus op zijn mannelijkheid moeten controleren: “Hij heeft er twee en ze hangen goed”, moet dan het oordeel dan luiden. Actueel, dat wel.</t>
  </si>
  <si>
    <t>Zwak en stom verhaal. Je kunt maar beter iets anders zoeken. Ik ben normaal van Tom Clancy veel beters gewend.</t>
  </si>
  <si>
    <t>Twee gebeurtenissen trekken als een rode draad door het verhaal.De titel van het boek heeft betrekking op Helios Airways vlucht 522 die in 2005 neerstortte nabij Marathon, Griekenland. Na onderzoek bleek dat door menselijke fouten iedereen in het vliegtuig bewusteloos was geraakt als gevolg van een te lage cabinedruk. Boström ziet daarin een bijna mythologische dimensie: mensen die levenloos en vastgebonden in hun stoelen hun vastgestelde koers volgen langs de hemel.Het boek start met de tweede rode draad: in een gemoderniseerde versie van de Griekse mythe herscheppen een twaalfjarig meisje en haar gestoorde vader de rol van Athena en Zeus. Zij wordt op dat moment geboren uit het hoofd van haar vader, althans zo stelt het meisje zich dat voor. Vanuit haar perspectief zien wij de wereld en worden wij op verbijsterende wijze meegetrokken in de manier waarop die wereld op haar reageert.Beide ideeën worden nauwelijks hardop benoemd, maar kruipen door subtiele verwijzingen onderhuids ons denken binnen. En haken daarmee aan op de essentie van het boek: krankzinnigheid.Nadat haar gestoorde vader is opgesloten, wordt het meisje liefdevol opgenomen door een familie, zij noemen haar Anna. Ze lijkt een aantal jaren gelukkig maar blijft teruggetrokken en verlangen naar haar vader. In haar late tienerjaren wordt Anna onbereikbaar en volgt gedwongen opname in het tweede deel van het boek. Was het eerste deel al niet zo heel vrolijk, nu wordt het echt een voortdurend balanceren op het randje van krankzinnigheid, zelfs op het randje van de dood.Ik ben onder de indruk over de manier waarop Boström dat balanceren tussen werkelijkheid en onwerkelijkheid, tussen verstand en krankzinnigheid tot uitdrukking heeft gebracht. Echt heel knap gedaan met als resultaat een ultiem inlevingsvermogen. Als je dit boek leest, in je eentje, in een geblindeerde kamer, zonder enig geluid, dan heb je grote kans dat je zelf ook doordraait.Bovendien van een wonderschone proza. Zoals: De nieuwe medicijnen maakten mijn tong stijf en als ik eerder al had kunnen praten, was het nu onmogelijk. Mijn lichaam was stijf, het was van binnen vastgevroren en ik voelde me als een bevroren meer, met alleen maar plaats voor mijn longen die de lucht in- en uitademen, en voor de vuist van mijn hart, die diep in het ijs bleef bonzen.Adembenemend … letterlijk!Conclusie: hoewel het zeker geen lichte kost is, een verhaal om absoluut een keer te ondergaan. Maar weet waar je aan begint.</t>
  </si>
  <si>
    <t>Toen ik de voorpublicatie van dit boek van Giphart gelezen had, was ik direct gegrepen en ben ik zeer enthousiast geworden om mee te doen aan de Hebban-leesclub. Ik moet eerlijk zeggen - en ik heb dat ook eerlijk gezegd in mijn motivatie voor de leesclub - dat ik maar één boek van Giphart gelezen heb: Troost uit 2005, was dat, over een kok. Giphart heeft veel met ‘gourmets’ en ‘gourmands’ en goed eten; een van mijn kinderen is zo’n uitstekende kok. Vandaar dat ik het boek las, op haar voorspraak. Ik herinner me er niet zo veel van maar ik vond het zeker geen beroerd boek.Bij ‘Lieve’ raakte me de humor die eruit opspatte en de complexe structuur van verdubbelingen, spiegelingen en ingewikkelde verwijzingen. Ik schatte in dat het begrippenpaar ‘fictie versus werkelijkheid’ wel eens behoorlijk belangrijk zou kunnen zijn.Waar gaat het boek over? Nou, over het maken van een film. Er is in dit boek sprake van zelfs drie films. Dat wil zeggen, eentje is er al gemaakt - ‘Sub’ met Lieve Vanlieve - nomen est omen, bij elk van de figuren - in de hoofdrol en Noah Boudrin als regisseur, en twee andere films volgen. Dit boek van Giphart gaat over het maken van de film ‘Lieve’ - aan het eind verschijnt er na jaren nog een film die ‘Aurora’ heet en die ook over Lieve gaat.Lieve is jong overleden nadat ze met haar auto gecrasht is. Haar liefje Noah gaat een film over hun leven samen maken.Liv Minnema gaat Lieve spelen, Bison van Beerschot - wat een man moet je zijn als je én een bison én een beer in je naamt heb; arme jongen die aan zo’n ouderlijke verwachting moet voldoen - speelt Noah Boudrin - is die naam nu Frans of Marokkaans? en wat doet die oudtestamentische figuur, die wereld redt in dit boek? -: Noah regisseert bij voortduring, niet alleen de hoofdrolspelers maar ook zichzelf.Twee andere mannen, die bij de films betrokken zijn: Casper de Goede - die naam belooft wat! ik denk aan iemand als Philips de Goede -, de scenarioschrijver, en Dirk Montaigne - weer een Franse naam, eigenlijk sjiek voor Van de Berg, een van de meest voorkomende Nederlandse namen -, is meester opnameleiding.De verwikkelingen en verdubbelingen liggen voor de hand: Liv, die Lieve speelt die verliefd is op Noah, krijgt iets met Bison, die Noah speelt. Liv - Bison - Lieve - Noah; en dan nog Casper en Dirk, twee soort van ‘eminence grises’. Ik kreeg een beetje een associatie met Shakespeares ‘Midsummer Night’s Dream’, maar zo ingewikkeld wordt het niet. Je voelt wel aan je klompen aan dat het niet helemaal goed kan gaan.Dit boek gaat namelijk ook over kinky seks: sm in ‘Sub’ tussen een escortmeisje en een politicus - in de film - , en Kandaulisme (een spel van voyeurisme en exibitionisme) tussen Lieve - oa als escort - en Casper - in de werkelijkheid. Casper geeft Lieve opdrachten mannen te versieren en hem daar dan achteraf over te vertellen.De hoofdstukken zijn kort, de taal en stijl zijn die die horen bij de taal van het filmbedrijf. Als in snelle scenewisselingen komt dan de ene personage dan weer de ander in beeld. Dan gaat het over Lieves leven, over de films van Lieve en over het leven van Noah, over vroeger en nu, over de fictie van de film, die op werkelijkheid berust - maar zeg ik: altijd fictie blijft -. Hoe dan ook een ‘roller coaster’ aan beelden en perspectiefwisselingen, zodat je je af en toe vertwijfeld afvraagt: wie is wie - Lieve - Liv: verwarring ligt voor de hand - en waar ben ik in het verhaal? Er worden ook nog twee verhalen over de werkelijkheid verteld: het leven van Lieve en dat van Liv - om het maar eenvoudig te duiden.Verder komen er tal van liefdesverhoudingen aan de orde. Bisons vroegere relaties; en die van de moeder van Bison, en van nog meer personen.Je snapt: daar word je heel duizelig van. Ik heb ook onderwijl schemaatjes getekend met: wie is wie en wie doet wat met wie en wie heeft de touwtjes in handen en waarom? En ik moet toegeven: ik hou ervan, van dat spelen met fictie-werkelijkheid, wisselende rollen, onverwachte perspectieven, puzzels op te lossen, in film en in romans. Waarmee ik zeggen wil: hierin ligt voor mij de sterkte van deze roman.Ik begrijp niet helemaal waar het allemaal goed voor is. Even dacht ik nog aan een Orfeus-thema, romantica die ik ben. Maar een paar vage aanwijzingen daartoe verdwijnen in het afvoerputje. Noah wil Lieve niet terug, hij wil haar kwijt. Hij hoopt dat hij door het maken van de film haar eindelijk kan vergeten.Ik mis de mensen van vlees en bloed, dat wil zeggen van mensen die in een verhaal geloofwaardig zijn; mensen die ik herken als mensen en met wie ik in het boek kan meeleven. Het hoeft niet zo te zijn dat die mensen ook in de werkelijkheid bestaan, voorbeeld: de personages in de fictie van Haruki Murakami.Nu kan dat per lezer verschillen natuurlijk. In dit boek blijven de personages houten klazen, platte personen, die een rol spelen op alle mogelijke gebieden, maar ik zie ze niet, ik voel ze niet, ik leef niet met hen mee.Het viel me op een aantal zaken, die voor het boek van belang zijn zo expliciet uitgelegd worden; en dat dat feitelijk buiten het verhaal omgaat:, zoals het Kandaules/Gyges-motief en de Traumnovelle van Schnitzler, in hfst 23; op p 173 over eros en agape, p. 193 over Husserl, p. 229 over (een scenario van) Raymond Chandler. Waarom?Het motto voorin het boek luidt:Gott sei Dank geht alles schnell vorüberAuch die Liebe und der Kummer sogar.Wo sind die Tränen von gestern abend?Wo ist der Schnee vom vergangenen Jahr?Bertold Brecht, 'Nanna's Lied'Wat betekent dat nu eigenlijk? De liefde gaat snel voorbij? Ook de tranen om de liefde verdrogen snel? Het leven is snel voorbij? Een memento mori (gedenk te sterven)-motief? Of wat? De liefde is wispelturig?Ook de weg via het motto loopt dood. Giphart luisterde naar dit lied tijdens schrijven; het heeft geen inhoudelijke betekenis. Jammer, wat mij betreft.Er komen veel relaties en verhoudingen aan de orde in dit boek. Geen daarvan houdt stand.Alles draait om Lieve; zij is het scharnier van het boek, aanleiding voor verdubbelingen en spiegelingen. Leve Lieve....of toch niet?</t>
  </si>
  <si>
    <t>Johanna Spaey studeerde assyriologie in Leuven en Leiden. Ze werkt als eindredacteur en journaliste. Dit boek is haar eerste roman.Dit boek is winnaar van de gouden strop.Het verhaal speelt zich af in 1919 in het Brabantse Hageland en zowel de mensen als de streek zijn zich nog volop aan het herstellen van de traumatiserende gebeurtenissen van Wereldoorlog I. Er wordt een lijk gevonden met ingeslagen schedel. Weinig mensen lijken om de vermoorde te treuren. Sara een jonge vrouwelijke dokter tracht het mysterie op te lossen.Dit dit boek vertelt het verhaal vanuit twee standpunten.De twee hoofdpersonages laat de schrijfster, bovenkomen als verteller. Soms afgewisseld per hoofdstuk, soms in verschillende hoofdstukken na elkaar. Hierbij ligt vaak zo weinig verschil in de gedachtegang van dokter Sara Sondervorst en haar minnaar-oorlogsveteraan Alexander, dat het als lezer aan het begin van een nieuw hoofdstuk niet altijd makkelijk te achterhalen is wie nu precies aan het woord is. Het is een boek dat je leest en herleest.Ik had me verwacht aan een spannend misdaadverhaal. Jammer genoeg voldoet dit boek niet aan mijn verwachtingen. Te veel personages, onsamenhangende en te drukke plotlijn. In dit boek zat totaal geen enkele spanning.Ik was wel aangenaam verrast om mijn familienaam tegen te komen in het boek. Ik vraag me af hoe Johanna Spaey hierop is gekomen, daar het niet echt een meest gebruikelijke familienaam is.</t>
  </si>
  <si>
    <t>Na het lezen van "het experiment", is en blijft Fitzek mijn "kampioen" van de psychothrillers. Het boek in 1 adem uitgelezen, heb er zelfs mijn slaap voor gelaten. Geniaal, zoals hij je als lezer constant op het foute been weet te zetten, of je gewoon in de waan laat. Een meesterwerk!</t>
  </si>
  <si>
    <t>Molly de kat woont bij Margery. Maar wanneer Margery dement wordt en wordt opgenomen, brengt Margery’s zoon Molly naar een man met drie honden. Molly kijkt het aan, maar komt er al snel achter dat ze zo niet kan leven. Er volgen weken op straat waar ze een nieuw huis zoekt en vindt bij Debbie, eigenaresse van een café. Molly wordt het boegbeeld van het kattencafé.Dit boek is een echt feelgoodboek; zo’n boek dat met een grote glimlach gelezen wordt. Molly verteld het verhaal vanuit haar katten perspectief.De schrijfster, Melissa Daley heeft een warm gevoel meegegeven aan het verhaal. Ze houdt van katten, dat spat van de bladzijden af.Echt de moeite waard om te lezen.</t>
  </si>
  <si>
    <t>Deze bundel staat vol met hele verschillende verhalen die één ding gemeen hebben: Elvis heeft invloed gehad op de mensen die ze vertellen. De een vertelt over zijn band met Elvis en zijn muziek, de ander heeft een hele theorie over dat Elvis nog zou leven, weer een ander heeft Elvis nummers vertaald naar het Nederlands. En zelfs aan Wie is de Mol-fans is gedacht: Jeroen Kijk in de Vegte vertelt over zijn avontuur als Elvis imitator tijdens de opnames van het afgelopen seizoen!Wat is het genieten om te lezen dat Elvis zoveel mensen heeft weten te raken en op welke manier. Sommige verhalen waren gewoon vermakelijk, een enkele had ik weinig mee, maar er waren er flink wat die me echt ontroerden. Net als bij het voorwoord van de biografie die ik gisteren besprak wist Peter Buwalda me te raken met zijn verhaal. Ook Art Rooijakkers, die de bundel opent, bezorgde me een brok in de keel. Ik kan me zo goed indenken dat hij al die gevoelens had toen hij in Amerika was. Ik hoop het ooit ook mee te maken! Maar ook Eric Corton en Lammert de Bruin schreven een verhaal wat me recht in het hart raakte.Elvis en ik is een heerlijke bundel om te lezen voor Elvisfans. Een bundel vol herkenbare gevoelens, vol mooie verhalen. Een prachtige ode aan Elvis Presley!</t>
  </si>
  <si>
    <t>Toen in 2017 bekend werd wie het boekenweekgeschenk voor 2018 zou gaan schrijven werd ik wild enthousiast. Griet Op de Beeck behoort namelijk absoluut tot mijn favoriete auteurs. Ik heb dan ook reikhalzend uitgekeken naar de Boekenweek van 2018.Het verhaal van Griet Op de Beeck begint sterk, maar geleidelijk aan verliest het aan kracht. Ik begin Roos tijdens het lezen steeds meer een nare dochter te vinden, waarschijnlijk heeft zij het karakter dan van haar vader geërfd wellicht. En het verhaal moet in het verloop steeds meer aan geloofwaardigheid inboeten. Ik snap het punt wat Griet Op de Beeck wil maken met dit verhaal. Het is nooit te laat om te gaan leven zoals je het zelf wil. Maar de manier waarop de boodschap verpakt is deed wel eerder mijn tenen krommen en dat vond ik niet echt prettig. Ik kreeg op den duur het gevoel dat ik een sappig Bouquetroman in mijn handen had.</t>
  </si>
  <si>
    <t>Het moet gezegd, eerdere boeken van Åke Edwardson blonken niet uit door de vertelsnelheid van het verhaal. Wat dat betreft heeft deze Zweedse auteur een reputatie hoog te houden. Toch stellen veel lezers het vermoedelijk op prijs dat de snelheid wat opgevoerd wordt. Een verdere uitbreiding van zijn schare fans zou hier waarschijnlijk het gevolg van zijn. Want de schrijfkunst beheerst Edwardson wel degelijk. Het probleem zit hem meer in de eindeloos lijkende zijpaadjes die door hem worden bewandeld en die de aandacht aan de primaire verhaallijn ontneemt.Ook in zijn nieuwe thriller, met Erik Winter opnieuw in de hoofdrol, heeft Edwardson weer gebruik gemaakt van de voor hem zo kenmerkende schrijfstijl.Inspecteur Lars Bergenheim vindt een verlaten auto die met openstaande deuren en een kogel in de rugleuning is achtergelaten. Roger Edwards blijkt de eigenaar te zijn maar verklaart dat zijn auto is gestolen. Korte tijd later wordt de schrijver Jacob Ademar beschoten.Hoofdinspecteur Erik Winter mobiliseert zijn team als blijkt dat Bengt Sellberg in zijn auto is beschoten en aan de verwondingen overlijdt. Na deze moord blijkt Jan Richardson ook spoorloos verdwenen te zijn en dit maakt hem tot primaire verdachte.Tijdens het moordonderzoek blijkt dat Ademar bezig is met het schrijven van een boek waarin de verdwijning van zijn zus, 30 jaar geleden, centraal staat. Beatrice Ademar was toen 15 jaar en nooit is er een spoor van haar gevonden. Uitgebreide research naar het verloop van de gebeurtenissen worden door enkele mensen niet erg op prijs gesteld en zijn waarschijnlijk de aanleiding om Ademar te frustreren.Wanneer in een parkeergarage een spectaculaire moord plaatsvindt, probeert Erik Winter toch aanknopingspunten te vinden met andere zaken omdat steeds hetzelfde kaliber kogel wordt gebruikt.Hij wordt tijdens zijn onderzoek echter regelmatig geplaagd door een plotseling opkomende hoofdpijn die het werken praktisch onmogelijk maakt. Angela, zijn vrouw, is als praktiserend arts werkzaam, denkt hierbij aan een vorm van migraine maar is er niet erg gerust op. Haar onrust voor haar man vloeit voort uit het tijdelijk optredende geheugenverlies.Tijdens zijn uitgebreide speurtocht krijgt Erik Winter veel informatie die in eerste instantie niets met de huidige moordzaken te maken heeft. Maar die wel een verband legt met de verdwijning van Beatrice Ademar. Het lijkt er op dat de oplossing van deze oude zaak ook de oplossing brengt voor actuele moord- en schietpartijen.Åke Edwardson besteedt in zijn verhalen veel aandacht aan de sociale aspecten van zijn figuranten. Hiermee beperkt hij zich niet alleen tot het oplossen van de misdaad maar spelen relatie- en persoonlijke problemen vaak een belangrijke rol. Hierin schuilt het gevaar dat de verhaallijnen elkaar gaan overheersen en het thrilleraspect voor korte momenten ondergeschikt wodt. Lezers ervaren dit als traagheid van vertellen in de boeken van Edwardson.Omdat dit niet altijd beperkt blijft tot de hoofdpersonen, stimuleert de auteur hiermee dit subjectieve gevoel van lezers. Het valt natuurlijk niet helemaal te ontkennen, maar het is een schrijfstijl die andere liefhebbers zeker appreciëren. Het is in ieder geval kenmerkend voor de stijl van Åke Edwardson. Je houdt ervan of niet, een tussenweg is er niet. De lezer weet dus exact wat hem/haar te wachten staat bij Nog niet dood.</t>
  </si>
  <si>
    <t>Het begint goed. De moord op Theo van Gogh is een trigger.De verhaallijn van Max Kohn en (ex) vriendin Sonja Verstraete heeft potentie. Dan komen er te veel personages die geforceerd met elkaar in verband gebracht worden. Schiet te ver door en resulteert in schrijversdwang. De geloofwaardigheid neemt met de bladzijde af. Met moeite uit gelezen, toch benieuwd naar de grande finale...Een regelrechte teleurstelling.</t>
  </si>
  <si>
    <t>Het boek handelt over in eerste instantie de familie Richardson, een welgestelde familie met 4 kinderen, waarvan Izzy, de jongste, de meest onhandelbare is, ze ligt voortduren in de clinch met jan en alleman.De vrouw des huizes is in bezit gekomen van een appartementencomplex die ze aan diverse personen verhuurt, als er 1 leeg komt, komen Mia en Pearl, haar dochter, dit appartement afhuren; Mia en Pearl leven een nomadenbestaan, maar Mia belooft dat er nu meer vastigheid komt, om rond te komen als kunstenaar heeft ze diverse bijbaantjes en zo komt ze ook aan het werk bij haar huurbaas als werkster, de families kunnen goed met elkaar opschieten.Dat verandert als een rechtszaak op hun pad komt en waar iedereen zijdelings mee te maken krijgt.Ik was heel benieuwd naar dit boek, voornamelijk omdat het werd overladen met goede kritieken, maar toen ik zag dat de hoge sterren kwalificatie van alleen maar vrouwen kwamen, begon ik te argwanen, en terecht.Het is een typisch vrouwenboek met vrouwenproblemen, de hoofdrolspeelsters zijn dan ook niet voor niets: Mevrouw Richardson, Mia, Pearl, Lexie en Izzy, de mannelijke rollen zijn bijrollen, ik vond het een zwaar overschat boek, absoluut niet slecht geschreven, maar wel een heel matig verhaal, ik wilde 2,5 ster geven maar dat kan niet bij Hebban, dus dan maar een 2, in een 10 cijfersysteem dus een 5, net onvoldoende.</t>
  </si>
  <si>
    <t>Een goed opgebouwde literaire thriller aan de voet van de Mont Ventoux. Martin Thijssen sprenkelt met gulle hand zijn cultuur-historische kennis over dit moordverhaal zonder de vaart er uit te halen. Vanwege de complexe intrige is het boek zeker niet "putdownable". Martin Thijssen kan de vergelijking met menig Amerikaanse of Engelse thrillerschrijver met gemak doorstaan. Aan de lijst van sleuths kunnen we gerust de Fransman Duval toevoegen.</t>
  </si>
  <si>
    <t>Op 57-jarige leeftijd kijkt Jonah Kirk terug op zijn leven. Zijn verhaal begint als hij acht jaar oud is en hij voor het eerst de vreemde vrouw ontmoet die veel in zijn leven zal veranderen. De vrouw is de personificatie van de stad waarin Kirk leeft en ze is begaan met alles wat daar gebeurt. Zij geeft hem de aanzet om te gaan pianospelen en zij is ook degene die hem via dromen waarschuwt voor de duistere personen die op zijn pad zullen komen. Maar ondanks die waarschuwing kan Jonah de rampspoed niet voorkomen die het lot voor hem in petto heeft.Bestsellerauteur Dean Koontz heeft al een omvangrijk oeuvre op zijn naam staan. Een vaak terugkomend gegeven in zijn boeken is een personage dat in staat is om op een ander niveau naar de wereld om zich heen te kijken en daarbij ook waarnemingen van gene zijde doet. Dit geldt ook voor Jonah in De stad.De eerste honderd pagina’s van De stad  nemen de lezer gelijk in beslag. Koontz weet de verwachtingen op te bouwen als hij Jonah laat vertellen over zijn leven. Jonahs vader liet zijn gezin in de steek en terwijl zijn moeder vaak aan het werk is, maakt Jonah kennis met de vreemde buren in hun flat. De verhaallijnen die Koontz in het begin uitzet, beloven een geweldige ontknoping.Na de eerste honderd pagina’s zakt het verhaal echter in. Het lijkt alsof Koontz het verhaal een hele poos heeft weggestopt en er daarna verder mee is gegaan, terwijl hij niet meer wist wat er in het voorgaande stond. Koontz vertraagt het verhaal en begint uit te weiden over details die geen functie in het verhaal hebben. Van een thriller verandert De stad opeens in een roman waarbij de spanning op een lager pitje is gezet. De verhaallijnen en verwachtingen die Koontz had uitgezet, worden niet ingelost. Om maar eens een voorbeeld te noemen: het visioen dat Jonah in het begin over Fiona heeft, komt nergens terug.Pas op het eind gaat Koontz weer even knallen, maar ook deze uitspatting lijkt niet goed aan te sluiten op al het voorgaande, en dat komt voornamelijk doordat Koontz de lezer zo weinig over de slechteriken heeft verteld. Ook dat is een handelsmerk van Koontz: weinig tot geen uitleg geven over wat er gebeurt.Een nieuwe Koontz zal uiteraard op naam goed verkocht worden. Toch had De stad  beter redigeerwerk verdiend, zodat het een boek was geworden waarin de onderdelen meer op elkaar hadden aangesloten en verhaallijnen mooier waren uitgewerkt.</t>
  </si>
  <si>
    <t>Ik was na Het Messias-mysterie, een boek dat mij erg teleurstelde, vooral omdat het allemaal nogal vergezocht was, zonder verwachtingen aan dit boek begonnen. Maar vanaf de eerste bladzijde liet het verhaal me niet meer los. Ik vond het ook wel erg fascinerend: wat doe je als je als gewone sterveling 1 biljoen dollar zou erven? Sommige stukken over economie waren wat saaier, maar dat werd ruimschoots goedgemaakt door de rest van het verhaal. Alleen het einde vond ik nogal vaag. En zonder alles te verklappen voor de mensen die het nog moeten lezen: het laatste hoofdstuk is een beetje een gemakkelijkheidsoplossing, en ik vond dat van McCaine op het laatste er een beetje zitten aankomen, want ik vroeg me het al de hele tijd af.</t>
  </si>
  <si>
    <t>Moeilijk om een recensie over Driftleven te schrijven. Dat komt -denk ik- omdat het enerzijds knap in elkaar zit. Immers, aan het begin denk je al te weten wat er speelt en wie de dader is, maar dan heb je nog minstens 300 pagina's te gaan. En die wil je tóch uitlezen. En dat komt door de snelle, vlotte schrijfstijl. Met name de verschillende perspectieven vond ik heel knap gedaan/goed bedacht. Je vliegt gewoon door het verhaal heen.Het einde vond ik niet voorspelbaar, maar ook geen heel bijzondere ontknoping. Anderzijds is het verhaal zelf wat dunnetjes en leunt het op wat toevalligheden. De band die Emma met 'de dood' heeft, had ik graag iets meer uitgewerkt/begrijpelijker willen zien.Dwaalspoor, dat ik hiervoor heb gelezen, vond ik beter. Omdat ik dat boek (gemotiveerd) drie duimpjes heb gegeven, krijgt deze er van mij twee.</t>
  </si>
  <si>
    <t>Ik ben niet iemand die heel gemakkelijk een boek wegleest. Ik hou het meest van waargebeurde verhalen en dit boek is voor mij een verschil tussen lezen en laten beleven. Eenmaal begonnen in dit boek kon ik het niet meer loslaten, hetgeen bij andere boeken nogal eens gebeurde. Groot respect voor Dina-Perla.</t>
  </si>
  <si>
    <t>Het verhaal op zich is sterk maar naar mijn mening iets te romantisch weergegevenHet is zeker niet slecht maar om nu 5 sterren te geven vind ik teveelIk had er meer van verwacht</t>
  </si>
  <si>
    <t>Ik heb dit boek gelezen en ik moet zeggen,dat er weer een vreemde wereld voor mij open gaat,In het begin,dacht ik waar ben ik aan gegonnen,maar later moest ik het boek uitlezen,wat vlot gaat,Ik vind het een goed boek om te lezen.</t>
  </si>
  <si>
    <t>Telkens als je denkt het verhaal door te hebben, blijkt dat je er compleet naast zat, je wordt op een meesterlijke wijze meegesleurd met de emoties en gedachtes van de hoofdpersoon, gewoonweg geniaal!Jammer dat de flaptekst al zoveel van het boek onthult, als je het boek nog niet gelezen hebt, lees dan pertinent niet de flaptekst!</t>
  </si>
  <si>
    <t>Ik kwam in het begin moeilijk in het boek. Het leek mij een eerder cliché, romantisch verhaal.Maar ergens halverwege kwam ik in de ban van wat er met Rachel is gebeurd, en probeerde ik tussendoor mijn eigen logische verklaring te geven voor wat er met het hoofdpersonage gebeurde.Ik zag het niet komen, het einde was dan ook een shock voor mij.Mooi en verrassend boek...</t>
  </si>
  <si>
    <t>Ik moet zeggen dat ik al de lovende kritieken op dit boek niet deel. Bovendien lijkt de hoofdpersoon mij een man die zodanig op zich zelf betrokken was dat er voor de gevoelens van anderen geen plaats lijkt. Zijn vrouw met wie hij meer dan 50 jaar getrouwd was lijkt een hulpje van hem en zekere geen gewaardeerde partner,Hij komt uitermate onsympatiek op mij over.Ook over de schrijfstijl van de auteur ben ik negatief. Elke lijn ontbreekt in dit boek en de vorm waarvoor gekozen is, is buitengewoon inconsistent</t>
  </si>
  <si>
    <t>Carol Ann Davis schijnt de Schotse leading lady te zijn van het spannende boek. Haar interesse gaat uit naar afwijkend psychisch gedrag van mensen. Van kinderen die een moord pleegden, maakte zij een uitgebreide studie. Haar bevindingen verwerkt ze in haar boeken, samen met een flinke portie geweld en seks.In De psychopaat verlaat Ben James na een ruzie met zijn vriendin Dawn haar flat. Om zijn gedachten wat te ordenen maakt hij een wandeling in het dichtbij gelegen park. Als een verwilderde jongeman (Nick) die stijf staat van de anabole steroïden hem aanspreekt en om geld voor sigaretten vraagt, voelt Ben zich gedwongen dit aan hem te geven. Al snel blijkt dat Nick niet alleen geïnteresseerd is in zijn geld. Op beestachtige wijze verkracht hij Ben. Vernederd en hevig bloedend verlaat Ben daarna het park en sluit zich dagenlang op in zijn studentenkamer. Hij schaamt zich te zeer om aangifte te doen van het gebeurde bij de politie. Omdat hij niet eeuwig op zijn kamer kan blijven zitten probeert hij zijn gewone leven weer op te pakken.Dat hij veranderd is door de gebeurtenis blijft echter niet opgemerkt. Zijn vriendin Dawn ziet haar geliefde van een spontane energieke jongen veranderen in een teruggetrokken prikkelbaar typ. Hun prille relatie is niet bestand tegen deze gedragsverandering en Dawn zet Ben aan de kant. Als Dawn verneemt dat er in het park vlakbij haar huis een moord is gepleegd nadat Ben op die bewuste avond haar huis heeft verlaten, gaat er in eerste instantie nog geen lampje branden. Maar, als ze vlak daarna op televisie een compositietekening ziet van een vermeende moordenaar is de gelijkenis met Ben enorm. Ze laat zijn vreemde gedrag nog eens de revue passeren en kan maar één conclusie trekken: Ben zou wel eens iets te maken kunnen hebben met deze moord. Na enig aarzelen besluit ze de politie in te schakelen, die gelijk met haar informatie aan de slag gaat. Van slachtoffer verandert Ben ineens in dader. Het is de vraag of het hem lukt zichzelf vrij te pleiten aangezien het bewijs tegen hem vrij stevig is_x0085_Het verhaal van De psycopaat heeft in principe alle ingrediënten in zich om een knaller te zijn. Helaas was dat niet het geval. Carol Ann Davis heeft er een vrij vlak boek van gemaakt. Het begin is _x0091_verfrissend_x0092_. Niet een vrouw maar een man is het slachtoffer van verkrachting. De beschrijving van die anale verkrachting is zo levensecht dat je als lezer niet meer echt lekker op je stoel zit. Je voelt bijna de vernedering en de pijn die Ben doorstaat. Dat gedeelte van het verhaal is goed beschreven. Ook de spagaat waar Ben zich na de verkrachting in bevindt is voor de lezer erg tastbaar. Enerzijds wil hij zijn gewone leven zo snel mogelijk weer oppakken, maar anderzijds is het trauma te groot om dat ook daadwerkelijk te doen. De sex met zijn vriendin is tot wat gefriemel gereduceerd omdat hij bang is haar met HIV te besmetten. In afwachting van zijn Aids-test neemt hij dus gepaste afstand. Zijn vriendin begrijpt hier niets van en Ben schaamt zich te veel om haar een plausibele verklaring te geven voor zijn gedrag. Dat de relatie uiteindelijk stukloopt is niet meer dan logisch.De karakterschets van Nick (de verkrachter en moordenaar) is ook best aardig gelukt. Door het boek heen kom je steeds meer te weten over zijn ongelukkige jeugd die bol stond van mishandeling, misbruik en alcoholisme. Davis gunt de lezer een kijkje in de totstandkoming van zijn verdorven geest en laat duidelijk zien wat een slechte jeugd voor desastreuze gevolgen kan hebben. Op sommige momenten kun je dan ook niets anders dan medelijden met Nick voelen. Nick_x0092_s levensstijl is vreselijk. Hij jat alles bij elkaar om zijn anabolen te kunnen bekostigen en leeft in een zeer ranzige woning van een alcoholistische _x0091_vriend_x0092_. De onderlaag van de samenleving brengt Davis mooi in beeld.Tot nu toe eigenlijk alleen maar lovende woorden, waarom dan slechts twee sterren voor dit boek? Op de een of andere manier is het Davis gelukt om alle positieve elementen uit haar boek te compenseren met hele slechte. Hoewel de plot in het begin aardige ingrediënten lijkt te hebben en vlot leest, is het uiteindelijk steeds meer van hetzelfde. Eén uitgebreide anale verkrachting is nog wel te verteren, maar drie is toch een beetje too much. Ook de drang van Nick om aan drugs en drank te komen is in het begin geloofwaardig, maar gaat na een tijdje toch vervelen. De creativiteit van de schrijfster laat in dit verhaal duidelijk te wensen over.De relatie van Dawn ((ex-)vriendin van Ben) met haar ex-man Richard is ook uitermate vervelend. Hij zit in een mid-life en wat doen mannen dan, ze gaan vreemd met een groen blaadje. Dawn pikt dat in eerste instantie niet, maar komt later op hangende pootjes naar Richard terug en biedt haar excuses aan?!? Hallo, hij is vreemd gegaan hoor! En de beste man zelf zit alleen maar te piepen omdat hij Dawn zo mist. Waar ben je dan in godsnaam mee bezig??? Koppel daar een echt ultraslap einde aan (waarbij ik mijzelf betrapte op een keihard _x0091_GATVER_x0092_) en dan zit er toch niet meer in dan twee sterren.</t>
  </si>
  <si>
    <t>Ik heb erg goede reviews gelezen van Charly met als gevolg dat mijn verwachtingen ernaar waren. En eerlijk gezegd viel het me tegen. Vooral het stuk tussen pagina 50-100 was echt niet te pruimen. Wat was dat ineens, een young adult boek over twee tieners die een stomende seksuele relatie beginnen, veel jaloezie en gedoe rond populair zijn op school.Het begon anders wel goed en spannend. Na die enorme dip, werd het wel terug iets beter maar het kon me toen al niet meer echt bekoren. Al dat gedoe met die telefoons lag er ook iets te dik op.Sorry, het was niet mijn ding.</t>
  </si>
  <si>
    <t>Wat maakt die good old Jack Reacher toch weer spannende avonturen mee in Lee Child_x0092_s Bloedgeld. Het toeval wil dat hij voor de tweede keer in hetzelfde etablissement koffie zit te drinken en dat precies daar het avontuur start. Je moet er maar op komen.Overigens stoort dit niet en word je op hetzelfde moment, al op de eerste pagina, direct meegenomen in het verhaal.Een paar romantische avontuurtjes brengen de normale menselijke en mannelijke eigenschappen weer een beetje onder het voetlicht want dat evenwicht is af en toe wel nodig.Tja, wat moet je nog meer over dit boek vertellen zonder teveel aan de toekomstige lezers te verraden. Het is gewoon en spannend boek waar je in mee wordt gesleept naar de donkere kant van sommige mensen waarbij geld altijd een belangrijke rol speelt en boven de waarde van een menselijk leven wordt gesteld.Hoe actueel kan een boek soms zijn, zou je denken.Samengevat kan ik concluderen dat dit een van de betere boeken van Lee Child is die ik tot nu toe heb gelezen. Voor mij een dikke vier-punter.</t>
  </si>
  <si>
    <t>Sinds The Martian in 2011 verscheen stond dit boek op mijn To Be Read lijstje. Nadat dit boek in 2014 ook nog eens de Goodreads Choice Award in de wacht wist te slepen was het voor mij helemaal duidelijk: ik MOEST dit boek lezen! Toch was ik er op de één of andere manier nog altijd niet aan toegekomen.. Misschien werd ik stiekem toch enigszins afgeschrikt door het feit dat er slechts één enkel hoofdpersonage is dat in alle eenzaamheid op Mars is gestrand? Ik weet het niet, maar nu de verfilming vorige maand in de bioscoopzalen verscheen kon ik me hier in ieder geval niet langer door laten weerhouden..Ik ben heel erg blij dat ik nu eindelijk The Martian heb gelezen. Andy Weir wist vanaf pagina één mijn aandacht te trekken en liet me daarna nooit meer los. Zelfs nu, dagen na het uitlezen van dit boek, ben ik er in mijn hoofd nog altijd mee bezig.. Hoe zou het zijn om door de ruimte te reizen? Zal het landschap van Mars echt zo mooi zijn? En zou ik in mijn eentje kunnen overleven op een andere planeet? (het antwoord hierop is: nee)Hoewel ons hoofdpersonage Mark Watney gestrand is op Mars na een ongeval tijdens zijn missie, geeft hij nooit de moed op en kijkt hij met een enorm hoopvolle en vooral humoristische blik naar de wereld. Hij is ontzettend slim en hoewel wetenschap een belangrijke rol speelt in dit verhaal, blijft The Martian tegelijkertijd luchtig en gemakkelijk leesbaar. Dit komt met name door de vele grapjes die Watney maakt – Ik vind zijn personage echt briljant! Ondanks de penibele situatie waarin hij zich bevindt weet hij altijd positief te blijven.In The Martian lezen we voornamelijk een soort van dagboekfragmenten – de zogenoemde logs – die Watney bijhoudt terwijl hij probeert te overleven op mars. Dit klinkt misschien een beetje saai, maar dat is allesbehalve het geval. Mark is niet alleen een zeer inventief persoon, maar hij heeft daarnaast ook een hoge mate van zelfspot. Hierdoor weet hij keer op keer een glimlach op je gezicht te toveren en voelt het soms bijna alsof hij écht zijn levensverhaal met je deelt vanaf een andere planeet. En als je dan toch bang bent dat een boek vol persoonlijke logs van een eenzame man op mars je gaat vervelen: op een gegeven moment komen er ook hoofdstukken die zich afspelen op aarde – wanneer men zich bij de NASA beseft dat de door hun doodgewaande Mark Watney nog in leven is..Dit boek verdient absoluut vijf sterren; van begin tot eind leefde ik mee met Watney op mars. Het verhaal komt heel geloofwaardig over en wist me niet alleen aan het lachen te maken, maar ook aan het nadenken te zetten over de zelfredzaamheid van de mens. Bovendien heb ik door de wetenschappelijke invalshoek ook een hoop kunnen leren – op een leuke manier. Ik kan echt niet wachten om de verfilming van The Martian te zien. Ik ben heel benieuwd wat ze er van gemaakt hebben en of deze verfilming zich kan meten aan dit enorm kwaliteitsvolle boek!Deze review verscheen op op Oog op de Toekomst</t>
  </si>
  <si>
    <t>Tjonge jonge, het gebeurt maar zelden dat ik halverwege een boek besluit te stoppen. Maar bij Schorshuiden heb ik dat dus gedaan.De reden: er worden ongelofelijk veel personages en gebeurtenissen opgevoerd, maar niks komt tot leven. Daarnaast is de taal in het boek ook nogal makkelijk en matig. Ik vond het zo saai worden dat ik gestopt ben.</t>
  </si>
  <si>
    <t>Derde boek van RJ Ellory die ik heb gelezen en alle drie verrassend en overdonderend.Elk boek heeft een heel eigen stijl en een eigen typische sfeer.Goed boek waarin het verhaal wordt verteld van het gezapige leven van de 30-jarige Annie.In één week tijd ontmoet zij in haar boekwinkeltje twee verschillende mensen die beidenhaar leven drastisch door elkaar schudden. De oude man Forrester, die zegt een oude vriendte zijn van haar vader, die zij eigenlijk nooit heeft gekend. En David, een nieuwe klant,die haar eenzame leven binnen stapt, haar helemaal overdonderd en haar het gevoel geeftdat ze eindelijk weer leeft. Aan de hand van een manuscript en brieven leren wij langzaamdeze mensen kennen. [mensen die je liever niet zou ontmoeten...]Een boek met psychologische diepgang. De vaart zit er goed in.Spannend van het begin tot het einde.</t>
  </si>
  <si>
    <t>Herinnert u zich deze nog....nog...nog?Dit boek las ik, net als waarschijnlijk velen met mij, voor mijn lijst op de middelbare school.Eén van de meer favoriete boeken tussen al het literaire geweld waartoe we verplicht werden om te lezen.Als de dag van gisteren herinner ik me het beklemmende gevoel dat het boek me gaf, en ik kon het verhaal nog precies navertellen.Inmiddels 20 jaar (or so) verder, betekent dit dat het boek indruk heeft gemaakt.En dat ik het nog eens wilde lezen.Ik wist nog dat het geen dik boek was (één van de redenen dat het bijna op ieders lijst voorkwam), maar dat het nog géén 100 blz bevatte, dát wist ik niet.Voor wie het verhaal niet kent, een kleine samenvatting;Rex en Saskia gaan samen op vakantie met de auto in Frankrijk. Na een kleine woordenwisseling stoppen ze bij een tankstation. Saskia besluit binnen even iets te drinken te halen, Rex wacht buiten.Maar Rex wacht en wacht.... Saskia komt niet terug. Niemand schijnt te weten wat er met haar gebeurd is, en er is geen spoor van haar te vinden.8 jaar later... Rex heeft een soort relatie met Lieneke, maar is nog veel met Saskia's verdwijning bezig. Hij zet advertenties in de krant om alsnog tips te krijgen, maar ook is dit voor hem een vorm van herdenken.De respons die hij krijgt is veelal onzinnig, maar hij hoopt uiteraard op het verlossende antwoord op de vraag: Wat is er met Saskia gebeurd?Ook nu weer krijg ik het gewoon benauwd bij het lezen van het boek. Saskia's droom over het gouden ei, het einde van het boek.... brrrr, de rillingen over mijn lijf. Waar nachtmerriemateriaal...Verder valt het me op dat wanneer het boek vandaag de dag uitgebracht zou worden (het is van 1984), er ongetwijfeld een en ander aangepast zou zijn.... Rex ziet bijvoorbeeld 'een neger in een Afrikaanse jurk' en een kale, dikke man met een bril die '(~) met zijn vooruitstekende, wit uitgeslagen lippen leek op een mongool'.Tijden veranderen, blijkt maar weer...Dat gezegd hebbende, blijkt misdaad dan weer iets van alle tijden. Dit verhaal zou zich gisteren afgespeeld kunnen hebben. In je eigen stad of dorp. Wat het des te realistischer maakt.En dat is best een enge gedachte.Horror zonder de creepy beelden, puur op kracht van verbeelding. Meesterlijk.http://www.watiknouvind.com/2018/05/wat-ik-nou-vind-van-het-gouden-ei-van.html</t>
  </si>
  <si>
    <t>Dit is het verhaal val Matthew, Rory, Henry, Clay en Tommy Dunbar. Vijf broers die nadat hun moeder overleden is en hun vader vertrok moeten ze het met elkaar zien te redden. Dan op een dag komt hun vader terug en vraagt zijn zoons hem te helpen met het bouwen van hun brug.De schrijfstijl is een hele bijzondere. Het is bijna een soort gedicht van ruim 500 pagina’s met veel beeldspraak en mooie uitspraken die tot de verbeelding spreken. Het verhaal wordt vertelt door Matthew, de oudste van de vijf. Wat best bijzonder is, want bij het grootste deel van de gebeurtenissen is hij helemaal niet aanwezig (geweest).Er gebeurt niet heel erg veel in het boek. Het is niet bepaalt een spannend verhaal te noemen. Daar moet je tegen kunnen. Het is echt een verhaal over het ontstaan en levensloop van een familie. De verschillende verhaallijnen lopen door elkaar heen waardoor het soms even lastig is te ontdekken waar en in welke tijd we nu weer zijn, maar als je eenmaal weer bij bent is het een prachtig verhaal van een bijzondere familie.Wat dit verhaal nou echt bijzonder maakt is erg moeilijk te beschrijven, maar de mooie karakters in combinatie met de prachtige schrijfstijl maken dit boek echt tot een aanrader!</t>
  </si>
  <si>
    <t>De Vlaming Roger Schoemans heeft een verleden als journalist. Nadat hij zowat alle stadia van die job _x0096_ hoofdredacteur incluis _x0096_ als werknemer doorlopen heeft, sloot hij zijn carrière af als zelfstandig reporter. Ondertussen geniet hij van zijn pensioen en schrijft hij twee boeken per jaar: eentje voor de jeugd en een voor de volwassenenmarkt. Maar de auteur, die al meer dan vijftig werken op zijn naam heeft staan, schrijft al veel langer: hij begon als stripscenarist, probeerde zowat elk gerne en werd uiteindelijk een gevierd en meermaals bekroond jeugdboekenauteur.Een weddenschap lag aan de basis van zijn eerste stappen als misdaadauteur, en ondertussen zijn de hoofdpersonages Geo Joosten en Peter Schraepen met Prinses al aan hun vijfde avontuur toe. Hoewel de auteur in het Pajottenland woont, spelen zijn thrillers zich steevast in het zuiden van Belgisch Limburg af.Als een prinses van het Belgische koningshuis spoorloos verdwijnt uit de koninklijke villa in Opgrimbie, wordt onmiddellijk met de vinger gewezen naar de moslimterroristen die wat eerder een aantal bomaanslagen pleegden in de Belgische hoofdstad. De regering zet grote middelen in en probeert het hele gebeuren uit de media te houden, maar dat laatste is een onbegonnen zaak, want slechts een paar uur na de feiten wordt er op het koninklijk domein al een journalist opgepakt. Intussen proberen de ontvoerders een waterdichte manier te vinden om hun actie succesvol te beëindigen zonder ingerekend te worden...Prinses kent een zeer moeilijk begin waarbij de vertrouwde clichés de lezer om de oren vliegen: de incompetente, machtmisbruikende politie; de eerst-doen-dan-denken mentaliteit van het speciaal interventie eskadron; en de zich God wanende hoofdredacteur. Ook heeft de auteur het moeilijk om de hem zeer vertrouwde schrijfstijl voor jeugdliteratuur van zich af te schudden en deze aan te passen aan een publiek van volwassenen: op de stomende sexscene na, is er constant het gevoel dat men een jeugdboek aan het lezen is. Gelukkig wordt het beter naarmate het verhaal vordert.De personages worden amper uitgewerkt. De leden van de koninglijke families en andere gezagsdragers krijgen zelfs geen naam toebedeeld, maar worden steevast met functie of stand _x0096_ minister, premier, prins, prinses of koning - aangesproken, wat het voor de lezer een stuk moeilijker maakt om zich met hen te vereenzelvigen. Maar anderzijds zijn de vaste personages van de reeks zo sympathiek dat je best in hun gezelschap wil vertoeven. Om bijvoorbeeld eens te gaan tafelen in een van de etablissementen in het Haspengouwse kader dat de auteur beschrijft met veel liefde voor de streek en de plaatselijke gastronomie.Het sterke punt is de plot. Het begint al bij de gedurfde thematiek van de ontvoering van een lid van de monarchie. Onderweg volgen een paar verrassende wendingen en op het eind hangen er geen losse eindjes meer te bungelen. Die compactheid en perfecte afhandeling roept herinneringen op aan Patrick De Bruyn die met Verdoemd ook al zo_x0092_n stukje vertelkunst afleverde.Net zo belangrijk als het verhaal is dit boek een middel waarmee de auteur zijn wantrouwen tegenover en zijn lage beeld van politie en politici van zich af kan schrijven. Maar ook hierin haalt hij lang niet hetzelfde hoge niveau van bijvoorbeeld een Jef Geeraerts, die er een kei in was.Prinses is een origineel verhaal met jammer genoeg een teveel aan puntjes waaraan nog geschaafd had kunnen en moeten worden om het boven de middelmaat te laten uitstijgen.</t>
  </si>
  <si>
    <t>Zelfingenomen, hypocriet en gespeend van zelfreflectie.</t>
  </si>
  <si>
    <t>Laat ik eens beginnen aan het einde van het boek: Brad Winning bedankt in zijn dankwoord de proeflezers voor hun waardevolle input. Hij zegt zelf dat het verhaal door hun input inhoudelijk sterker is geworden. Maar dan wil ik toch mijn twijfels te plaatsen bij de kwaliteiten van de proeflezers, want er valt nog heel veel aan te merken op het boek...Begrijp me niet verkeerd, 'Ondergang' heeft ook heel veel sterke kanten: Een leuk verhaal, dat bovendien in een hoog tempo wordt verteld. Ik had moeite om het boek weg te leggen, want ik wilde weten hoe het verhaal verder ging. Ook de omslagillustratie van 'Ondergang' is heel mooi, die bovendien perfect aansluit bij de inhoud van het boek.Maar tijdens het lezen had ik allerlei kleine ergernissen. Om er een paar te noemen. Brad, probeer je in te leven in de personages en gebruik taal die past bij de personages. Dit vond ik met name irritant bij de mijnwerkers, met een geschoold taalgebruik die totaal niet strookte bij het ruwe bolster blanke pit karakter van die mensen. Daarnaast gedroegen sommige personen zich op momenten anders dan bij hun karakter paste. Magister Henry O'Neill wordt in het eerste deel van het boek beschreven als een hardvochtig man met een moeizame relatie met de sheriff Earl Justus en weinig liefde voor zijn dochter Vivian, maar hij gaat uiteindelijk zonder aanwijsbare reden behoorlijk vriendschappelijk met de sheriff om, en hij snelt naar zijn dochter toe als ze gewond is. Verder is het mij niet duidelijk waarom er opeens bij het uitgraven van die ene mannetjesdraak een complete drakenplaag op aarde ontstaat, terwijl de Chinezen al veel draken hebben. Waar komen die dan vandaan? Bovendien vind ik het nogal ergerlijk dat als Brad de spanning met raadsels opbouwt, hij deze spanning te snel wegneemt met uitleg. Laat de lezer het langzaam maar zeker zelf uitzoeken, en voer hem af en toe puzzelstukjes om bij de oplossing te komen. Dan had ik het boek nog moeilijker kunnen wegleggen. Okay, het boek wordt dan dikker, maar dat is helemaal niet erg als het verhaal goed is uitgewerkt. Datzelfde gevoel had ik bij de epiloog. De meeste schrijvers zouden met wat hier wordt beschreven een heel boek hebben gevuld.Ik denk dat het boek sterker was geworden als Brad Winning het verhaal uit drie gezichtspunten had geschreven, bijvoorbeeld die van de sheriff Earl Justus, die van de dubbelspion Heinrich Josephson en die van de 'duivel' Thaumas Elektra.'Ondergang' heeft heel veel potentie. Het is jammer dat Brad Winning het boek niet eerst door een goede redacteur heeft laten lezen. Dan zou het boek veel sterker zijn geworden. Het verhaal verdient het.</t>
  </si>
  <si>
    <t>Op 10 mei 1940 moet de trambestuurder Leon Vermast zijn tramrit naar Hoboken onderbreken. Er is een bombardement geweest op een ziekenhuis in Mortsel en Leon moet de psychiatrische patiënten ophalen. Deze tramrit zal zijn leven veranderen.De Wattman is een typische vertelling à la Erik Vlaminck. Zoals zijn boeken is het een eenvoudige vertelling maar héél mooi gebaseerd op waar gebeurde feiten. Eén gebeurtenis die het leven van een man totaal veranderd.Het muziektheater kan niet anders dan veelbelovend zijn met zo'n mooie vertelling die door een topacteur Vic De Wachter wordt uitgevoerd.</t>
  </si>
  <si>
    <t>Het Forest Feast kookboek is voor mij een kookboek met een sterretje. Ik word helemaal vrolijk als ik in dit kleurige boek zit te bladeren en doe elke keer nieuwe inspiratie op. Het Forest Feast kookboek is dan ook geen gewoon kookboek. Het is gemaakt door Erin Gleeson, die opgroeide in een appelboomgaard in Sonoma County (Californië) en zich na haar studie in Italië, zich in New York vestigde. Daar maakte ze naam als foodfotograaf en kunstenaar. Ze fotografeerde eten voor  kookboeken, magazines, top chefs, restaurants, The New York Times Dining section en de James Beard Foundation.Tot haar man een baan kreeg in Californië als rabbi in een synagoge in Silicon valley en ze samen een mooi houten huis vonden midden in het bos net buiten de stad. Voor Erin de ideale plek om buiten te fotograferen op een meer aardse manier, zonder bietenschuim en koolchips.Zo begon Erin haar foodblog The Forest Feast met eenvoudige recepten en ideeën voor etentjes en feesten. Ze laat zich hierbij haar fantasie de vrije loop en kookt en fotografeert haar receptjes zelf, schrijft ze met de hand en illustreert hier en daar met gezellige aquareltekeningen. Elk recept is zo een plaatje om te zien! Dit blog alleen al is een kijkje waard. Het is de basis voor het Forest Feast kookboek.Erin vindt kleur en vorm belangrijk, die maken gewone gerechten extra aantrekkelijk. Ze maakt bijvoorbeeld paarse aardappelpuree in plaats van gewone aardappelpuree en snijd meloen in grappige vormen. Dit is heel wezenlijk voor haar recepten, die op zich eigenlijk nauwelijks recepten zijn, maar meer inspireren.Elk recept is een leuk puzzeltje van foto’s, woorden en pijltjes. Je ziet in één oogopslag waar het om draait en hoe je het moet maken. Een nadeel is dat het hierdoor voor mij vaak net wat te simpele recepten zijn, want ingewikkelde recepten kun je niet zo opschrijven en vormgeven. Om een voorbeeld te geven:Aubergine 'taco'ssnijd 1 aubergine in ronde plakjes (6 mm)rooster ze op een ingevette vette bakplaat&gt;besprenkel met olijfolie &amp; zout8 min. aan elke kant, oven 200 °Cleg een stukje brie &amp; korianderof basilicum op elke plak auberginevouw ze dubbel als een minitacoEen supersimpel en overheerlijk receptje, dat je kunt maken zonder verder veel over na te denken of dat je juist op een ander spoor zet, waardoor je al makend op iets heel anders uitkomt. Zo maakte ik ook auberginetaco’s gevuld met mécorino (een biologische Hollandse variant op pecorini) en serveerde ze als voorgerechtje op een salade van rucola. En dat is precies de bedoeling van dit boek.Erin eindigt haar inleiding met "Ik hoop dat dit boek een aangenaam evenwicht vormt tussen uw salontafel en het aanrecht in de keuken en dat het u inspireert om te koken, te eten en te delen, en te genieten van kleurrijk en gezond eten". Die snaar heeft dit boek bij mij zeker geraakt.</t>
  </si>
  <si>
    <t>Broergeheim is de titel van een goed boek over geheimen binnen een gezin. De titel geeft precies weer waar het in dit verhaal overgaat. Een normaal gezin de familie Sterk, vader, moeder en de twee broers Joeri en Stefan. Wanneer Joeri plots moet gaan logeren bij zijn oma, vind hij dit best vreemd. Na een week komen zijn ouders hem weer ophalen en rijden ze naar een ander huis en zijn broer is verdwenen. Joeri snapt er niks van, waar is Stefan? Telkens als Joeri er tegen zijn ouders over begint houden hun de boot af."Waar is hij? vroeg ik. Ik keek mam streng aan. Op een plek waar hij begeleid wordt", zei pap".Stefan was niet een van de makkelijkste, hij zei lelijke woorden, schreeuwde tegen zijn moeder. Wanneer er iets heel ernstigs gebeurt moet Stefan uit huis geplaatst worden, Joeri wordt hier niks over verteld (Broergeheim). "Het was fout, maar het was het beste wat ik toen in me had. Je moeder wilde jou sparen. Ik heb ingestemd met het geheim. Voor jou".Het verhaal wordt grotendeels verteld door brieven die Joeri aan zijn broer schrijft, over hoe zijn leven verloopt op zijn nieuwe school, thuis. Uiteindelijk kan zijn moeder er niet meer tegen en gaat het huis uit, Joeri blijft met zijn vader achter. Aan het einde van het verhaal krijgt Joeri te horen wat Stefan gedaan heeft.Goed geschreven, het karakter van Joeri vind ik goed neergezet. De ouders denken er goed aan te doen de problemen voor Joeri te verzwijgen, maar dit werkt averechts.</t>
  </si>
  <si>
    <t>Ik heb echt geprobeerd om van dit boek te houden. Echt waar. Ik heb supergoede dingen over dit boek gehoord en ik wilde die goede dingen delen. Maar het lukte gewoon niet.Ik vond de personages, voornamelijk Lara Jean verschrikkelijk vervelend. Ze deed de hele tijd dingen die super dom waren. Ik ergerde me er echt aan. Afschuwelijk. Geef mij maar slimme personages. Niet mensen die dingen doen die het eerst bij hen opkomen. Nee, alsjeblieft.Ten tweede dacht ik dat het boek vooral over het probleem van de brieven ging, maar nee, het ging over wat er NA het versturen van de brieven gebeurde. En dan bedoel ik ook NA, nadat alle jongens begrijpen dat Lara Jean het niet echt meent. Ik was teleurgesteld.Als laatste verwachtte ik dat er dit "iets" ging gebeuren en wachtte ik er de hele tijd op, maar uiteindelijk gebeurde dat niet, dus ik was weer teleurgesteld. Maar wat echt stom is, is dat ik er letterlijk het hele boek door zat te wachten op dat "iets". Sorry Jenny, maar ik had beter verwacht. Maar eigenlijk ook niet. Dan zou het cliché zijn.Waarom heb ik dit boek dan toch twee sterren gegevan in plaats van één? Het is heel simpel. Jenny heeft een geweldig leuke en grappige schrijfstijl. Ik heb een aantal keer hardop zitten lachen terwijl ik dit boek las en door die leuke schrijfstijl had ik het in no-time uit.Helaas denk ik niet dat ik deel 2, P.S. I Still Love You ga lezen. Daarvoor ben ik te teleurgesteld geraakt door dit boek, maar misschien. Ooit. Ook moet ik toegeven dat dit soort boeken niet echt mijn ding is. Dus tja. Misschien moet ik die "ooit" wel weghalen.</t>
  </si>
  <si>
    <t>Het boek is niet echt een topper. Het eerste deel, waar naar de moord toegewerkt wordt, lijkt me wat te lang om het verhaal echt te laten vlotten. De personages worden wel mooi uitgewerkt, maar toch is het niet echt een "thriller". Wanneer de moord gepleegd is, weet je bijna onmiddellijk wie de moord gepleegd heeft, of toch bijna: een van de twee meisjes. De rest van het boek, na de moord, gaat dan ook niet zozeer om de dader maar meer om de manier waarop de personages met deze vreselijke gebeurtenis omgaan en hoe ze uit hun web van leugens en problemen proberen te komen. Als je de achterflap erbij neemt, wordt er gesproken van een "psychologische thriller". Op een manier is dit wel een correcte weergave, het gaat niet echt zo om de gebeurtenissen, maar om de gedachtegangen van de mensen.Het einde is wel mooi: het is niet zoals meestal het aantonen van een dader, maar het aanwijzen van de zondebok, het noodzakelijk kwaad.Sommige stukken zijn wel mooi gevonden, en sterk uitgewerkt, maar anderen, zoals al aangehaald, zijn dan eerder vervelend, en voorspelbaar.</t>
  </si>
  <si>
    <t>Wat doe je als je je kind verliest? De schrijvers schrijft een requiem roman zoals op de cover wordt aangegeven daar had ik nog nooit van gehoord. Een niet bestaand genre, als om de uitzonderlijkheid van deze situatie te accentueren denk ik.Na zijn overlijden stopt hij met de roman die hij schrijft. In plaats daarvan begint hij aan een journaal van rouw, een verslag van pijn, gemis, van zelfverwijten ook en woede. Citaat boek: ('Zijn ontijdige dood bewijst dat ik de zaken verkeerd heb aangepakt, met te weinig inzet, en dat ik belangrijke dingen over het hoofd heb gezien'). Ik denk dat hij probeert te begrijpen wat er is gebeurt. Wat ik zo mooi vind is dat in Tonio herinneringen staan. herinneringen van de schrijver en zijn vrouw aan hun zoon. Ik heb op momenten wel gedacht: Dit gaat mij niet aan. Wat doe ik hier in dit rouw proces? Daarmee geef ik aan dat het echt heel mooi is geschreven.</t>
  </si>
  <si>
    <t>De 23-jarige Manon Dijkstra woont, na een zoveelste studiemisser en een verbroken relatie, weer thuis bij haar ouders. Manon is nogal eigenzinnig en gaat haar eigen gang. Dat zorgt voor spanningen. Vooral bij haar vader Ton. Ondanks al die huiselijke spanning gaat het gezin Dijkstra, zoals ieder jaar, toch voor een wintersportvakantie naar Oostenrijk.In Oostenrijk volgt nog een uitbarsting en na een goed gesprek is Manon 180 graden bijgedraaid. De skivakantie lijkt toch nog leuk te worden. Helemaal als Manon een meisje van een gevaarlijke afdaling redt en daarna een baan als skilerares krijgt aangeboden. Manon heeft het naar haar zin. Tot zich diverse incidenten voordoen die niet als ongeluk bestempeld kunnen worden.Après-ski leest als een snelle skiër op een afdaling, bijzonder vlot. De begrijpelijkheid waarmee het boek geschreven is, is daar zeker debet aan. Het verhaal wordt nergens ingewikkeld waardoor het goed te volgen is. Nadeel is dat het verhaal ook geen enkele diepgang heeft. De personages worden minimaal uitgewerkt en sommige delen van het boek zijn zelfs enigszins overbodig.Het boek valt binnen het thrillergenre. Daar is tijdens het lezen echter niets van te merken. Het boek wordt nergens spannend en de momenten die als spannend bedoeld zijn, zijn zo goed als mislukt. De enige spanning die in het boek voorkomt, is die huiselijke spanning in het begin.Daarnaast is het verhaal redelijk voorspelbaar en ontbreken de broodnodige plotwendingen. Daardoor kabbelt het maar wat voort en hoef je je als lezer niet al te veel in te spannen om de aandacht toch bij het boek te houden. Als thriller of roman heeft Après-ski gefaald, maar als niemendalletje is het met vlag en wimpel geslaagd.</t>
  </si>
  <si>
    <t>Ahmed Nasser sloeg zijn armen om zijn zwemvest. Zijn zwemvest was veel te klein voor een jongen van veertien. Het was ook maar de vraag of het zwemvest wel zou werken. Hij had al veel verhalen gehoord over zwemvesten die smokkelaars verkochten, die je lieten zinken in plaats van drijven.“Ahmed, mijn zielenkind, je hoeft niet bang te zijn.” Het was zijn vader die deze woorden tegen hem sprak. Maar de motor van de rubberboot wilde niet meer starten en de boot zelf liep langzaam leeg. De ruwe zee zorgde dat er steeds meer water in de boot kwam. “Baba, je weet dat ik niet kan zwemmen”, fluisterde Ahmed tegen zijn vader. Maar zijn vader had een plan. Hij sprong in het water, samen met twee andere dappere mannen. Met het touw dat vast zat aan de boot, wisten ze de boot weer in beweging te krijgen. En in plaats van angst voelde Ahmed alleen nog maar trots. Totdat er een golf van opzij over de zwemmers heen sloeg en zijn vader niet meer boven water kwam…Max Howard is samen met zijn familie in Brussel aangekomen, waar zijn vader een tijdelijke baan als defensieadviseur voor de NAVO heeft aangeboden gekregen. Maar in plaats van naar de Amerikaanse school besluiten zijn ouders dat hij naar de Franstalige school naast hun huis moet om goed Frans te leren. Terwijl zijn zus Claire wel naar de Amerikaanse school mag!De school van Max heet School van het Geluk. Maar de jongens pesten hem en hij verstaat geen woord van wat er gezegd wordt. Al gauw komt hij in de problemen door het gepest van de jongens. “De School van de Ellende” past beter als naam. Maar er is één iemand die hem wil helpen, een meisje, Farah.Op wonderbaarlijke wijze kruisen de levens van Ahmed en Max elkaar, doordat Ahmed zich probeert te verstoppen in de kelder van het (tijdelijke) huis van Max. Max is degene die hem ontdekt. Max beseft dat Ahmed een illegale vluchteling is uit Syrië. Maar als de doodsbange jongen hem smeekt om niks te vertellen, terwijl hij zich voor Max op zijn knieën laat vallen, besluit Max hem te helpen. Terwijl er in Europa door terroristische aanslagen het verzet tegen de vele vluchtelingen die Europa overspoelen, toeneemt, doet Max iets wat grote gevolgen heeft voor zowel zijn als Ahmeds leven….Niemandsjongen is een prachtig boek waarin de gebeurtenissen van vluchtelingen uit landen als Irak, Afghanistan en Syrië worden verteld. Hierbij komen bepaalde beelden die regelmatig op tv zijn geweest, prachtig naar voren. Prachtig is misschien niet een gepast woord bij alle ellende die deze mensen hebben moeten doorstaan. Denk maar eens aan de oorlog, IS, de overvolle rubberboten en de vele mensen en kinderen die in de zee zijn verdronken en aangespoeld zijn op de stranden. Toch heeft de schrijfster het boek met zo veel respect en liefde geschreven, waardoor het een prachtig boek is geworden.Het levensverhaal van een jongen Jonnart die tijdens de Tweede Wereldoorlog een tiener had laten onderduiken en hoe deze verzetsdaad hem zijn leven had gekost, was de inspiratie van de schrijfster voor dit boek. Dat het huis waarin Max woonde en waarin de schrijfster zelf ook heeft gewoond, echt bestaat, maakt het verhaal alleen nog maar completer.Dit boek is geschreven voor kinderen vanaf een jaar of 12. Maar ik vind dat hij in de brugklas “verplicht” gelezen zou moeten worden! Dit zal zeker geen straf zijn voor de kinderen. Want het is echt een goed boek. Juist doordat iedereen de gebeurtenissen zal herkennen, zal het boek een onuitwisbare indruk achterlaten.In het boek staan ook enkele verwijzingen naar de dagboeken van Anne Frank. Het gaat misschien wat ver, maar ik vind dat dit boek best in dit rijtje met historische boeken geplaatst kan worden. Met als aantekening dat Max en Ahmed niet echt hebben bestaan, maar de gebeurtenissen wel echt hebben plaatsgevonden.Ik kan dan ook niet anders dan dit boek waarderen op 5 sterren.</t>
  </si>
  <si>
    <t>Het is januari 2010 als dierenwelzijns-inspecteur Sinead O’Donnell een melding krijgt over een verwaarloosde ezel. Samen met de politie haalt ze de ezel weg bij de eigenaars. De ezel krijgt vervolgens een nieuw thuis tussen andere ezels bij een therapiecentrum van Donkey Sanctuary en krijgt de naam Shocks.In datzelfde jaar wordt de tweeling van Julian &amp; Tracy veel te vroeg geboren. In eerste instantie wordt gevreesd voor het leven van Hope, maar waar zij zich goed ontwikkelt en steeds een beetje sterker wordt, geldt dit niet voor haar zusje Amber. Ambers longen en luchtwegen ontwikkelen zich niet goed en de vooruitzichten vertellen dat zij haar leven lang zorg nodig zal hebben. Haar ouders krijgen te horen dat ze een hersenverlamming heeft en nooit zal kunnen praten.Terwijl Hope naar de peuterspeelzaal gaat zodra ze de juiste leeftijd heeft bereikt is dit voor Amber niet weggelegd. De hoeveelheid zorg die het meisje nodig heeft, zorgt dat veel scholen het niet aandurven. Amber moet thuis blijven bij haar moeder die haar op een dag meeneemt naar de ezels, waar ze eerder al met het hele gezin zijn geweest. De uitstapjes lijken Amber goed te doen. Vooral Shocks weet de aandacht te trekken.De omslag belooft een ‘hartverwarmend, waargebeurd verhaal over de unieke vriendschap tussen een meisje en een ezeltje,’ en hoewel de ontmoeting tussen de twee even op zich laat wachten (pas halverwege Ambers ezeltje), wordt die belofte meer dan waargemaakt. In het begin lijken beiden nog niet te weten wat hen overkomt, maar algauw groeien ze meer en meer naar elkaar toe. Amber hoeft de naam van haar favoriete ezeltje maar te horen en ze leeft helemaal op en ook Shocks komt helemaal los. Het geïsoleerde leven dat hij vrijwillig leidde is voorbij. Hij mengt zich tussen de andere ezels en maakt zelfs vrienden. Iets wat hij voorheen nauwelijks deed. Zowel Amber als Shocks maken vooruitgang in hun ontwikkeling en herstelproces en hebben dit onder andere aan elkaar te danken.Ook de mensen om Amber en Shocks heen, lijken zich bewust van het wonderlijke en bijzondere van deze vriendschap:Ambers ezeltje vertelt hoe weerloos dieren zijn als ze in aanraking komen met verwaarlozing en mishandeling, maar ook over hoe belangrijk de relatie tussen mens en dier is. Het vertelt hoe machteloos ouders zich voelen, als hun (pasgeboren) kindje niet helemaal gezond blijkt te zijn en er niks is wat zij kunnen doen, maar het vertelt ook hoe euforisch het kan zijn als eerste stappen worden gezet in de ontwikkeling van datzelfde kindje.Voor het schrijven van deze meeslepende roman hebben de Austwicks gebruik gemaakt van een zogeheten ghostwriter. Ruth Kelly beschrijft het waargebeurde verhaal van zowel de kant van de familie Austwick als de kant van ezel Shocks. De verhaallijnen wisselen elkaar uitstekend af, waardoor je een compleet beeld krijgt van beide verhalen en de algehele situatie. De machteloosheid die Julian en Tracy als ouders voelen dringt diep door tot de lezer en laat deze niet onaangeroerd.</t>
  </si>
  <si>
    <t>Het boek vertelt het levensverhaal van Anju. Een vrouw die leeft tussen twee culturen, zoals de voorcover laat zien. Een leven in sari of spijkerbroek. Een voorbeeld van een moeder heeft ze niet. Al op jonge leeftijd verliest zij haar Indiase moeder en leeft verder met haar westerse, Nederlandse vader in India. Als ook hij overleden is en zij alleen met haar winkel in sieraden overblijft, ontmoet zij de veel oudere Thomas. Hij handelt in schoenen en is erg rijk. Zijn vrouw is overleden en hij heeft 4 volwassen zoons, die bij hem in de zaak zijn opgeleid en alle werk van hem hebben overgenomen, met hun werknemers. Thomas en Anju blijkt een erg gelukkige combinatie en niets staat hun geluk in de weg. Doch Thomas heeft last van "spoken uit het verleden", wordt ziek en ook hij overlijdt. Anju blijft achter met 4 zonen. Dan volgen allerlei vervelende gebeurtenissen, Anju neemt niet altijd de goede beslissingen en haar leven en dat van haar zoons neemt een dramatische wending. Hoe dat uiteindelijk een positieve draai krijgt staat op een duidelijke engemakkelijk leesbare manier te lezen. Een fijn boek met een duidelijk beschreven verhaal, met ook nog enige culture waarde.</t>
  </si>
  <si>
    <t>Helena (Leen) voelt zich pas weer zichzelf als Mica weer terug in haar leven komt. Hij vult het gat wat in haar hart en ziel zit weer op. Mica komt alleen niet van onze planeet, maar uit een andere dimensie: Experiaan. Als hij dan eindelijk weer opduikt, komt ze erachter dat hij niet is, wie ze dacht dat hij was. Zijn leger valt namelijk Amerika aan, maar om een goede reden volgens Mica. Ze zijn zijn dimensie binnengedrongen om grondstoffen te bemachtigen. Dit kan hij niet accepteren. Mica staat aan de leiding van het leger wat naar Aarde komt om te onderhandelen. Leen wordt gevraagd om te helpen met de onderhandelingen. Het speelt zich in Nederland af, grotendeels in Amsterdam. Wat het ook een stuk echter maakt. Je kunt de plaatsen voor je zien.Leen heeft het er maar moeilijk mee, moet ze aan de kant van de mensen op Aarde staan, of voor Experiaan kiezen? En de tijd tikt door, ze moet een keuze maken. Mica doet dingen die ze niet kan goedkeuren. Hij houdt ook nog eens veel dingen achter voor haar. Ondertussen gebruikt Mica zijn energie om mensen te laten doen wat hij wil of om ze te straffen. De energie tussen Mica en Leen is licht ontvlambaar. Het verhaal gaat ook over energie en hoe de mensen van Experiaan dat gebruiken. Echt heel bijzonder bedacht. En ik moet zeggen de mensheid maakt overal een potje van, dus ik zie het misschien ook nog weleens in het echt gebeuren. Als de mensheid erachter zou komen dat er een andere dimensie bestaat. Dan willen we daar ook heen om grondstoffen te halen.Het is een verhaal over het beschermen van een andere dimensie en speelt zich af op aarde.Het is een echt SF verhaal met een romantisch tintje. Leen is namelijk smoorverliefd op Mica.Of de mensen op aarde nog te redden zijn, daar moet je zelf achterkomen in dit boek. Leen moet echt keuzes maken. Ik moest er even in komen in het verhaal, maar dat heb ik altijd met SF. Ik moet even bekend raken met de wereld. Dat is echt heel persoonlijk. Ik heb geen sterren in mijn hoofd maar het cijfer 7. Ik denk dat het omgerekend op 3,5 sterren zo ongeveer uitkomt.;-)</t>
  </si>
  <si>
    <t>Raskolnikov is een arme student rechten, die een moord pleegt op een pandhoudster en haar besteelt, hij had niet de bedoeling een dubbele moord te plegen, maar dat dat gebeurde berustte min of meer op toeval.Hoewel in de huidige tijd een dergelijke moord vrij snel opgelost zou zijn met de moderne technieken, vergt het in de oude tijd dat zich in St. Petersburg afspeelt, nogal wat tijd.Weliswaar komt de ontknoping steeds dichterbij, maar lijkt het door omstandigheden (een bekentenis van een andere man)ook weer mijlenver weg, door het verhaal leert de lezer allerlei mensen kennen en krijgt men een idee van de omstandigheden in het oude Rusland waarin het onderzoek plaatsvond.Het boek stond al een poos op mijn to-read lijst en eindelijk is het dan zo ver, ik heb het met veel genoegen gelezen, het is wel heel handig dat in het boek wat ik las een lijst zat met de persoonsvermeldingen, want anders wordt het toch wel wat lastiger.</t>
  </si>
  <si>
    <t>In dit tweede deel van Sue Grafton over de vrouwelijke privé detective Kinsey Millhone draait het om de vermissing van Elaine Boldt. Hoewel het in eerste instantie een routineklus lijkt te zijn die te maken heeft met de uitvoering van een testament, komt Millhone er al snel achter dat er meer aan de hand moet zijn. Zo heeft Beverly Danziger, de zus van de vermiste en de opdrachtgeefster, ook wat geheimen te bewaren en blijkt de buurvrouw van Elaine Boldt te zijn vermoord.Wederom een heel aardig boek van Sue Grafton en ook de humor uit het eerste deel is weer ruim aanwezig. Er zat bijna drie jaar tussen A van Alibi en B staat voor Bedrog en misschien moest Grafton haar draai weer even vinden, want in vergelijking is dit verhaal net even wat minder verrassend. Af en toe lijkt het enigszins te verzanden in onduidelijke plots en wat onnodige zijsprongen. Daarnaast was het exemplaar dat ik heb gelezen (Rainbow Crime) wat onzorgvuldig uitgegeven met ontbrekende zinnen, weggevallen woorden en in sommige gevallen wat storende vertalingen. Maar dat mag ik Sue Grafton uiteraard niet aanrekenen.</t>
  </si>
  <si>
    <t>Persoonlijk vind ik de verhalen van Forbes met Tweed en consorten in de hoofdrollen nogal saai en zeer voorspelbaar. Er is altijd sprake van een organisatie met een markant, invloedrijk persoon aan het roer die de wereld wil domineren.Als er er één of twee hebt gelezen ken je ze feitelijk allemaal. De 'Tweed'-reeks is enkel voor de liefhebber.Lees liever de Tweedloze Forbes novellen waaronder bijvoorbeeld Het Stockholm komplot en Verdoemd. Deze zijn kwalitatief beter.</t>
  </si>
  <si>
    <t>Arjan moet van school stage gaan lopen , en omdat die zelf niks kon 'vinden', moet die stage lopen bij een verzorgingstehuis . al gauw komt die er achter dat het toch niet zo saai is als hij dacht.zwijgplicht is een verschrikkelijk goed boek, verschrikkelijk omdat als je eenmaal begint niet meer kan stoppen met lezen en dan erachter komt dat het half 1 nachts is.de personages in dit boek zijn ook allemaal goed uitgewerkt en ook kom je van iedereen wel iets te weten zonder dat het afleidt. dit boek is ook zeker een YA thriller en niet alleen maar omdat de hoofdpersoon van die leeftijd is. Helen heeft dit boek heel begrijpelijk geschreven en ook zonder moeilijke woorden of zo.de ontknoping van dit boek zal je ook zeker verbazen want je wordt door Helen Vreeswijk , meer dan eens op het verkeerde spoort gezet.dit boek is dus zeker een aanrader voor iedereen , jong of oud!</t>
  </si>
  <si>
    <t>Over het algemeen is Hayder's Tokio een vrij goed boek, jammer genoeg moet je enorm lang wachten voor er echte spanning, die normaal een fundamenteel element is voor thrillers, optreedt. Zeer betreurenswaardig, des te meer omdat Hayder zeker een topper is op het gebied van spanning en zo dus een verkeerd beeld schept voor de lezer die niet makkelijk volhoudt. Vogelman, ook van haar hand, had ik al gelezen en dat is een van de redenen waarom ik mezelf er toe kon brengen om ook Tokio volledig te doorworstelen, jammer genoeg vond ik het aanvankelijk een traag, zelfs een saai boek. Gelukkig slaagt ze erin om naarmate het verhaal vordert, de spanning op te bouwen... maar de climax blijft uit. Reken daar dan nog bij dat het einde zo vreselijk voorspelbaar en snel gaat, dan kun je al stellen dat het een erg moeilijk boek is voor een lezer met niet veel ervaring in het thriller-of detectivegenre.</t>
  </si>
  <si>
    <t>Het boek Voedingsmythes is ingedeeld in thema’s (afvallen, suiker, boter kaas en eieren, gif en kanker, groente en fruit, gezondheid uit een potje, natuurlijk en gezond, drinken) en bevat per thema allemaal korte stukjes. Telkens wordt een stelling of mythe besproken. De bedoeling is dan om de stellingen en mythes te ontkrachten of bevestigen. Bij elk stukje wordt de situatie duidelijk geschetst, en wordt er getracht een wetenschappelijke klinkende uitleg te geven. De uitleg is in eenvoudige taal en vlot geschreven. Op het einde van ieder stukje alsook op het einde van ieder thema wordt een conclusie getrokken. Soms verwijst de schrijver ook terug naar andere plaatsen in het boek en wordt dan een bladzijdeaanduiding geven. Achteraan het boek staat een lijst met referenties gerangschikt op voorkomen in het boek.  Met zijn achtergrond van professor emeritus-hoogleraar Voedingsleer aan de Vrije Universiteit Amsterdam en door gebruik te maken van referenties wil Martijn B. Katan aangeven dat hij de waarheid in pacht heeft. Helaas spreekt Katan zichzelf regelmatig tegen. Zo zegt hij bijvoorbeeld dat dik worden geen kwestie is van stoffen in voedsel, maar van goedkoop (pag. 85, er op doelende dat goedkoop eten dik maakt en bovendien dat je van goedkoop eten meer koopt en meer eet). Op pagina 185 volgt dat het eten lekker goedkoop en makkelijk moet zijn. Maar, zegt hij dan: "Veel lekker, goedkoop eten is rijk aan suiker..." vs "Vaak is de gezonde keuze meteen de goedkoopste" op pagina 202. Misschien is het in Nederland anders dan in België, maar in België is wit brood 20% goedkoper dan volkoren brood. En niet zoals in het boek wordt beweerd even duur.  Ook beweert Katan dat "suiker niet ongezond is, je wordt er alleen maar een beetje dik van" (op pagina 26) vs de uitspraak "suiker is niet echt gezond" (op pagina 63). En nog verder in het boek lezen we dan dat te veel suiker zorgt voor allerlei gezondheidsproblemen. Wat is nu de uiteindelijke conclusie? Of wil Katan ons toch doen geloven dat dikke mensen niet ongezonder zijn dan slanke mensen? De wereld gezondheidsorganisatie (WHO) denkt daar nochtans anders over.  Regelmatig komt het voor dat Katan in zijn boek oneerlijke of niet onderbouwde informatie geeft. Hij geeft toe dat er in moderne granen en groenten minder mineralen zitten, maar hij schrijft: "voor ons rijke westerlingen is dat niet zo relevant" (pag. 199). Waarom niet? Wat heeft rijk zijn daar mee te maken? Een op de acht kinderen in België groeit trouwens op in armoede. Katan beweert dat er in Nederland geen grote tekorten zijn op vlak van vitaminen en mineralen. Een blik op de website van hematologie.nl leert dat 10% van de jong-adolescenten een ijzertekort heeft en het aantal vrouwen met een tekort ligt nog heel wat hoger. Ook lopen er heel wat mensen rond met een magnesiumtekort.    Katan schrijft dat transvetten bijna helemaal uit de voeding verdwenen zijn (pag. 32), zullen we eens langs de koekjesrekken lopen? Of hij dicht resultaten aan studies toe die er niet in te vinden zijn, bijvoorbeeld op pag. 56: "Glycemische index geen effect op gewicht", maar dit gegeven is helemaal niet onderzocht in de aangegeven studie.  Of hij laat na positieve resultaten te vermelden, bijvoorbeeld op pag. 27: "maaltijdvervangende shakes van Herbalife verlaagden beter de lichaamsvetmassa dan het normale dieetplan" vindt hij gewoon niet de moeite om te vermelden.  Ook laat Martijn Katan heel wat belangrijke studies over bepaalde onderwerpen links liggen, bijvoorbeeld op pag. 32, waar de stelling dat verzadigd vet slecht is voor hart- en bloedvaten niet geflankeerd wordt door de meest recente conclusies daaromtrent te vermelden. Katan kan dat ook niet meer vermelden, omdat heel die stelling recent onderuit is gehaald, maar hij blijft die mythe nog wel in heel zijn boek gebruiken. En dan is er nog zijn stelling dat het niet bewezen is dat groenten en fruit helemaal niet bijdragen aan een gezonder en efficiënter lichaam. Weer gaat hij hier tegen wat wetenschappelijk geconcludeerd is in. Nochtans spreekt hij ook zichzelf hier tegen op onder andere  pag. 111. Alsook met de conclusiezin: "Je valt alleen af als je komkommer eet in plaats van Magnums". Maar waarom zou je moeten afvallen, dik zijn was toch niet ongezond? En volgens de zijn boek Voedingsmythes is het "niet bewezen" dat groenten eten de gezondheid bevordert. Waarom zou men dan komkommer moeten eten?  Martijn Katan hanteert in zijn boek Voedingsmythes ook niet altijd dezelfde normen. Alleen als ze in zijn kraam passen zijn het de goede normen. Zo is een onderzoek met 100 of 150 mensen of een korte looptijd als het hem niet uitkomt niet uitgebreid genoeg en dus volgens hem volledig onbetrouwbaar, maar bij andere mythes wordt heel zijn stelling dan wel gebaseerd op onderzoek met 50 of 100 of 150 mensen of op kortdurende onderzoeken. De ene keer zal hij heel zijn conclusie baseren op onderzoeken met dieren en andere keren vindt hij dat resultaten van onderzoeken bij dieren nog geen bewijs zijn van het effect op mensen. Bijvoorbeeld op pagina 43, wanneer bewezen wordt dat ratten gemakkelijk verslaafd geraken aan suiker. Bovendien is ook al bij mensen bewezen dat ze verslaafd raken aan suiker, helaas heeft Katan deze studies vergeten opnemen. Misschien toch eens naar documentaire Fed-up kijken? Ook schrijft hij de ene keer dat experimenten niet mogen meetellen om iets wetenschappelijk te bewijzen, maar andere keren haalt hij dan wel experimenten aan om zijn gelijk wetenschappelijk te onder steunen.  Ook bevestigt hij nog maar eens de paradigma dat wetenschappers zeggen "Ge moet dat allemaal zo nauw niet nemen", maar zelf kijken ze wel goed uit met wat ze eten. Katan hekelt de mensen die liever geen smaakversterkers (pag. 118) of E-nummers (pag. 113) in hun eten willen en zeggen dat ze er slecht op reageren (allergisch), maar zelf mijdt hij de voedingsmiddelen met deze producten evenzeer. Katan houdt ook mythes instant. ‘Een dieet is minder lekker en minder makkelijk, daarom eet men minder en valt men af’ (pag. 17). Je kan nochtans heel wat maaltijden klaarmaken die lekker zijn en geen invloed hebben op het gewicht. Ook zijn bewering dat er aanwijzingen zijn dat de overgewicht-epidemie aan het verminderen is berust maar op een zeer kleinschalig onderzoek (de omgeving van één school in Amsterdam waar men intens bezig is met voeding). Een onderzoek dat niet representatief is voor de gehele bevolking. Recente statistieken laten een heel ander beeld zien.   De opsomming van fouten, onjuistheden, vergetelheden en misleidingen in Voedingsmythes kan zo nog wel even doorgaan. Is er dan niets juist? Jawel hoor, er zijn nog enkele stellingen overgebleven: roken is ongezond en veel alcohol drinken eveneens, maar om dat te weten moet je niet door dit boek spartelen. Veel mensen hunkeren naar een oplossing voor hun overgewicht, hoofdpijn, buikpijn, slapeloosheid, stress, vermoeidheid, slappe huid en andere kwalen. Als je er iets aan wil veranderen lees dan vooral een ander boek, want dit boek wordt vooral gebaseerd op resultaten verkregen door het werk van grote lobbygroepen.</t>
  </si>
  <si>
    <t>Dit is mijn tweede boek dat ik van Ake Edwardson lees, maar zeker niet het laatste.In dit verhaal met Rechercherur Erik Winter (blijkbaar een serie van Ake) wordt er in 2 slaapkamers in verschillende huizen telkens één slapende persoon vermoord. Uiteraard worden de respectievelijke echtgenoten als eersten verdacht. Zoals het een goede thriller betaamt, zijn dat niet de moordenaars. Als er dan ook nog een lijk aanspoeld aan het privé-strand van Erik Winter, wordt het allemaal nog vreemder.Héél langzaam, maar zeker ontwikkeld het verhaal zich waarbij Ake je een paar keer meeneemt in een vals spoor. Goed geschreven thriller, typisch Scandinavisch. Het bizarre einde maakt dat ik die 5e ster niet kan geven.</t>
  </si>
  <si>
    <t>Ik vond dit echt een super leuk boek om te lezen. Het is enorm spannend en dit behoord zeker tot 1 van mijn favoriete boeken. Als anderen mij vragen om een goede thriller raad ik ze dit boek zeker aan. Je ziet alles zo levendig voor je als je dit boek leest en de sappige details (die wel gruwelijk zijn, je moet er van houden) dan voel je echt mee met de personages. Leest erg makkelijk weg en een goed eind die je niet verwacht!</t>
  </si>
  <si>
    <t>Ik begrijp ook niet waarom dit boek een goede recensie heeft gekregen. Het verhaal wordt nergens spannend en sommige bladzijden vond ik niet eens de moeite waard om te lezen. Deze heb ik maar snel gescand om door het boek heen te komen. Het verhaal heeft wel potentie maar het komt totaal niet van de grond. Het wordt nergens echt spannend. Maar goed, ik had hiervoor twee steengoede thrillers gelezen namelijk; Wat verborgen is en de opvolger De discipel. Twee werkelijk geweldige 'pageturners' die je niet weg kan leggen, zo ontzettend goed geschreven! Dus misschien zijn deze boeken moeilijk te evenaren...</t>
  </si>
  <si>
    <t>Weer een geweldig boek van deze jeugd schrijfster,wat zeker ook door volwassenen gerespecteerd word.Het boek begint ook meteen al zo spannend dat je het hoogstens even weg legt omdat het moet, want anders zou je het in één keer willen uitlezen.Veel personages die allemaal iets te maken kunnen hebben met de moord.Tot het einde verrassend wie het gedaan heeft.</t>
  </si>
  <si>
    <t>In analepsis vertelt Robert Haasnoot hoe een gruwelijk militair 'miserverstand' toch de kiem vormt voor een romantische liefde. Een ware liefde die opbloeit achter de piano en die haar weg vervolgt achter de registers van het orgel. Uiteindelijk stelt de protagonist een daad, en komt het laatste vaarwel uit een onverwachte hoek.</t>
  </si>
  <si>
    <t>Auter: Leif G.W. PerssonGenre: ThrillerOorspronkelijke titel: SamhällsbärrarnaUitgever: Signature, 2005ISBN-nr: 90-5672-095-3Verschenen 1982Nils Rune Nilsson is een oude man die wat van het rechte pad is geraakt. Nadat hij wordt opgepakt wegens openbare dronkenschap, loopt hij in zijn cel op mysterieuze wijze ernstige verwondingen op aan zijn gezicht. De laatste woorden die men van hem gehoord heeft maakten het mysterie enkel groter, hij had het namelijk over een militaire mars genaamd de Björneborgers. Nadat men beslist dat hij gewoon gevallen moet zijn, lekt de verantwoordelijke arts toch een en ander aan de pers, die meteen zijn tanden zet in deze sappige kwestie.Commissaris Johansson en rechercheur Wesslén besluiten nemen het onderzoek rond de zaak voor hun rekening. Het verhaal doet de ronde dat Nils mishandeld zou zijn door enkele agenten het team agenten dat hem oppakte.Doorheen de 86 eerder kleine hoofdstukken verzamelen de commissaris en de rechercheur alle puzzelstukken van het verhaal, en komen zo ook op het spoor van andere aanklachten tegen het politieteam. Hierbij worden ze bijgestaan door nog enkele andere collega’s zoals de directeur Waltin en twee inspecteurs met de bijnaam Moord-Jansson en Drugs-Jansson, die elk hun eigen rol spelen bij het ontdekken van de waarheid.De dragers van de samenleving is een uiterst geschikt boek voor ieder die van misdaad, onderzoek en spanning houdt, met bovendien enkele verrassende wendingen en een verrassend plot.Leif Gustav Willy Persson is een Zweedse criminoloog en auteur die gerust mag worden omschreven als een zeer vaardig schrijver. Door de Zweedse krant Värmlands Folkblad wordt hij zelfs omschreven als de koning van de Zweedse misdaadroman.Met zijn kleine, bondige hoofdstukken bestaande uit gemakkelijk te begrijpen zinnen en zijn prachtige realistische maar toch boeiende weergave van alle gebeurtenissen, weet hij het boek tot een echte page-turner te maken.In het boek zijn verschillende vertelstandpunten terug te vinden, voornamelijk die van commissaris Johansson en rechercheur Wesslén. Persson heeft ze verdeeld over de alinea’s, die elkaar plots kunnen afwisselen, waardoor hij een goede weergave creëert van wat op welk tijdstip plaatsvindt.De dragers van de samenleving is een spannende misdaadthriller die geschikt is voor vaardige en minder vaardige lezers. Een vlot boek dat zeker een aanrader is voor alle misdaadfans.</t>
  </si>
  <si>
    <t>Ik vind Uitglijder tegen vallen. Hele korte zinnen die me het gevoel gaven dat het boek afgerafeld is. Ook is het verhaal niet zo heel sterk vergeleken met haar voorgaande boeken. Erg jammer, nu maar hopen dat haar volgende boeken van een betere kwaliteit zullen zijn.</t>
  </si>
  <si>
    <t>‘In het weekend had ik vrij en verkende ik de theeplantage. Hele gedeelten van Majuba waren nog door rimboe bedekt. De bomen, honderden, duizenden jaren oud, gingen geleidelijk over in het regenwoud waarmee Malaya is bedekt.’(blz. 317)Zelden las ik een roman die me met al zijn tentakels beetnam en meevoerde naar gebieden waarvan je het vermoeden niet had dat ze bestonden. De krachtige, spicy mix van het verhaal en de stijl laten je één worden met de mystiek van het Verre Oosten, de Japanse tradities en de wrok van Zuid-Afrikaanse boeren. Wat die drie met elkaar te maken hebben wordt woord voor woord duidelijk. Lees, ruik, proef, hoor en mediteer mee en laat het boek een onvergetelijke indruk achterlaten.Centraal in het boek staat Yun Ling, zij vertelt haar geschiedenis aan de hand van gebeurtenissen die haarzelf, haar familie, haar land en grote delen van de wereld veranderden. Het is zeker geen doorsnee verhaal, zij overleefde als enige één van de vele Jappenkampen en deze nachtmerrie is nog maar een fractie van alles wat er nog komen gaat. Behalve Yun Ling werd ook haar zusje gevangen gehouden in het kamp. Het gegeven dat zij niet levend uit het kamp kwam, brengt Yun Ling terug naar Yugiri, de plek in de bergen waar dierbare en afschrikwekkende herinneringen liggen. Zij wil als eerbetoon aan haar zus een tuin aanleggen.Om die herinneringen niet te vergeten moet alles opgeschreven worden, hoewel niet alles terug hoeft te komen in het geheugen, want waarom is er - naast Mnemosyne de god van de Herinnering - geen godin van het Vergeten? Dit vraagt Richard Holmes zich ook af in A Meander Through Memory and Forgetting.*Haast is geboden, want Yun Ling lijdt aan een neurologische aandoening die haar taalvermogen geleidelijk zal aantasten. Het boek is niet chronologisch opgebouwd, het begint waar Yun Ling net afscheid genomen heeft van haar baan als rechter in Kuala Lumpur. Als onderzoekster bij het oorlogstribunaal maakt ze niet alleen vrienden. In een dicht weefwerk van families die elkaar kennen uit de zakenwereld of gemeenschappelijke roots hebben en in een tijd waarin het broeit in Zuid-Oost Azië na WOII, ontspinnen zich meerdere intriges.Tweede hoofdpersonage is de Japanse Aritomo, hij was ooit de hovenier van de keizer, maar woont nu in Malaya** op een berg in de wolken. Deze kunstzinnige, raadselachtige man zorgt voor een belangrijk deel voor spanning in het verhaal. Lees waarom deze kluizenaar zoveel belangstelling krijgt van 'onverlaten', wat zijn rol was tijdens WOII en wat Yun Ling bij hem te zoeken heeft.‘Hij keek me aan, draaide zich om en liep weg, waarmee hij de ruimte tussen ons vulde met een pijnlijke stilte. De arbeiders, die de duidelijke spanning in de lucht voelden, keken een andere kant op. Toen ik naar Aritomo’s weglopende gestalte keek, besefte ik dat als ik van hem wilde leren, ik mijn vooroordelen opzij moest schuiven, hoe moeilijk het ook was.Ik begon te hollen en haalde hem in. ‘Op de rotsblokken die u heeft gevonden staan allemaal vreemde tekens,’ zei ik.’ (blz. 270)De link tussen de twee hoofdpersonages is ‘De tuin’. Als hovenier van de keizer werd Aritomo als waar kunstenaar alom gerespecteerd.Zijn tuinen waren helemaal doordacht, niets werd aan het toeval overgelaten. Hij speelde met zichtlijnen, met de wolken, met het water, de stenen en de lucht. Een kleine opening in een heg geeft een totaal ander perspectief op de achterliggende bergen dan wanneer je de heg weg zou laten. Die tuin wordt bijna een verhaallijn op zich met verbanden die zowel betoveren als doen afgrijzen.Zuid-Afrika wordt vertegenwoordigd in de persoon van Magnus, eigenaar van de Majuba-theeplantage. Hij houdt de sfeer er goed in met zijn braai die hij regelmatig organiseert voor vrienden en bekenden. Hoe hij terechtgekomen is in Malaya is een van de smaakmakers van het boek. Tan Kwan Eng kijkt niet op een lesje geschiedenis meer of minder en weet genuanceerd verslag te doen.Langzamerhand wordt het verhaal zowel uitgerafeld als een organisch geheel. Het weldadige trage tempo waarmee de lezer de diepte ingetrokken wordt, zorgt voor een intense leeservaring, je wilt doorlezen, maar ook absorberen. Dus een advies zou kunnen zijn: lees deze benevelende roman in kleine porties, het is een absolute aanrader!*'We kennen een godin van de herinnering, Mnemosyne, maar geen godin van het Vergeten. Die zou er wel moeten zijn, want het zijn tweelingzussen, tweelingkrachten, die aan weerszijden van ons lopen en twisten om de heerschappij over ons en wie we zijn, ons leven lang tot aan de dood.Richard Holmes, A Meander Through Memory and Forgetting' (openingscitaat)**Malaya was een Britse kolonie op het schiereiland Malakka. Tegenwoordig behoort dit gebied tot Maleisië. (https://nl.wikipedia.org/wiki/Malaya_(Britse_Rijk)</t>
  </si>
  <si>
    <t>Natalie Koch is geboren in 1966 in Eindhoven, maar heeft haar jonge leven in vele andere landen doorgebracht. In 2006 verscheen haar eerste boek ‘Streken’ en in 2011 kwam het eerste deel van de trilogie van de Verboden Universiteit uit, getiteld De erfenis van Richard Grenville. Volg haar via haar website http://natalie-koch.blogspot.nl/De omslag is gemaakt door Marlies Visser, ook geboren in 1966. Zij is de bedenkster, ontwerpster en schrijfster van o.a. de prinsessenboeken. http://www.deprinsessen.nl/de-schrijfster/De hoofdpersoon van het verhaal is de 19-jarige Alexa Westerhof. Zij mag een semester studeren aan een kleine Londense universiteit, Carnforth Park University. Ze heeft geen idee waarom juist zij deze uitnodiging krijgt, maar reist toch af naar Engeland. Mede om weg te komen van de bemoeizucht van haar moeder. Haar vader heeft ze nooit gekend en dit is altijd een lege plek in haar hart gebleven.'Even was ze bang dat ze zichzelf zou verliezen en er een heel andere Alexa in Londen zou aankomen, een Alexa die zij ook niet kende.'Op de universiteit komt ze er al snel achter dat het geen gewone universiteit is. Er is een Verborgen Universiteit, die is verweven met het bestaande gebouw. En het blijkt dat hier mensen zijn die haar vader kennen! Ze wordt steeds nieuwsgieriger en merkt dat haar vader Richard Grenville haar een erfenis heeft nagelaten: ze is een Maga. Tijdens haar studie taal- en letterkunde alsmede haar studie in magie ontwikkelt Alexa zich samen met haar vrienden (magisch en non-magisch) en leert veel over haar verleden en hoe ze een richting kan geven aan haar toekomst.Dit eerste deel van een trilogie over de Verborgen Universiteit of Untraceable University is prachtig geschreven. Niet zo verwonderlijk gezien de muzikale en creatieve achtergrond van de schrijfster. Je kunt nog net niet de muziek van het verhaal horen. Een mooi coming of age verhaal over het opgroeien zonder vader, de ontwikkeling van vriendschappen, de dilemma’s tussen de magische en non-magische wereld, het leren vertrouwen van jezelf en anderen en het nemen van moeilijke beslissingen.De magische wereld en de onze zijn zo mooi verweven dat het net lijkt alsof je er zo binnen kunt stappen. Over alle personages is goed nagedacht en ze hebben allemaal een rol die onmisbaar is in het verhaal. Het is een driedimensionaal verhaal waarin je wordt meegezogen in het prachtige Londen met zijn steegjes, obscure winkeltjes en barretjes waar je liever niet naar binnen zou gaan.Dit verhaal is een mooie inleiding voor het 2e en 3e deel van de trilogie die reeds zijn verschenen. Wil je weten hoe het verder gaat? Lees dan ook deel 2: Het Levende Labyrinth en deel 3: De stad van de Alchemist. Beide zijn als papieren versie en als e-book te koop.</t>
  </si>
  <si>
    <t>ik vond het een matig verhaal spanning zat aan het einde wat een beetje tegen viellas wel vlot weghet kon beter</t>
  </si>
  <si>
    <t>Zo hé, wat een verhaal!! Ik moet bekennen dat ik me bij de eerste hoofdstukken wel afvroeg of het minder vaag zou worden en waar het heen zou gaan met het verhaal, want we waren al bij dag drie en Evelyn was nog steeds niet dood… Hoe moest ik de titel dan zien? Maar: het boeide me wel meteen en ik kon me de verwarring en hopeloosheid van de hoofdpersoon (van wie je op dat moment nog geen idee hebt dat hij Aiden heet) heel goed indenken. De eerste dag heeft hij geen herinneringen, maar de dagen erna houdt hij wel degene die hij maakt tijdens zijn verblijf, dus hij draagt steeds meer puzzelstukjes met zich mee.Toen ik er eenmaal echt goed in zat en ook echt de tijd kon nemen om te lezen, lezen, lezen (je moet namelijk gewoon de tijd nemen voor dit boek, omdat het niet weg te leggen is!), vond ik het verhaal ondanks dat het best verwarrend is ook echt onwijs spannend en meeslepend! Je komt met heel veel vragen te zitten over wie te vertrouwen is, wat er allemaal gaande is en vooral: wie is de pestdokter?/ wie is de lakei?/ wie is Anna?/ wie is Aiden???Wat een ontzettend fascinerend en tikje bizar verhaal! Je krijgt een heleboel kleine puzzelstukjes die maar heel erg langzaam in elkaar beginnen te passen. En echt pas op het einde zie je de hele puzzel voor je. Briljant gedaan! Dit verhaal had me echt heel erg te pakken, zo fijn!(En wat zou het leuk zijn als dit boek verfilmd zou worden!)</t>
  </si>
  <si>
    <t>Een aanrader om te lezen, alleen het eind werd afgeraffeld. Makkelijk leesbaar</t>
  </si>
  <si>
    <t>Buren - Patrick de BruynGenre: ThrillerPaperback - 286 pagina’sUitgever: Manteau/WPG Uitgevers België ISBN: 978 90 223 3069 2Verschijningsdatum: 2 oktober 2014Korte inhoud/achterflap:Tomas heeft het allemaal: een fijn gezin, een topbaan in het bedrijf van zijn schoonvader, genoeg geld voor een fraaie villa, auto's, reizen, en vooral: genoeg tijd om door te bren- gen met zijn vrouw Gisèle en zijn kinderen Lianne en Jack.Op een dag herkent hij een man van wie hij weet dat die al vijftien jaar dood is. Tomas reageert ontzet: als de man nog leeft, is dat een tijd-bom onder zijn comfortabele leven.Even later ontmoet hij ook zijn vroegere buurmeisje Kimberley, op wie hij als tiener al dolverliefd was, maar die hij van de ene op de andere dag nooit meer heeft willen terug zien. Waarom niet?Kimberley wil na vijftien jaar nog steeds een antwoord op die vraag.Tomas wordt geconfronteerd met een verleden dat hij voorgoed had willen vergeten. Maar niets is zo moeilijk als een geheim tot in je graf meedragen.De cover:Een deur met een (nacht)kleedje eraan gehangen siert de cover. In goudkleurige letters staat de titel ‘Buren’ onderaan. De naam van de auteur zelf staat in witte druk bovenaan. Alles in wel héél neutrale kleuren, onopvallend zou ik het durven noemen.De achterflap is zwart met in wit- en goudkleurige druk een korte inhoud van het boek, een korte biografie over de auteur en enkele quotes.Zou ik dit boek uit de schappen nemen om zijn cover, nee! Zou ik het uit de schappen nemen omwille van de auteur, ja!Ná het lezen van dit boek snap ik deze cover, maar het had voor mij evengoed een ‘beek’ mogen zijn.Samenvatting:Thomas leidt een luxe leventje, is rijk getrouwd, sjieke villa, prachtige baan bij schoonpapa, twee leuke kinderen, kortom niets te kort. Als hij op een dag denkt een oude bekende uit zijn verleden te hebben gezien, waarvan hij dacht dat die al 15 jaar dood was, vreest hij dat zijn mooie zeepbel die hij zo zorgvuldig opgebouwd heeft, uit elkaar zal spatten. Hij zet alles op alles om ervoor te zorgen dat zijn verleden niet aan het licht komt bij zijn echtgenote Gisèle en zijn schoonvader, die hij tot nu toe altijd een spiegel heeft voorgehouden van nette en meegaande echtgenoot en schoonzoon. Als dan ook nog zijn grote jeugdliefde Kimberly op het toneel verschijnt, komt Thomas in een rollercoaster van leugens terecht en dekt hij de ene leugen met een andere.***Het was voor mij een tijdje geleden dat ik nog iets las van Patrick de Bruyn, dus ik was erg benieuwd. Het verhaal begint met een proloog die een terugblik geeft op het verleden van Thomas. Dit deel moet je als lezer wel mee hebben om het hele verhaal te kunnen begrijpen.Als lezer krijg je een duidelijke kijk op het rijke leventje dat Thomas heeft. De luxe straalt overal vanaf en wordt ook door de auteur regelmatig duidelijk in de verf gezet: een barbecue met traiteur, hulpjes en sjieke tenten in de tuin, een zwembad, ‘Veuve Clicquot’ champagne, Vuitton, BMW... zijn maar enkele verwijzingen.Doordat het geheim van Thomas pas later in het verhaal duidelijk wordt, vond ik Thomas een erg naïeve kerel. Voor iemand met een universitair diploma, die zijn leven op voorhand min of meer uitgestippeld had, nam hij alles lukraak aan wat hem verteld werd en handelde hij soms erg ondoordacht. Ineens uit de Thalys springen, terwijl hij onderweg was naar een belangrijke lunch, omdat hij iemand meende te zien uit zijn verleden? Niet op voorhand checken of het verhaal van Kimberly wel klopte, vond ik niet erg geloofwaardig, maar eerder goedgelovig. Ik heb mij daar verschillende keren ontzettend aan zitten ergeren. Misschien juist daardoor, heb ik tijdens het lezen geen moment die spanning gevoeld die ik bij een thriller zou moeten voelen. Jammer! Eens je weet wat zijn geheim is, vind ik deze reacties veel aannemelijker.Zijn huwelijk met Gisèle had verder uitgediept kunnen worden. Dat het niet lekker loopt in hun relatie krijg je als lezer duidelijk mee, maar ik heb hier geen diepgang gevoeld. Dat zij zo plots haar koffers pakt, op advies van een buurvrouw die even ten tonele verschijnt, kwam bij mij als een verrassing.De plot heeft me echt aangenaam verrast! Tijdens het lezen heb ik daar geen moment aan gedacht. Dit had ik niet zien aankomen, geniaal!!Het is een boek, eens je erin begint, dat je wilt uitlezen. Je wilt weten wat het geheim is dat Thomas met zich meedraagt. Het leest makkelijk weg en is met vlotte, Vlaamse pen geschreven. Dat merk je aan sommige uitdrukkingen/woorden, bijvoorbeeld ‘Vuitton- sacochen”. Prachtig toch!Doch vind ik het een vrij oppervlakkig verhaal, waar volgens mij meer in had gezeten. Ik geef het 2,5 ster.Karin</t>
  </si>
  <si>
    <t>leest vlot en is spannend sommige stukken .zeker een aanrader voor wie een spannend verhaal wil lezen . boeiend geschreven .ben al benieuwd naar de andere delen van deze reeks</t>
  </si>
  <si>
    <t>wat op de cover staat, dekt redelijk de lading, maar een thriller is dit m.i. niet te noemen.Het eerste hoofdstuk beschrijft hoe een Romeins schip voor de kust van Engeland dreigt te vergaan en hoe twee van de passagiers ( vrouw en kind) met hulp van de kapitein, toch het vaste land weten te bereiken. Ze komen dan in vijandig gebied...de engelsen zijn in oorlog met hun Romeinse overheersers.Gelijk daar houdt de zo bekende thriller spanning op.De vrouw en haar kind worden ontdekt door de Britten en de verwachtingen van de lezer zijn dan gericht op hen. Echter vanaf het tweede hoofdstuk komen ze een hele tijd niet meer in beeld.De schrijver gaat over tot het uitwerken van een aantal Romeinse personages en de veldslagen die zij leveren. Bloedig en tot in detail beschreven zodat je als lezer wel een vaste maag moet hebben. Knap geschreven, dat wel, want je ruikt als het ware het bloed en het voelt aan of je zelf, vanachter een struik, de veldslag meemaakt. Spannend, voor sommigen wellicht, maar dan niet onder het kopje van een thriller.De veldslagen worden tot in detail uitgewerkt, evenals de karakters van de personages.Een oorlogroman met spanning, zou ik dit boek willen noemen, maar wie echt op zoek is naar een thriller, vindt die spanning helaas niet in dit boek.</t>
  </si>
  <si>
    <t>Jaren van de Tijger is wat mij betreft een boek dat lekker wegleest, maar nergens heen lijkt te gaan. De personage’s zijn enerzijds interessant, anderzijds onsympathiek en weerbarstig. Het is mij onduidelijk wat de schrijver qua bedoeling heeft met het scheppen van dit verhaal.</t>
  </si>
  <si>
    <t>Laat ik maar meteen iedere illusie de kop indrukken: In steen begraven, het debuut van de Britse schrijfster Jenni Mills, is geen thriller, ondanks dat het omslag anders wil doen geloven. De uitgever houdt ons dus voor de gek. Een thriller is immers een spannend boek en spannend wordt In steen begraven pas tegen het eind, als al meer dan driehonderd bladzijden proza gepasseerd zijn. En dat is rijkelijk laat. Toegegeven, er lopen een paar raadselachtige kwesties als rode draden door het verhaal, maar de uitwerking daarvan vind ik onvoldoende om het boek als thriller te kunnen kwalificeren.Waar gaat het over? Wel, hoofdpersoon Kit Parry is mijnbouwkundig ingenieur en wordt naar Bath gestuurd om leiding te geven aan een project dat tot doel heeft de oude mijnen onder de stad te stabiliseren. Het is namelijk verre van denkbeeldig dat bepaalde stadsdelen op een dag letterlijk in de aardbodem verdwijnen. Ze merkt al snel dat niet iedereen op een vrouwelijke leidinggevende zit te wachten. Ze wordt tegengewerkt en zelfs, door een van de andere stafleden nota bene, geïntimideerd. Maar Kit heeft geleerd hoe zij in deze typische mannenwereld overeind kan blijven en laat zich dus niet zo snel uit het veld slaan.Haar vastberadenheid heeft nog een tweede, veel belangrijker reden. Er zijn namelijk aanwijzingen dat er diep onder de heuvels rond het eeuwenoude Bath resten van een Romeinse tempel verborgen liggen. Dat zou dé archeologische ontdekking van het decennium zijn en die wil zij maar wat graag op haar naam schrijven. Zie daar verhaaldraad nummer één.Door dit verhaal worden flarden gevlochten uit Kits jeugd, met name uit die ene zomer toen zij veertien was. Ze was niet gelukkig in die tijd, iets wat meer pubermeisjes overkomt. Maar waar haar leeftijdgenoten doorgaans gekweld werden door een onbenoembare melancholie, had Kit verdriet om haar verdwenen moeder. Op een dag was ze er niet meer, spoorloos verdwenen, en niemand die Kit kon vertellen waarom en waarheen. Was er inderdaad, zoals geruchten wilden doen geloven, sprake van een uit de hand gelopen flirt met een militair of is ze om andere redenen bij haar gezin weggegaan? En wil zij zich na al die jaren nog laten vinden? Dat is verhaaldraad nummer twee.Mills, die al een carrière achter de rug heeft als producer en regisseur voor de Britse omroep, laat zien dat zij ook als auteur het nodige in haar mars heeft. Ik heb genoten van de beeldende beschrijvingen van het landschap rond Bath en ook de manier waarop zij haar scènes opbouwt, verraadt vakmanschap. Sommige hebben niet alleen voor de hoofdpersoon maar ook voor de lezer een ronduit claustrofobisch effect. Je moet bijvoorbeeld de openingsscène, waarin Kit tijdens een ondergrondse zoektocht vast komt te zitten, beslist niet vlak voor het slapengaan lezen. Maar dat maakt In steen begraven nog geen thriller.De zoektocht naar de Romeinse tempel kon me geen moment boeien, terwijl Mills er toch meer dan ruimschoots aandacht aan besteedt, en die andere verhaallijn heeft te lang het karakter van een Bildungsroman in zakformaat: over een kind dat bezig is een grote meid te worden en in die ontwikkeling een aantal lastige hobbels moet nemen: de afwezige moeder, de onberekenbare vader en diens nieuwe liefde voor de opdringerige bibliothecaresse Jenny en ten slotte een onbereikbare geliefde die haar _x0091_bedriegt_x0092_ met haar beste vriendin. Pas heel laat _x0096_ in mijn ogen dus tè laat _x0096_ wordt duidelijk dat vooral dit verhaal de spanning moet brengen die van een boek een thriller maakt.Jammer en dat mogen ze zich wat mij betreft vooral bij Mills_x0092_ uitgeverij aantrekken. Ofwel je noemt dit boek geen thriller ofwel je begeleidt zo_x0092_n auteur beter bij het uitwerken van een idee. Als dat bij een volgend boek beter gebeurt, laat ik me overigens graag informeren over Mills_x0092_ volgende stap op weg naar een volwaardig schrijverschap. Want zoals gezegd: schrijven kan ze wis en waarachtig wel.</t>
  </si>
  <si>
    <t>Let’s talk about sex van De Theemutsen (Jade den Adel en Darcy Lazar) is een perfect boek voor in je nachtkastje wanneer je tussen de twaalf en de achttien jaar bent. Die periode is nu eenmaal spannend, ook op seksueel gebied. Soms is het ongemakkelijk om erover te praten met je ouders en zelfs tegenover je vrienden of vriendinnen is het niet altijd even fijn om toe te geven dat je heel veel dingen gewoon niet weet. Zo’n boekje in de buurt is lekker laagdrempelig: even kijken of je vraag te vinden is in de inhoudsopgave en dan naar de goede pagina voor het antwoord. Of gewoon bladeren en lezen over de eigen ervaringen van Darcy en Jade. Je voelt je al snel minder alleen.Het YouTubekanaal van de twee dames bestaat niet meer op dezelfde manier als ten tijde van het uitkomen van het boek (2015). Intussen is Jade haar eigen kanaal begonnen en Darcy is nog een tijdje doorgegaan op het oude kanaal van De Theemutsen. Veel van hun grappige, openhartige filmpjes staan wel nog gewoon online. Ze waren rond de tijd van het uitkomen van het boek echt razend populair en hun filmpjes worden nog altijd bekeken. In het boek van De Theemutsen verwijzen Darcy en Jade regelmatig naar hun eigen filmpjes, vlogs van anderen en sites met handige informatie. Doordat het boek intussen alweer twee jaar oud is, werken niet meer alle QR-codes, maar je wordt in elk geval geprikkeld om het niet te laten bij het lezen van het boek.Dat De Theemutsen in eerste instantie een YouTubekanaal was en was later een boek werd, zegt eigenlijk genoeg. Vaak werkt een internetfenomeen toch minder goed op papier. Dit komt bij De Theemutsen vooral doordat ze de teksten van hun filmpjes te sterk willen laten terugkomen. Ze zetten gesprekjes met elkaar in ballonnetjesvorm en plaatsen en kiezen voor tekeningen in plaats van foto’s, zoals ze dat ook doen op hun kanaal. Voor jongeren zijn vrolijke filmpjes van drie minuten aantrekkelijker dan een vrij kleurloos boek. In elk geval is hun kanaal een stuk interactiever, omdat je door kunt klikken op andere vraagjes en vragen kunt stellen. Let’s talk about sex is daardoor eerder een perfect boek om je tienerzoon of –dochter cadeau te doen dan om zelf in de boekhandel te gaan halen als puberende seksbom.Ouders moeten er wel rekening mee houden dat de adviezen uit het boekje niet honderd procent verantwoord zijn. Zo raadt Jade de morning-afterpil min of meer aan als alternatief voorbehoedsmiddel: “Eerlijk gezegd gebruik ik morning-afterpil best vaak. Voor de zekerheid, weet je wel. Dan denk ik na de seks: o nee, misschien is het condoom toch gefloept…” Ook legt het stuk over het nemen van een spiraaltje vooral de nadruk op hoeveel pijn het kan doen, wat de toch al hoge drempel hiervoor nog hoger legt.Over abortus doen de dames dan weer juist heel makkelijk. Ze linken hierbij door naar een filmpje waarin Darcy vertelt over haar eigen abortus op haar zeventiende. Ze vertelt het verhaal heel rustig met een glimlach op haar gezicht. Ook houden ze er een duidelijke mening op na als het gaat om seks in relatie tot het geloof. Tips over het faken van bloed bij de eerste keer, omdat je vriend dat belangrijk vindt? Gewoon een prikje in je vinger. Geen seks voor het huwelijk? Dat is eigenlijk best wel een goed idee, hoewel de dames zelf op hun veertiende en vijftiende ontmaagd zijn. Op YouTube is dit allemaal iets minder bezwaarlijk, omdat het heel duidelijk is dat het gaat om hun persoonlijke meningen en ervaringen en niet om wetenschappelijke inzichten. Zwart op wit en met bronvermelding onderaan de pagina voelt het allemaal een stuk officiëler.Gelukkig bestaat het boek vooral uit grappige verhalen over hun eigen seksleven en de ontkrachting van allerlei fabeltjes die veel onervaren jongeren nog geloven. Na het lezen van dit boek weet je in ieder geval het antwoord op vragen als:Twijfel je zelf over één van de antwoorden? Even het boek of het YouTubekanaal van De Theemutsen checken!</t>
  </si>
  <si>
    <t>De ideale man werd vorige week afgeleverd in een kartonnen doos. Het was geen verrassing want vooraf had men gevraagd om mijn adres. Na De ideale man gretig van zijn kartonnen omhulsel te hebben ontdaan, begon ik direct met lezen. Dit spiksplinternieuwe boek van Mathilde Hoekstra had mij door de titel zeer nieuwsgierig gemaakt. Helaas sloeg de nieuwsgierigheid al snel om in wanhoop.Ik had mij verheugd op de vooraf gecommuniceerde verhaallijn over een vrouw die alles heeft: mooie man, leuke kinderen, groot huis, uitdagende baan. Toch vond zij hierin geen geluk en viel als een blok voor een mysterieuze man die haar dwong na te denken over wie zij écht was en waar ze écht gelukkig van zou worden. Dit verhaal komt in het boek echter matig uit de verf. Daarnaast ervaarde ik het als een zoekspel: de hoofdpersoon wisselt elke paar alinea’s van locatie, maar deze locaties worden niet geduid. Zo begint het verhaal blijkbaar op het strand van Bloemendaal, maar dit wordt nergens zo genoemd. Ook gaat de hoofdpersoon met haar man op vakantie. Pas na een groot aantal bladzijden kom je erachter dat ze zich op Ibiza bevinden, uit de beschrijving had ik op Bali gegokt. Evelien, de hoofdpersoon wiens naam, om de verwarring nog iets aan te dikken in de eerste bladzijden van het boek niet genoemd wordt (wanneer eigenlijk wel, vraag ik mij af), hopt van plek naar plek en telkens moet je gokken waar ze is: zo belandt ze zonder reistijd van Italiaans restaurant in trein en van huis in Bloemendaal in café in Amsterdam. Waarom deze onduidelijkheid? Wat is er mis met een beschrijving van tijd plaats en hoofdpersoon in de eerste zin van het boek? Dat schept een kader voor het verhaal. Bijvoorbeeld in De jongen in de sneeuw van Samuel Bjørk : Op eerste kerstdag 1999 reed een gepensioneerde weduwnaar van eenenzeventig door de bergen van Oslo naar Hemsdal na de kerstdagen bij zijn dochter te hebben doorgebracht. (De oude man is niet eens de hoofdpersoon, maar het plaatje in mijn hoofd is na deze eerste zin meteen compleet). Door het niet duiden van plaats, noch van personen (een aantal figuren heten ‘de ene moeder’ of ‘moeder nummer twee’, andere personages hebben verwarrend genoeg naam én bijnaam) ontstaat er een onsamenhangend verhaal. De lezer is niet meer geïnteresseerd in het verhaal an sich maar is bezig de puzzel op te lossen over wie wat en waar.Als Hoekstra probeert concreet te zijn in plaats, door een deel van het verhaal af te laten spelen in café Finch te Amsterdam, slaat ze de plank mis. Voor een zekere groep Amsterdammers was (!) café Finch een begrip: altijd volle bak, een clientèle bestaande uit yuppen als makelaars en reclamejongens, vrouwen die zich graag laten versieren en hier en daar een lijntje coke. Niet-Amsterdammers hebben geen idee wat voor tent Finch was. Finch is overigens sinds 23 juli 2018 gesloten. Aangezien in De ideale man geen jaartallen worden genoemd en het boek pas ver na deze datum in de winkels ligt, had het beter in een laatste fase van het schrijfproces aangepast kunnen worden. Op de cover van het boek wordt een link gelegd naar Kluun. Kluun zelf was ongetwijfeld een bezoeker van Finch. Al gaf hij in zijn debuut een voorkeur aan De Pilsvogel, een kroeg die nog steeds bestaat en waar hij heel duidelijk de sfeer van beschreef zodat de lezer, ook zonder er zelf ook maar een voet over de drempel te hebben gezet, in het feestgedruis werd meegezogen.De ideale man heeft een briljante titel, maar dat is dan ook het enige goede aan dit boek.</t>
  </si>
  <si>
    <t>Het boek begon nog wel aardig maar verder vond ik er echt niet veel aan,had het eigenlijk weg willen leggen maar uiteindelijk toch maar uitgelezen.</t>
  </si>
  <si>
    <t>In dit vervolg op 'Schaduwschepen' reizen we weer langs veel verschillende plekken van de Gran Terre. Net zoals in het vorige deel gebruikt Teng zijn kundige en uitbundige vertelvaardigheid om deze fantasierijke wereld flink uit te werken. We leren meer over de mythische verhalen, zien er weer meer ontplooien. Maar er is een groot verschil ten opzichte van het vorige deel: er lijkt meer focus in het verhaal te zitten. Uiteraard zijn er weer meerdere verhaallijnen die samenvallen, maar doordat de focus nu meer op de voormalige kalief Haroen en Mariet, het zusje van Marek, liggen, krijgen die personages ook echt de ruimte om zich te ontwikkelen: beide personages zijn aan het einde van het boek niet meer wie ze in het begin waren. Dit was een van mijn grote kritieken van het eerste deel, en ik ben dan ook erg blij dat Teng zich in dit verhaal zich daar meer op heeft gericht. Dat maakt het boek voor mij beter dan 'Schaduwschepen'. Al met al geef ik het vier sterren.</t>
  </si>
  <si>
    <t>Ik vond dit boek zeer teleurstellend. Dit boek was heel anders dan haar vorige boeken. Het is zeer vervelend lezen om al vanaf het begin te weten wie de moord heeft gepleegd. Ook vond ik het heel jammer dat Inspecteur Sejer er pas aan het eind aan te pas komt. Echt een afknapper. Als je nog niet bekend bent met deze schrijfster moet je niet beginnen met dit boek. Al haar andere boeken zijn geweldig en zeer spannend!!</t>
  </si>
  <si>
    <t>De achterkant van het boek klonk veelbelovend: met humor en compassie over het moderne leven. Dit kun je als schrijver op een leuke en humorvolle manier neerzetten.De twaalf verhalen slaagden er geen van alle in om me echt te boeien. Bij tijd en wijle is de schrijfstijl dramatisch waardoor de dingen die personages zeggen in elkaar overlopen. Sommige verhalen zijn over the top en wat absurd, wat humoristisch kan zijn, maar op mij had het niet dit effect.Het grootste deel van het boek vroeg ik me af wat ik nou precies aan het lezen was en miste ik een pakkend verhaal dat op de juiste wijze is geschreven. Sommige verhalen heel kort, zonder dat er echt een kern in is te ontdekken en andere weer wat langdradig.Ik zou dit boek niet aanraden.</t>
  </si>
  <si>
    <t>2,5 sterBegon heel sterk, maar al snel werd het herhalend en er zijn veel ongeloofwaardigheden, ridicuul bijna. De boeken worden nu wel een beetje veel van hetzelfde. Alhoewel ik nu slechts 3 boeken van deze auteur heb gelezen, weet ik bijna al hoe de volgende boeken zullen "smaken". ,Ik las maar even een Deaver pauze in.</t>
  </si>
  <si>
    <t>Korenblauw is een mooi verhaal over het leven van een aantal mensen. De tijdslijn is ongeveer 30 jaar. Het verhaal verloopt vlot waardoor je wilt doorlezen. Wat opvallend aan het boek is, is dat in het begin het meer een levensverhaal is en halverwege het een spannend boek begint te worden door allerlei opmerkelijke gebeurtenissen. De personage zijn goed omschreven, waardoor er een beeld ontstaat en je mee gaat leven. Hoewel het boek behoorlijk wat bladzijden heeft, is het boek snel uitgelezen.</t>
  </si>
  <si>
    <t>Een van de slechtste boeken van Patterson die ik al gelezen heb. Het leek bij tijden alsof ik een chicklit aan het lezen was. Niet dat daar iets mis mee is, maar dat is niet mijn genre en volgens mij ook niet dat van Patterson. Voor mij is dit het einde van de women's murder club. Het hoeft niet meer voor mij.</t>
  </si>
  <si>
    <t>Over hoe een analfabetische Zuid-Afrikaanse latrine werkster verantwoordelijk wordt voor een atoombom in Zweden samen met haar niet bestaande vriend. Dit alleen al klinkt behoorlijk onmogelijk, maar echt: het wordt nog veel gekker.Wie na het lezen van 'De 100-jarige man die uit het raam klom en verdween" dacht dat Jonas Jonasson al zijn kruit al had verschoten voor wat absurditeit betreft, heeft het mis. Opnieuw is deze schrijver er in geslaagd om op geniale wijze de spot te drijven met de recente geschiedenis. Op dezelfde wijze als in zijn eerste boek, schuwt hij ook in deze roman de pijnlijke dieptepunten uit de afgelopen decennia niet, en weet deze met veel humor maar altijd maatschappijkritisch tot een hilarische avontuur te verweven. Nooit voorspelbaar, want bij de afsluiting van ieder hoofdstuk volgt weer een volledig nieuwe absurde wending.Nooit saai en in een schrijfstijl die uitnodigt om net zo vlot door te lezen als een avonturenroman. Maar met quotes die je als lezer doen beseffen hoe geniaal deze schrijver zware onderwerpen lichtzinnig onder de aandacht weet te brengen. Zoals: "Niets duurt eeuwig in deze slechte wereld. Zelfs ons verdriet niet.(Charlie Chaplin)"Geniaal. Een roman die een breed publiek zal aanspreken.</t>
  </si>
  <si>
    <t>Ik vond dit een geweldig goed boek! De schrijfstijl is prettig, het verhaal is boeiend.Het zit mooi in elkaar, er is goed over nagedacht, geen toevallighedenHet is niet voorspelbaar waardoor je tot het eind verras wordt.Het 3e deel in een serie. Ik ben meestal niet zo dol op series omdat je tussendoor ook andere boeken leest en je dan afvraagt wie wie ook alweer was. Maar bij deze serie ging het vanzelf. Els Ruiters haalt net even iets aan over deze persoon waardoor ik het weer wist en gelijk weer in de personages zat. Dat Gé dan neergeschoten wordt (die je kent uit de andere boeken), maakt dat je bij dit verhaal nog betrokkener bent.Door de steeds onverwachte ontwikkelingen wordt het spannender en spannender met een goed doordacht plot.Dat is (voorlopig?) het laatste deel is in de serie sprak mij eigenlijk wel aan. Juist door de ontwikkelingen in dit boek is het mooi zo. Een heel krachtig eind!</t>
  </si>
  <si>
    <t>Danielle Hermans (1963) debuteerde in 2008 met Het tulpenvirus, een geslaagde thriller over, de titel zegt het al, de waanzin rond de bloembol. (In de hoogtijdagen van de zeventiende eeuw, verwisselde een zeldzaam exemplaar rustig van eigenaar tegen betaling van een grachtenpand, om niet veel later, toen de zeepbel doorgeprikt was, nagenoeg niets meer waard te zijn.) Hermans wist dit historische verhaal succesvol te combineren met een hedendaagse policier. De vertaalrechten werden verkocht aan dertien landen, onder meer ook aan de VS en Australië, alwaar Hollandse nostalgie het over het algemeen zeer goed doet. Er wordt ook een film van gemaakt.Waarom zou je een winnend paard uit de race halen? Nog een viertal thrillers volgden, overwegend met Nederlandse cultuurhistorische elementen. Maar Hermans had behoefte aan meer. Ze liet samen met collega Esther Verhoef in het non-fictieboek Stil in mij tientallen vrouwen aan het woord over hun jeugd bij de nonnen en schreef samen met actrice Marian Mudder een spannend boek over de wortels van klassieke gerechten. Niets te wensen over, me dunkt.Danielle is Daan geworden bij haar nieuwe project: Het bedrog van Quisco. Nee, geen ontboezemingen, geen vrouw in een verkeerd lijf. Het is de start van een nieuwe richting. Daan wilde een heuse roman schrijven, wil ergens toch bij die saaie dames en heren literatoren horen. Dat op de achterflap nadrukkelijk wordt vermeld dat dit Hermans eerste roman is, spreekt voor haar, getuigt van (zelf)kennis. Je zult de thrilleristen de kost moeten geven die eigenlijk vinden dat hun werk, wijzend op de verkoopcijfers, minstens net zo belangwekkend is als dat van, om even in het binnenland te blijven, pakweg Jeroen Brouwers, P.F. Thomése, L.H. Wiener, Gerbrand Bakker, A.F.Th. van der Heijden en Thomas Rosenboom. O, o, allemaal oudere mannen.‘Zonder een woord te veel en in een beeldende stijl weet Daan Hermans op confronterende wijze de geheimen van Quisco te ontrafelen. Het bedrog van Quisco is een fascinerende roman over oordelen en veroordelen, over schuld en onschuld.’Toe maar, die marketing- en promotieafdelingen ook altijd. ‘Welkom in Quisco waar niets is wat het lijkt,’ voegt de schrijfster zelf op het voorplat nog toe.Allereerst maar even het verhaal: Journalist Evander Clovis – waar haalt men toch altijd die namen van personages vandaan? Hermans relativeert in het midden van het boek bekwaam. Een van de bewoners van Quisco zegt tegen de journalist dat hij een beetje gekke riddernaam heeft. – is dankzij de connecties van een oom bij een krant terechtgekomen. Zijn schrijftalent is tanende omdat hij van de hoofdredacteur alleen maar onderwerpen krijgt die eigenlijk in het plaatselijke sufferdje thuis zouden horen. Dan verdwijnt in de (fictieve) enclave Quisco, een afgelegen oase op een woestijnachtig schiereiland, ineens de huisarts Martha Mulder. Ridder Clovis herinnert zich tijdens de redactievergadering dat hij een oudtante daar heeft wonen en praat zijn mond voorbij. Liever kwijt dan rijk, denkt de redacteur en zend hem op pad.Over Quisco is weinig tot niets bekend, de bewoners houden niet van pottenkijkers. Er wonen geen kinderen, behalve de pigmentloze dochter van de huisarts, Josie, een negenjarig wel heel erg vroegwijs kind, een ziener eerder. En nu komt het: Evander is aanvankelijk sceptisch, maar raakt gedurende zijn verblijf geïntrigeerd door de bewoners, raakt verstrikt in hun levens en, jawel, hij ontdekt zichzelf, beseft dat hij zichzelf zijn hele (amper dertig jaar oude) leven heeft ontlopen.De roman opent als volgt: ‘De waarheid onder ogen zien gaat de een nu eenmaal makkelijker af dan de ander. Bij mij was het een moeizaam proces dat werd ingezet door drie factoren: toeval, stupiditeit mijnerzijds en het overlijden van mijn oma. Althans dat dacht ik. Later bleek dat het anders zat.’Direct het thrillerelement, dat nog versterkt wordt door de cliffhanger aan het einde van het eerste hoofdstuk: ‘Wat ik toen nog niet wist, was dat ik heel veel over Quisco te weten zou komen. En over mezelf. Veel meer dan me lief was.’Quisco is een afgesloten gemeenschap, bewoond door zonderlingen, of eerder door mensen die voldoende hebben aan gewoonweg leven. Een ideale omgeving voor de literaire beschrijving, voor de invulling van intermenselijke relaties, voor verbeelding, voor voelbare emoties. De personages maken ten opzichte van Evander een ontwikkeling door. Quisco zelf verandert gedurende het boek meermaals van identiteit. Niets is inderdaad wat het lijkt. Maar het geheel ademt vooropgezetheid, mist een onderlaag, mist terloopsheid, mist het laconieke. Het ligt er allemaal net iets te dik bovenop. Tja, zoals in een thriller. Eerder fantasie dan verbeelding.Hermans weet natuurlijk hoe je een verhaal moet vertellen, maar haar stijl is in dit boek eerder weifelend, wringt een beetje, ontbeert zo nu en dan een natuurlijke cadans. Heeft ze wellicht te bewust naar een ‘andere taal’ gezocht. Woordgrappen – ook al zijn ze wellicht onbedoeld – tillen het geheel niet bepaald naar een hoger plan.‘Twee maanden later overleed oma nadat zij en haar bridgepartner groot slem hadden geboden. Bij de laatste slag ging het mis. Voor oma’s hart was dat ook meteen de laatste.’‘Ook wist ik dat ik niet inde wieg gelegd was voor het moederschap.’Het verhaal van Evander wordt her en der onderbroken door monologen van Josie, die onder meer haar eigen geboorte, haar tijd als baby en haar haatverhouding met haar moeder beschrijft. Vroegwijs, zeiden we al, bij een ziener begint de tijd des onderscheids immers al in de baarmoeder. Cesuren die opnieuw wat gemaakt overkomen. Evander schrijft gedurende de tekst een boek, een beproefde literaire truc. (U raadt het al: het boek dat voorligt.) Ergens ontwaakt hij ook nog eens uit een droom. (Wij herhalen: ‘tell a dream, lose a reader’.)Quisco blijkt een verzamelplaats te zijn van verschoppelingen, ex-criminelen of criminelen op de vlucht, mensen die vals beschuldigd zijn of creaturen die door hun verschijning het daglicht niet kunnen verdragen. De levensverhalen die zijn toegevoegd zijn interessant, soms zelf bittergrappig.Het boek van Evander wordt een succes, nadat hij – ternauwernood, we verklappen verder niets – de commune heeft weten te ontvluchten. Maar is hij soms een eendagsvlieg? En waarom hebben de bewoners hem echt laten gaan? Hebben ze hem soms bedrogen en alleen maar gebruikt?In het nawoord probeert Hermans nog een extra lading te geven door te schrijven dat alle gebeurtenissen zich echt hebben voltrokken en dat de personages zijn gebaseerd op bestaande personen, maar dat de namen van sommigen (sic!) zijn gefingeerd.‘De naam Quisco heb ik verzonnen om te voorkomen dat het stadje overspoeld wordt door lieden die er niets te zoeken hebben.’Leuk, maar daar trappen we niet in. Het bedrog van Quisco is een aarzelend boek, eerder een zesde thriller dan een roman. Maar goed, alle begin is moeilijk.</t>
  </si>
  <si>
    <t>De gevangene, Shadow Moon, zit zijn tijd uit, en telt af naar het moment waarop hij vrij zal komen. Hij wil terug naar huis, het leven met zijn vrouw verderzetten, want ze houden nog van elkaar. Ze heeft zijn vliegtuigticket klaar en Shadow wacht geduldig het bevrijdende moment af. Als tijdverdrijf heeft hij zich allerlei kunstjes met munten aangeleerd….Dan wordt hij plots een beetje vervroegd vrijgelaten, blijkt omdat zijn vrouw, Laura, is omgekomen bij een auto-ongeluk.Tijdens zijn reis naar huis ontmoet Shadow de mysterieuze meneer Wednesday, die hem uitnodigt om met hem mee te gaan en in ruil een goed inkomen garandeert.Meneer Moon beslist in te gaan op het voorstel van Wednesday maar voor hij definitief vertrekt, wint hij een gouden munt, die hij als afscheidscadeau, aan zijn overleden vrouw schenkt, en zowel vrouw als munt worden begraven.Hij verblijft bij wel zeer bijzondere karakters, doet de vreemde klussen die hem opgedragen worden en ….droomt. Zou het kunnen dat oude goden verhuisden naar Amerika, en dat iedereen terechtkomt in een reeks absurde, Amerikaanse dromen, of anders gezegd nachtmerries...Het originele boek werd in 2001 door Neil Gaiman geschreven en 16 jaar later ‘bijgewerk” en verfilmd.De schrijfstijl is boeiend en om van het boek te houden, helpt het als je fan bent van Amerikaanse lectuur, film en series.</t>
  </si>
  <si>
    <t>De schrijver gebruikt erg veel bijvoeglijke naamwoorden en probeert indruk te maken met een overdreven gebruik van “moeilijke” woorden. Al snel raakte ik verveeld. Toch nog doorgelezen, de reviews waren immers zeer lovend. Ik ben toch gestopt. De schrijver is zeer neerbuigend over zijn medemens. En dat vind ik echt vervelend, jammer!</t>
  </si>
  <si>
    <t>Eén gesloten kamer,Eén lijk,Vijf verdachten,Drie uur om de moordenaar te vinden….Met deze woorden voor op de kaft probeert het boek je interesse te wekken, bij mij is dit ook zeker gelukt.In het boek volgen we de tv-detective Morgan Sheppard. Als 11 jarig jongetje vergaart Morgan Sheppard beroemdheid door de moord op zijn wiskunde leraar op te lossen, Iedereen dacht dat het zelfmoord was, maar Morgan bewees het tegendeel. 25 jaar later is Morgan de presentator van het tv-programma ‘inhouse detective’, en is hij verslaafd aan drank en drugs. Nu wordt Morgan verward wakker in een hotelkamer, op de klok staat 03:00:00 maar de klok loopt niet. Hoe komt hij hier? Waarom zit hij geboeid aan het bed? Heeft hij een black-out van de drank en drugs? Nee dit voelt anders. Opeens hoort hij iets, het geluid van ademhalen maar niet van hemzelf, hij is niet alleen…Een voor een ontwaken nog 5 mensen, allemaal onbekenden voor Sheppard. Wat is er toch aan de hand? Waarom is hij als enige geboeid? Als er een lijk in de badkuip gevonden wordt, gaat de tv opeens aan, er verschijnt een man met een masker op de tv. Sheppard krijgt van hem de opdracht de moord op te lossen binnen 3 uur, lukt dit niet dan zal iedereen sterven. De moordenaar is aanwezig in de kamer, maar wie? Zal het Morgan lukken om de moord op tijd op te lossen? De klok loopt en de tijd tikt weg…. Tik TakVoor Tik Tak hanteert Chris McGeorge een haast filmische schrijfstijl met een hoog tempo in het verhaal, het geeft je af en toe het idee of je een tv serie of een film aan het lezen ben in plaats van een boek. Deze manier van schrijven zorgt ervoor dat het makkelijk is om je in het verhaal te verplaatsen en het echt voor je te zien. Echter heeft deze manier van schrijven ook een nadeel, zoals vaak het geval is bij tv series, zie je ook in Tik Tak dat de karakters die geen hoofdpersonage zijn weinig diepgang kennen, en er alleen lijken te zijn om hun rol te spelen en meer niet.In het boek wordt veel gebruik gemaakt van flashbacks. De flashbacks geven een welkome afwisseling met de snelheid van het verhaal. Daarnaast verschaffen de flashbacks je met de nodige achtergrond informatie.Chris McGeorge heeft een goed visitekaartje afgegeven met dit thriller debuut. Het is zeker geen perfect boek, het mist hier en daar wat diepgang en gaat af en toe wat kort door de bocht, maar het bevat een goed uitgedacht plot met onverwachte elementen, en een verrassende plottwist. Uiteindelijk vind ik het belangrijkste van een boek het plezier, dat je hebt tijdens het lezen. Ik heb het boek met heel veel plezier gelezen, en raad het boek ook zeker aan als je van thrillers en detectives houdt.</t>
  </si>
  <si>
    <t>‘Melkbloed’ Clara WeissWreed Wraak WaanzinOmgeving 'Höllental' hooggebergte Duitsland.Het begint in de tegenwoordige tijd op 25 november, de naamdag van de 'Heilige Catharina van Alexandrië;''de zon was met moeite door de dikke nevel gedrongen en had een zwak geel licht over de dorre weiden en de grijze bergwanden geworpen'.Ergens in de Alpen staan hoog in de bergen wat huizen.Families hebben er zich gevestigd, trouwden, kregen kinderen, een vreedzaam bestaan, tot die dag, die 25 november als Elvira bloemen aantreft op de ‘beboste sokkel van een kruis langs de weg’.‘Grafbloemen’, van wie zijn ze, wiens nagedachtenis wordt geëerd?Die dag treft ze het bruut vermoord lichaam aan van haar buurman, haar vriendin Resi is onverwacht 'naar de stad', een dag later zorgt een vroege sneeuwstorm voor totale isolatie, stroom is er niet, angst en ongeloof bekruipen Elvira, wanhopig probeert ze te begrijpen wat er gebeurt.Er is een moordenaar daar op de berg.Ingenieus en sterk psychologisch plot, religieuze elementen,barre omstandigheden met hooguit wat über gebeurtenissen.De sfeer is unheimisch in deze vooral verdomd goede, verrassende en zeer onderhoudende thriller.</t>
  </si>
  <si>
    <t>Topboek!!!! Mooiste boek wat ik ooit gelezen heb samen met dochter van de imam.</t>
  </si>
  <si>
    <t>Wreek meLiesa wil de stoere Ron verleiden en daar heeft ze heel veel voor over. Ze is dan ook echt op wraak belust. Maar lukt het haar om deze wraak uit te werken?Dit is een korte info, het verhaal moet je zelf lezen!!Van bij het begin zit je in dit kortverhaal. Het leest heel vlot en is een verhaal geschreven in de gekende fijne schrijfstijl van Anja Feliers. Ook hier weet ze ons terug in te palmen en lukt het haar om de spanning te laten opdrijven wat maakt dat je dit in één rush uitleest. Je moet het haar maar nadoen hoe ze een thriller schrijft van slechts 100 blz. waarin zoveel gebeurt. Je weet dat Liesa uit is op wraak en hoe dit evolueert maakt het voor, ons lezers, extra spannend. Het zit echt wel weer vernuft in elkaar.Ik vond het verhaal echt wel goed en het erotische is zeer sensueel en sereen geschreven. Dit hoort er in dit verhaal echt wel bij. Terwijl ik deze kleine recensie schrijf, zit ik eigenlijk terug in het verhaal. Het is een heel leuk, maar goed tussendoortje dat we van haar dit jaar mochten ontvangen.Ik wil dit boek zeker aanraden aan alle Anja Feliers fans en ook anderen mensen kunnen we hiermee proberen te overhalen om haar boeten te laten lezen.Voor zowel:schrijfstijl, spanning, leesplezier, originaliteit, psychologie en plot geef ik volle 4 sterren!!!NAAKTNa het lezen van deze rollercoaster sta je naakt te staren op het eindpunt.Louise heeft het heel druk om de liefde van haar leven te strikken, maar is ze overtuigd dat het haar zal lukken? Welke rol spelen Sam en Anne in dit verhaal?Het eerste woord dat ik zei als het boek uit was "Jawadde, ook weer geen gewoon verhaal". Ze blijft me verbazen en dat maakt het ook leuk en spannend". Het verhaal is echt wel zeer goed. Vanaf de eerst zin zit je volledig in het verhaal. Bladzijde na bladzijde voel je de spanning opdrijven en wordt er een stukje van de sluier gelicht. Dit verhaal steekt heel vernuft in elkaar en is echt genereus geschreven. Ook hier blijft ze haar eigen stijl handhaven wat mij heel blij maakt.Veel ga ik niet verklappen, je moet het zelf ontdekken bij het lezen van dit boek.Voor mij een fantastisch verhaal.Spanning: 9Leesplezier: 10schrijfstijl: 10Originaliteit: 10Psychologie: 9Plot: 10</t>
  </si>
  <si>
    <t>wat een goede schrijfster is loes,het is het eerste boek van haar wat ik gelezen heb,en heb meteen mijn ntl lijst aangevuld voor de rest.het grijpt je van het begin tot het einde.ook heel makkelijk te lezen,en in ieder hoofdstuk blijft de spanning je volgen.zeer verrassend eind.toppie.jammer dat er niet meer reacties op dit boek zijn</t>
  </si>
  <si>
    <t>De bijzondere cover nodigt uit om op te pakken. Op het eerste gezicht vraag je je af wat de afbeelding met het verhaal te maken heeft als je de achterflap leest maar als je wat verder in het verhaal komt bemerk je dat de cover het hele verhaal dekt. Een goede keuze.In veertig hoofdstukken neemt Finley je mee naar zijn moeilijke leventje in Bellmont. Het verhaal wordt verteld vanuit het ik-perspectief van Finley, een stille jongen die leeft voor zijn sport en maar één droom heeft en dat is weg uit Bellmont samen met Erin.De schrijver weet op een indringende manier het leven in de geweldadige stad te omschrijven en voel je je net zo benauwd als Finley en weet je maar al te goed waarom hij die stad wil ontvluchten. Haat, rascisme, misdaad is daar aan de orde van de dag.De eerste paar hoofdstukken zijn heel erg op basketbal gericht wat logisch is omdat de hoofdfiguur het verhaal verteld en alleen maar met sport bezig net als zijn vriendin. Door de komst van Boy21 krijgt het verhaal een andere wending en leer je de personages ook van een andere kant kennen, ze veranderen mentaal in het verhaal en vullen elkaar aan. Het aparte gedrag van Boy21 wordt bijvoorbeeld gerelativeerd door de stilte die Finley uitstraalt om een voorbeeld te noemen zonder spoilers weg te geven.Het verhaal heeft mij vanaf het eerste hoofdstuk gepakt en ik heb het verhaal in één ruk uitgelezen. Het emotionele einde vond ik erg resoluut maar zeer passend en mooi.Ik kan niet anders zeggen dat ik het boek een cadeautje vond en dat ik het met plezier gelezen heb.</t>
  </si>
  <si>
    <t>"Gelezen" als luisterboek. Het boek wordt mooi voorgelezen door Willemijn de Vries. Een traag Scandinavisch misdaad verhaal is heerlijk om te laten voorlezen. Het verhaal zelf valt wat tegen. De plot is zwak en eindigt toch vrij abrupt. De schrijfster heeft ook haar best gedaan om wat van het "normale" stramien af te wijken. Het slachtoffer is biseksueel. De mensen die een polyamoreuze relatie met elkaar hebben zijn verdacht en de lesbische relatie is gewelddadig.In het boek leer je de hoofdpersoon Ellen goed kennen. Zij werkt als verslaggeefster bij TV4 en heeft veel problemen met haar verleden. Alle overige personen in het boek blijven aan de oppervlakte. Het boek heeft een cliffhanger. Gelukkig is er al een volgend deel beschikbaar in de app van de bibliotheek.</t>
  </si>
  <si>
    <t>Ik las reeds alle boeken van deze schrijfster, die me heel erg kon overtuigen met haar stijl en spannende opbouw.In dit nieuwste boek mis ik haar stijl, haar diepgang, .... Het verhaal komt heel traag echt op gang en kon mij op geen enkel vlak echt raken. Ik had er zo naar uitgekeken, maar deze keer viel haar boek mij echt tegen.</t>
  </si>
  <si>
    <t>In een misdaadroman draait het vaak om_x0085_ het motief. In die zin is de titel van Lescroarts nieuwste niet bijster origineel. Hij houdt je tijdens het lezen wel de hele tijd alert: wat is het motief, wat is het motief? Motief waarvan? Wel, van de dubbele moord, natuurlijk. Op de stinkend rijke Paul Hannover en zijn mooie, jonge, aanstaande vrouw. Ze worden verkoold teruggevonden in de resten van hun onlangs gerestaureerde huis, en al snel blijkt dat ze vermoord werden voor de brand uitbrak.Dus: wat is het motief? Niet te ver zoeken_x0085_ geld natuurlijk! Paul wilde trouwen en zijn familie zag de erfenis al verbrast worden door de jonge minnares. Of: Paul schoot als zakenman onder de duiven van een andere firma, en dat daar wat politiek getouwtrek bijzit hoeft niet te verbazen.Met deze ingrediënten had Het motief een lekker spannend boek kunnen worden. Dat is het in deel 1 alleszins jammer genoeg niet. De hoofdreden daarvoor ligt in een vorig boek van Lescroart. Daar hadden de steeds weerkerende hoofdpersonages, hoge politieome Abe Glitsky en zijn vriend advocaat Dismas Hardy, een aanvaring met rechercheur Cuneo. Dat feit welt in alle hevigheid op als Cuneo als eerste op de plaats delict komt. Hij is het onderzoek al gestart, als Glitsky van de burgemeester herself de opdracht krijgt om het onderzoek in goede banen te leiden. Als water en vuur moeten gaan samenwerken, krijg je stoom. In Het motief lijkt die stoom op een deprimerende mist waarbij veel meer aandacht uitgaat naat politiek incorrect gekonkelfoes dan naar de oorspronkelijke moordzaak. Tijdens het lezen denk je vooral: wanneer klaart het hier op?Dat gebeurt vrij onverwacht in deel twee. Lescroart maakt een tijdsprong, er is een verdachte, advocaat Hardy mag haar verdedigen, en doet dat met glans. Lescroarts roots als schrijver van rechtbankthrillers komen hier aan de oppervlakte. Terwijl Hardy zich in de juridische arena vol overgave vastbijt in zijn tegenstander, gaat Glitsky op de valreep nog een aantal sporen na. Dat had hij, tussen ons gezegd en gezwegen, al veel eerder kunnen doen. Je zou denken dat zo_x0092_n bekwaam man zijn prioriteiten beter moet kunnen inschatten. Als verzachtende omstandigheid mag zijn privésituatie aangehaald worden. Zijn tweede vrouw is zwanger en er niet helemaal zeker van of Abe daar wel zo blij om is. Opnieuw een item met potentie, maar Lescroart maakt zich er van af met wat Mona_x0092_s hartenrubriekgepieker en een sandwichknuffel toe. Wel aardig allemaal, maar net niet pittig genoeg. En daar verandert het verrassende einde helemaal niets aan.</t>
  </si>
  <si>
    <t>Journalist Joe Oakes zijn levensdoel is het ontmaskeren van bedrieglijke secteleiders, gebebedsgenezers en soortgelijken. Vanaf het moment dat er een vage amateurvideo opduikt, waarop de duivel te zien zou zijn, gaat Joe op pad om deze te ontkrachten. Maar het is niet eenvoudig, want de video werd voor echt verklaard door specialisten. Joe moet dus de plaats waar de video geschoten werd proberen te bereiken. Maar het eiland, in de volksmond Varkenseiland genoemd, heeft een kwalijke reputatie. En iemand vinden om hem er heen te varen is niet makkelijk.Als hij er dan toch eenmaal voet aan land zet, treft hij er de doodsbange volgelingen van Malachi Dove, een gebedsgenezer die vroeger al eens door Joe ontmaskerd werd, aan. Al snel blijkt dat Malachi zijn vroegere vernedering nog niet nog niet vergeten is, en nog altijd een rekening te vereffenen heeft met Joe.Dit boek doet me aan de film _x0093_Cop land_x0094_ (met Sylvester Stallone) denken: het is een traag verhaal, en de ganse tijd zat ik te wachten tot de actie en spanning er eindelijk aan komt. En als het boek eindigt zat ik nog altijd op mijn honger, en dan blijf ik daar achter met een een _x0093_was dat alles?_x0094_-gevoel.Een origineel gegeven en een kleine twist op het eind zijn eigenlijk de enige positieve punten, maar dat is lang niet genoeg om er een goed boek van de maken. De wetenschap dat Mo Hayder in het verleden zulke goede boeken afleverde, maakt het nog pijnlijker deze misser te lezen. Dit is, met stip, het slechtste boek dat ik dit jaar las en het is erg jammer dat haar naam op deze cover prijkt.Ik ga er niet meer woorden aan vuil maken, en een kaarsje branden dat haar volgende boek terug het niveau van Vogelman en Tokio haalt.</t>
  </si>
  <si>
    <t>MeerduidigOm meteen maar met de deur in te huis vallen: dit is geen eenduidig boek, wel een zeer onderhoudende roman over twee wetenschappers die elk op hun manier de wereld opmeten. Het onderhoudende zit in de humor die Daniël Kehlmann gebruikt en de lezer regelmatig een glimlach ontlokt, het meerduidige wordt veroorzaakt door fictie en non-fictie die door elkaar heenlopen en de hoeveelheid onderwerpen die de auteur behandelt.Twee geleerdenDe twee geleerden die de basis vormen van het verhaal zijn Alexander von Humboldt en Carl Friedrich Gauß. Beide heren zijn qua karakter totaal verschillend en dit geeft de auteur meteen de mogelijkheid hiermee te spelen, waardoor hun avonturen zich op meerdere niveaus onderscheiden. Wanneer we de twee vergelijken is Gauß de sombere en Humboldt de optimist. De twee citaten hieronder geven de toon aan, zodat het duidelijk is hoe meesterlijk Kehlmann het geniale duo een plaats geeft in z'n roman:'Humboldt werd altijd van verheven gevoelens vervuld wanneer iets gemeten werd; dit keer was hij dronken van enthousiasme. Door de opwinding kon hij een paar nachten niet slapen.''Men had hem de wereld in gestuurd met een verstand dat bijna al het menselijke onmogelijk maakte, in een tijd dat elke onderneming nog moeilijk, inspannend en smerig was. Men had zich over hem vrolijk willen maken.' (Gauß)HistorieOm een beeld te geven van de tijd waarin het verhaal zich afspeelt gaan we terug naar het jaar 1828. De twee geleerden zullen elkaar ontmoeten in Berlijn waar het Congres van Duitse natuuronderzoekers zal plaatsvinden. Het boek begint hiermee niet chronologisch want ruim voor dit jaar hebben beide geleerden al heel wat wetenschappelijk werk gedaan en gepubliceerd. De verrichtingen van Humboldt en Gauß worden om en om weergegeven in aparte hoofdstukken, waarbij die van Humboldt langer zijn.Tijdens het lezen worden talloze historische gebeurtenissen vermeld, waarvan het grootste gedeelte voorbijgaat aan Gauß, die geen flauw benul had dat er oorlog, Frankrijk tegen Pruissen 1806, was omdat hij al weken geen krant meer had gelezen. Hij houdt zich meer bezig met zijn plan een sterrenwacht te laten bouwen in Göttingen, dat nu helaas aan Frankrijk toebehoort.ExotischHumboldt is de man van het avontuur. Aangestoken door illustere voorgangers als Georg Forster, die met Cook een reis om de wereld had gemaakt, wil ook hij reizen en ontdekken. Forster keek met melancholie terug op zijn avonturen, hij had teveel gezien. Hij adviseerde Humboldt naar de mijnbouwacademie in Freiburg te gaan en het binnenste van de aarde te bestuderen. Het neptunisme, een theorie van Werner, werd verdedigd door beide kerken en Johann Wolfgang Goethe. Later in het boek zal Humboldt deze theorie omverwerpen.Humboldt reist af naar de Nieuwe Wereld om aldaar met zijn vele meegebrachte meetinstrumenten in de meest onherbergzame gebieden metingen te verrichten. Zijn metgezel was Aimé Bonpland, een militair arts en botanicus. De avonturen van dit tweetal zijn een verhaal apart, opgetrokken wenkbrauwen en wat humor maken deze hoofdstukjes onbetaalbaar.'Pas dagen later kwam er weer een nederzetting in zicht. Een door het zwijgen idioot geworden missionaris begroette hen stotterend. De mensen waren naakt en bontgekleurd: sommige hadden jassen op hun lichaam geschilderd, andere uniformen die ze zelf nooit gezien konden hebben. Humboldts gezicht klaarde op toen hij vernam dat er op deze plek curare vervaardigd werd.’AardsHet leven van Gauß verliep minder exotisch, als zoon van een zwijgzame tuinman en een lieve analfabete moeder zocht hij zijn eigen weg. Hijzelf besefte dat iets aan hem zich onderscheidde van anderen:'De meeste van zijn latere herinneringen draaiden om de traagheid. Lange tijd dacht hij dat de mensen toneelspeelden of een ritueel volgden dat hen dwong altijd pas na een korte pauze te spreken of te handelen. Soms kon hij zich aanpassen, andere keren was het niet uit te houden. Pas geleidelijk kwam hij erachter dat ze die pauzes nodig hadden. Maar waarom ging denken bij hen zo langzaam, zo log en zo moeizaam? Alsof gedachten door een machine geproduceerd werden die men eerst moest aanzetten en op gang moest brengen, alsof ze niet levend waren en zich vanzelf bewogen. Het viel hem op dat anderen zich ergerden wanneer hij geen pauzes inlaste. Hij deed zijn best maar vaak lukte het hem niet.'De hoogbegaafde Gauß krijgt kans om zijn talenten te gebruiken. Zijn eerste hoogtepunt is een ballonvaart die hij mee mag maken. Deze buitengewone ervaring zet hem aan het denken over vliegen, het licht, de sterren, planeten die om een zon draaien, manen die om planeten draaien en het besef dat 'alle parallelle lijnen elkaar raakten'ConclusieEerder dit jaar las ik 'Tijl' van dezelfde auteur. Ook in dat boek lopen fictie en non-fictie door elkaar, komen er wetenschappers aan het woord, spelen historie en filosofie een belangrijke rol en is de toon regelmatig licht humoristisch. Dat maakt dit boek herkenbaar en zorgt ervoor dat de boodschap die de auteur wil uitdragen niet direct af te leiden is uit de tekst. Ik denk dat hij wil aantonen dat het lot een belangrijke rol speelt in het leven. Humboldt heeft zo'n beetje negen levens, wanneer je ziet wat hij allemaal overleefd heeft en dan ook nog gevoeligheden als slavernij aankaart met gevaar voor eigen leven, kun je je inderdaad afvragen waarom de één wel en ander niet ongeschonden uit de strijd komt. Bij Gauß loopt alles even problematisch, in de liefde, met zijn kinderen en ook met zijn werk, steeds die mistroostigheid. Kortom, ik heb genoten van deze roman en denk dat niet iedereen dit 'volle' boek kan waarderen. Maar het kan geen kwaad om de proef op de som te nemen: meten is weten en Kehlmann heeft een bevlogen pen en tenslotte is er nog een mogelijke link met Thomas Mann:'Toen ze weer wakker was had zij het portret van een grappige dwerg met getuite mond, in wie zij natuurlijk niet Frederik de Grote herkende, niet onverdienstelijk bont beschilderd. Nu Humboldt er eindelijk was, wilde zij het snel achter de rug hebben.'De auteur is bewonderaar van Thomas Mann en deze zou zich (bron: Wikipedia)Frederik de Grote voorstellen als een boosaardige dwerg.</t>
  </si>
  <si>
    <t>De Amerikaan Edward is iemand uit de financiele wereld die gevraagd wordt door een Engels grafelijk echtpaar om een middeleeuws manuscript op te sporen, een codex. Waarom juist hij als bankman gevraagd wordt is hem niet duidelijk, mij ook niet trouwens. Hij is wel betrouwbaar wat geldzaken betreft, maar weet niks van middeleeuwse manuscripten af. Edward speelt tussendoor een computerspel dat hij heeft gekregen van zijn ietwat vreemde vrienden. Het spel lijkt op de gebeurtenissen in de codex, maar het uiteindelijke verband ontgaat mij helemaal. Dit boek is onderhoudend, maar zou dunner kunnen omdat er veel uitgeweid wordt. Wat ik heel jammer vind, is dat het einde niet bepaald inslaat, het was mij al eerder in het verhaal duidelijk dat het zoiets moest zijn.</t>
  </si>
  <si>
    <t>Hoewel het Midden-Oosten gedachtengoed van De Winter verwerpelijk is, evenals de krant waarin hij deze zienswijzen bezigt, zijn zijn boeken alleszins onderhoudend. Niet litterair, daarvoor voert hij teveel toevalligheden en complottheorieën op, eerder een makkelijk leesbaar scenario voor een B-film. Zo gaat het ook in Geronimo. Het verhaal voert terug naar 2011, de afrekening met OBL in de Pakistaanse stad Abbottabad (guilty pleasure: ik stond die avond te hossen voor het Witte Huis). Dubbel gevoel bij dit boek: leest als een trein maar De Winter vergaloppeerd zich met het thema en zijn eigen vooringenomenheid waardoor het allemaal erg ongeloofwaardig wordt.</t>
  </si>
  <si>
    <t>maar alle losse draadjes komen wel bij elkaar. ,Hoewel als laatste in vertaling uitgebracht, is Verloren dochter het derde boek van Dennis Lehane en het derde deel in de serie over Patrick Kenzie en Angela Gennaro. Waarom een uitgever niet gewoon de juiste volgorde besluit aan te houden bij het vertalen van de boeken van een auteur waarvoor het de rechten bezit, zal altijd wel een raadsel blijven. Nog raadselachtiger wordt het als dat het zo lang uitgestelde deel ook nog eens één van de beste boeken van de desbetreffende schrijver blijkt te zijn. Want die conclusie kan zeker getrokken worden na het lezen van Verloren dochter, een zeer spannende pageturner waarin bijtende humor, bruut geweld, harde actie en verschillende plotwendingen elkaar doorlopend lijken af te wisselen. De twee privé-detectives worden ingehuurd door de schatrijke Trevor Stone om zijn spoorloos verdwenen dochter Desiree te vinden. De miljardair heeft nog maar enkele weken te leven en nadat één van de beste detectives haar niet heeft kunnen vinden, moeten Kenzie en Gennaro de dochter zien te vinden. Het spoor leidt naar een kerkelijke instantie die mensen met verdriet probeert te helpen hun weg in het leven weer terug te vinden, maar zoals wel vaker is de humanitaire uitstraling slechts een slim gekozen dekmantel voor groot financieel gewin.Nadat Patrick Kenzie en Angela Gennaro naar het warme Florida zijn vertrokken, raken de ontwikkelingen in een stroomversnelling. Hun opdrachtgever blijkt niet volledig de waarheid te hebben gesproken en ook Desiree is mogelijk niet het schoolvoorbeeld van een liefhebbende dochter. Beetje bij beetje komt de waarheid boven water, maar ondertussen moeten de privé-detectives wel vechten voor hun eigen leven. Net als in de andere boeken van Dennis Lehane is de humor werkelijk fantastisch, zonder dat het zo’n opvallende plaats inneemt dat het de vaart uit het verhaal kan halen. Soms moet je een zin twee keer lezen om zeker te weten wat er nu precies wordt gezegd en probeer dan maar eens een spontane schaterlach te onderdrukken. Met name de scène waarin Kenzie in Florida door de politie meer dan twaalf uur wordt ondervraagd, voordat zijn advocaat hem daar komt bevrijden, is van een zeer hoog en vooral vermakelijk niveau. Mooi gevonden is ook de cryptische tip die de speurders ontvangen om op zoek te gaan naar een straat die alleen wordt omschreven als een bekend nummer van Bob Dylan.Jammer genoeg is in dit derde deel de rol van Bubba Rogowski, de oersterke en zwaar criminele jeugdvriend van Kenzie en Gennaro, vrij magertjes. Alleen in het eerste deel van het verhaal speelt hij met zijn zwarte humor en psychotische trekjes een rol van betekenis, maar wel weer op zijn eigen en volstrekt unieke manier. De manier van vertellen door Dennis Lehane is weer zeer opzwepend te noemen en de lezers worden bijna gedwongen om volledig mee te gaan in het opzwepende tempo waarin het verhaal zich weet te ontvouwen. De ontknoping is traditiegetrouw (voor wat betreft deze serie) weer niet bijster sterk, maar alle losse draadjes komen wel bij elkaar. De manier waarop de twee detectives vader en dochter bij elkaar brengen is aardig gevonden, maar zeker niet alledaags te noemen. Maar past wel uitstekend bij deze harde thriller van een zeer talentvolle auteur.</t>
  </si>
  <si>
    <t>Samenvatting:De geschiedenis van de mens wordt beschreven vanaf de evolutie,dus ook voorlopers van de mens. Deze geschiedenis wordt gebaseerdop de revoluties die plaatsvonden in de ontwikkeling zoalsde cognitieve, de agrarische en de wetenschappelijke revolutie.Hij laat zien hierbij steeds mythen en grote verhalen een rol spelen,zoals volgens hem religies en het communisme, het libealisme,het naziisme en volgens Harari ook het christendom.In het boek staan een aantal denkbeelden waarin de wereld ookop een heel andere manier wordt bekeken. Het boek is goed geschreven enabsoluut niet saai. Door de manier van denken en de ideeëndie erin beschreven worden zet het boek aan om zelf ook goedover deze denkbeelden na te denken. Maar aan het einde wordt een toekomstperspectief gegeven gebaseerd op ontwikkelingen binnen dewetenschap, en daarbij worden nauwelijks nogop de historie gebaseerde denkbeelden gebruikt.Opinie:Het boek is goed geschreven en laat zich met erg veel vaart lezen.Maar bijvoorbeeld in de beschrijving van het christendom wordtvaak de plank erg is geslagen, dus ga je afvragen hoe goed debeschreven denkbeelden van de andere wereldbeschouwingen kloppen.Verder worden alle grote wereldbeschouwingen weggezet alsmythen, waar niets van deugd, er is maar één waarheid en dat iswat hijzelf verteld. Een wel heel erg arrogante kijk op de wereld!Dat is precies wat hij andere wereldbeschouwingen verwijt.Wat meer voorzichtigheid en meer nuancering zou het boekzeker veel waardevoller maken. Wat bovendien opvalt is zijnwel erg positieve kijk op de islam. Op veel andere werledbeschouwingenheeft Harari veel commentaar, het christendom wordt zelfs inéén adem genoemd met de nazi's ! maar de islam wordt wel heelerg positief belicht als de godsdienst van vrede. De kruistochtenwaren (terecht) een ramp, maar de veroveringen van de islam rondde middellandse zee rond 700-1000 waren het uitdragen van eenbeschaving! De opkomst van IS wordt helemaal niet genoemd.Ook de wetenschappelijke bijdrage van de islamistische wetenschap inde oudheid wordt erg overdreven. Soms wordt gesuggereerd dat aan hetbegin van de jaartelling deze bijdrage veel belangrijker was dande kennis uit West Europa ( nb Mohammed leefde omstreeks 600 n Chr. ).Bijvoorbeeld de schrijfwijze van de decimale getallen komt uit India enis dus geen islamitische vinding. Verder wordt er met geen woordgesproken over de belangrijke ontwikkelingen in de Middeleeuwen.Harari volgt hierbij het verlichtingsdenken dat de middeleeuwenerg negatief laat zien. Terwijl ook in de middeleeuwen belangrijkeuitvinden zijn gedaan ( zoals de bril, de ploeg, de stijgbeugel, enz )De laatste hoofdstukken hebben niet meer met geschiedenis te maken,maar is één grote lofzang op de verdiensten van de wetenschap en degeweldige vooruitgang die deze heeft gebracht. Daaruit wordt eentoekomst voorspelling afgeleid, die hetzelfde beeld geeft als veelandere erg optimistische boeken die vooral ook in de periode 1970-1980zijn verschenen ( en waar ook niets van terecht is gekomen )Hierdoor verliest het boek erg veel aan waarde.Jammer, want ondanks datzet het boek wel aan om zelf over het verhaal na te denken.</t>
  </si>
  <si>
    <t>In na Mattias komen om de beurt 8 personen aan het wordt die verweven waren met Mattias leven. Stukje bij beetje kom je meer over Mattias, zijn omgeving en wat er is gebeurd te weten.In het begin is het niet altijd meteen duidelijk wat de verhouding van de persoon tot Mattias is, maar gaande het verhaal wordt dit wel duidelijk.Het is als een puzzel die je stukje voor stukje legt en pas na een tijdje zie je wat het plaatje gaat worden.Het verhaal is prettig geschreven en leest daardoor lekker weg.</t>
  </si>
  <si>
    <t>Dit boek is niet moeilijk om in te komen, voor je het weet heb je al aardig wat bladzijden weg gelezen omdat je meteen in het verhaal zit. Heerlijk een weekend voor uitgetrokken en nu al spijt van dat ik zo rap door het boek ben gegaan omdat deze nu uit is en ik nu moet wachten tot ik het vervolg kan gaan lezen. Absoluut een aanrader voor fantasy lezers.</t>
  </si>
  <si>
    <t>Wie De Getuige begint te lezen, krijgt snel de indruk dat hij een kopie van Advocaat van de Duivel (The Firm) aan het lezen is (een pas afgestudeerde advocaat krijgt een goedbetaalde baan bij een advocatenkantoor aangeboden en komt plots onder zware druk te staan). Naarmate het verhaal vordert, wijkt het gelukkig af van het Firm-scenario en is een verrassend einde in de maak. Toch blijft deze verrassing uit. De getuige is eerlijk gezegd dan ook zeker niet één van de betere werken van John Grisham. Een kleine ontgoocheling. De daders worden niet gevat en hun motieven en opdrachtgevers blijven onbekend. De lezer blijft kortom met een heleboel vragen zitten...</t>
  </si>
  <si>
    <t>Gelezen juli 2008.Het boek was wel aardig maar ook niet meer dan dat. Het hele idee van de zoektocht van Marie Claire naar de Ridders van de Gulden Vlies (waaraan veel aandacht werd besteed in het boek) gaat als een nachtkaars uit. Verder vond ik Marie Claire, de hoofdpersoon, maar een dom wicht, met haar sexuele frustraties. Het eind van het boek vond ik wel weer erg spannend worden.Al met al heb ik me over het algemeen wel vermaakt met het boek, maar ook veel geërgerd, omdat ik de hoofdpersone niet sympathiek vond en erg wispelturig. Ook andere personen van verschillende veiligheidsdiensten, kwamen niet goed uit de verf. Het boek hele ging eigenlijk als een nachtkaars uit. Jammer; in potentie was het een mooi, spannend boek, maar de schrijver heeft te veel willen vertellen en heeft zich daardoor verslikt in het verhaal. Op het eind wordt DE diamanthandelaar, De Beers, nog even onderuit gehaald; heeft niets te maken met het verhaal.</t>
  </si>
  <si>
    <t>“Ek is jammer. Ek het die boek nie graag gelees nie. Die storie is lang en snaaks.” Aldus een review van een fan uit het geboorteland van Meyer. Dit is mijn eerste kennismaking met Meyer en omdat dit boek de lucht in geprezen werd, waren mijn verwachtingen misschien aan de hoge kant. En die verwachtingen gingen nog verder omhoog toen ik de eerste paar hoofdstukken gelezen had. Het begin van dit boek is echt supergoed. Maar dan … dan zakt de boel in en gaat het tempo omlaag. Er gebeurt niets en karakters komen niet uit de verf. Het stuk van de ‘Westkusters’ heb ik zelfs overgeslagen en ik heb niet het gevoel dat ik iets gemist heb. Ik moest ook steeds vaker denken aan The Walking Dead (Willem Storm = Rick / Nico Storm = Carl / Domingo = Daryl) maar daar heb je tenminste nog zombies die zo nu en dan wat spanning brengen.Pas in de laatste twee hoofdstukken leren we de waarheid kennen en die is misschien verrassend, maar wordt er helaas kort en bondig en op een veel te simpele manier doorheen gejaagd. Dat kan het verhaal ook niet meer redden. Dus kan ik me slechts aansluiten: ‘Ek het die boek nie graag gelees niet’.</t>
  </si>
  <si>
    <t>Wat als je niet geschikt bent als chauffeur van een vluchtauto; je niet kan worden ingezet als bankovervaller omdat je last van je geweten krijgt; werken met drugs onmogelijk is omdat je niet kan rekenen en de prostitutie ook geen optie is omdat je snel verliefd wordt? Simpel, dan word je huurmoordenaar. Althans, zo redeneert Olav, hoofdpersoon in Jo Nesbø’s nieuwste boek, Bloed op sneeuw. Dit keer dus geen Harry Hole, de beroemde protagonist waar de Noorse thrillerkoning faam mee verwierf. Nee, dit keer heeft Nesbø gekozen voor de ontvankelijke en verdorven ‘expediteur’ Olav.“Ik hield van wachten. Ik hield van de tijd tussen het nemen van het besluit en het uitvoeren ervan. Dat waren de enige minuten, uren, dagen in mijn korte leven dat ik iets wás. Ik was iemands lot.”Wanneer Olav van drugsbaron Daniel Hoffman de opdracht krijgt om Corina, de vrouw van Hoffman, om te leggen, gaat het mis. De wrakke emoties van Olav spelen hem parten en hij krijgt gevoelens voor de vrouw die hij moet vermoorden. Hij doet het niet. In plaats daarvan vermoordt hij de vermeende minnaar van Corina en duikt hij samen met haar onder. Daniel Hoffman is in alle staten en kan niet anders dan ‘zijn fixer’ opsporen en doden. Maar aan de andere kant weet Hoffman wat de kwaliteiten van Olav zijn en is hij dus ook op zijn hoede voor de acties van de gevoelige Olav. Een spannend steekspel volgt, waarbij ook een concurrerende criminele bende zich ermee bemoeit.In prachtig proza neemt Nesbø je mee in de gedachtewereld van Olav. Een huurmoordenaar met een moraal, die zich mislukt voelt in het leven en het moment beleeft om iets goed te doen. Zijn jeugd, met een criminele vader en een alcoholistische moeder hebben hem gebracht tot waar hij nu staat. De empathie voor zijn slachtoffers en zijn enigszins zwakke karakter maken van hem een personage met wie je meevoelt en meeleeft. Zijn visie op het leven is boeiend, waarbij hij zijn licht laat schijnen op de zin van het leven. Het feit dat dit in ik-perspectief gebeurt, maakt de leeservaring nog intenser.Het boek bevat nog geen 200 bladzijden, maar Nesbø gebruikt precies het juiste aantal pagina’s om het verhaal te vertellen. Prachtige quotes en zinnen, die zowel Olav als de lezers doen nadenken over thema’s als liefde, dood en familie, maken van Bloed op sneeuw  meer dan een literaire thriller. Het is bijna poëtisch wat Nesbø ons voorschotelt. Na het dichtslaan van het boek, ben je geneigd het nog eens vanaf het begin te lezen. Briljant, lezen dit boek!</t>
  </si>
  <si>
    <t>Linda, een vrouw op de vlucht voor haar stalker, zit op een eiland dat van de buitenwereld afgesneden is door een zware storm.Forensisch patholoog Paul Herzfeld vindt in een verminkt lichaam een boodschap die hem zeer persoonlijk raakt. Hij gaat op onderzoek en wordt door de dader van lijk naar lijk geleid, van boodschap naar boodschap. Zo komt hij ook telefonisch in contact met Linda, een gewone vrouw die voor hem een lijk moet opensnijden om er een boodschap uit te halen.Het klinkt gruwelijk en dat is het ook allemaal. Het is een luguber verhaal waarvan ik me afvroeg hoe iemand op het idee komt om zoiets te bedenken.Wel spannend.</t>
  </si>
  <si>
    <t>En, wat is het punt? Wat wilde Alma Mathijsen zeggen met 'Vergeet de meisjes'? Eerlijk gezegd weet ik dat niet. Toen ik de auteur enkele dagen geleden in DWDD zag, begon ik een achterliggende feministische gedachte of boodschap te bevroeden. Dus: boek nogmaals gelezen, maar hoe ik ook speur, ik zie het niet.Iris Kouwenaar en Kay Idle wonen samen. Kay verzorgt Iris, die schrijfster is en al lange tijd niets meer geproduceerd heeft. De vrouwen vertellen elkaar verhalen, steevast over bijzondere, sterke vrouwen. De Amerikaanse journalist Fields is de verteller. Hij moet in een kast kruipen en zich onder een bed verstoppen om te volgen hoe de vrouwen met elkaar omgaan, hij hoort en ziet alle intimiteiten die ze delen (geen seks, puur platonisch). Een erg gekunstelde manier om in kaart te brengen wat Iris en Kay beweegt.'Vergeet de meisjes' wist mij niet te boeien, ondanks de mooie schrijfstijl van de auteur. Ongetwijfeld schort er iets aan mijn belevingswereld, dat ik niets begrijp van dit boek. Het gaat mij boven de pet.</t>
  </si>
  <si>
    <t>Ik had hoge Verwachtingen Van dit boek, omdat het vooraf veelvuldig gepromoot werd als literair boek. Helaas is het literaire ver te zoeken. Erg korte hoofdstukjes, Van de hak op de tak. Kinderlijk en eenvoudig geschreven. Vergezochte metaforen en helaas voor mij ook ongeloofwaardig op een aantal punten.</t>
  </si>
  <si>
    <t>Ben het helemaal eens met de recensie van: Monique met haar recensie titel onbegrijpelijk. Dit boek heeft een goed idee voor het verhaal maar is verschrikkelijk slecht geschreven. Niet alleen de naam fouten maar ook de vele onwaarschijnlijkheden laat staan de onmogelijkheden en dan ook nog een verschrikkelijke schrijfstijl. Onbegrijpelijk die hoge waardering.</t>
  </si>
  <si>
    <t>Vlucht naar Curaçao van Debby van den Bergh is een deels autobiografische roman waarin de hoofdpersoon (die verder nergens met naam benoemd wordt) haar leven na het overlijden van een goede vriendin drastisch omgooit. Ze heeft haar man verlaten en gaat op zoek naar zichzelf.Het boek bevat ongeveer 240 pagina’s, verdeeld over 43 hoofdstukken. De hoofdstukken zijn korte opzichzelfstaande verhalen. In elk hoofdstuk staat een lied centraal. De complete lijst is achter in het boek te vinden. Tevens staan er een QRcode en een link naar een afspeellijst op Spotify waar de complete lijst te beluisteren valt. Leuk om naar te luisteren tijdens het lezen, voor het complete plaatje.Van den Bergh maakt gebruik van een simpele schrijfstijl die erg toegankelijk is. De korte hoofdstukken vol overpeinzingen en gedachtegangen van de naamloze hoofdpersoon zorgen dat het lijkt alsof je iemands dagboek leest. Het merendeel van deze overpeinzingen is bedoeld als zelfspot met het idee dat ze grappig zouden moeten zijn. Dit is niet altijd het geval. Het lijkt soms meer alsof de hoofdpersoon zwelgt in zelfmedelijden (waarom is die internetdate niet leuk? Waarom ligt mijn vader wéér op een andere afdeling? Waarom is de leuke jongen homo?). Dit alles gaat gepaard met de nodige liters wijn.Hoewel de hoofdstukken los van elkaar te lezen zijn, keren dezelfde personages regelmatig terug. Over het algemeen zijn dit vrienden Mark en Ellis. Doordat de hoofdstukken zo kort zijn en elkaar niet duidelijk opvolgen, is het vaak erg verwarrend. Nergens is er een tijdsaanduiding te vinden. Dit zorgt dat het soms moeilijk te volgen is wat er wanneer is gebeurd, wat weer een negatief effect heeft op het lezen van dit boek.Tussen de hoofdstukken door zijn enkele korte en minder korte gedichten te lezen. Ook deze zijn weer erg prettig geschreven, waardoor ze zorgen voor een welkome afwisseling.De hoofdpersoon lijkt vanaf het begin redelijk oppervlakkig en maakt nergens enige groei door. Pas tegen het einde van het boek wijst een vriend haar op haar gedrag en zet dit haar aan het denken (voor de verandering eens zonder een glas wijn).De omslag beloofde een ontroerend en meeslepend verhaal over een vrouw die worstelt met het afscheid nemen op verschillende vlakken en een nieuwe manier zoekt om haar leven in te delen. Die belofte wordt niet waargemaakt. De indeling van de hoofdstukken zonder tijdsaanduidingen zorgen voor te veel verwarring en de gedachtegang van de hoofdpersoon werkt soms eerder irritatie op dan een glimlach. Zonde, want schrijven kan Debby wel. Dat laten de gedichten in het boek zien.</t>
  </si>
  <si>
    <t>Matsya - Sterre Carron"In hoeverre kun je de waarheid achterhalen als iemand de hysterie nabij is."Eindelijk de volgende Rani Diaz thriller. Meteen valt het afwijkende formaat op. Maar wat een prachtig boek. Een luxe uitstraling en een geweldige opmaak. Geen witte bladzijden, maar bij het begin van elk hoofdstuk zie je een deel van de kaft terug. En wat past de kaft mooi bij het verhaal.Zoals mijn dochter (9) zegt: "Mooi maar dan zonder het bloed." Zo begint ook het verhaal. Ellen heeft het goed voor elkaar, goede baan, lieve man, twee schatten van kinderen en een kast van een huis. Tot ze de oppas vermoord aantreft bij het zwembad, dan stort haar wereldje in. De dader is niet van plan om het hier bij te laten, een wraak actie met grote gevolgen.... Hoofdinspecteur Rani Diaz en haar team tasten lang in het duister, alles is tot in de puntjes voorbereid. Weinig aanknopingspunten. Rani heeft moeite om afstand te bewaren en dan maakt ze zich ook nog steeds zorgen om Romy.Het verhaal loopt van 11 januari tot 20 februari, een relatief korte tijd waarin heel veel gebeurt. Korte hoofdstukken met een prettige schrijfstijl. Duidelijke zinnen met veel dialogen. De levendige dialogen zorgen voor spanning, maar af en toe ook een glimlach. Tussen neus en lippen door krijg je steeds wat achtergrond informatie over de personages. Leuk om Rani, haar gezin en haar collega's nog beter te leren kennen. Maar ook als je alleen Matsya leest is het uitstekend te volgen, er wordt regelmatig terug gekeken. Goed los te lezen dus, maar ik raad je aan om gewoon bij Mara te beginnen. Je hebt dan geen voorkennis en uiteindelijk wil je ze toch allemaal lezen.Ik heb erg genoten van dit boek. De laatste 100 bladzijden met een dubbel gevoel gelezen. Aan de ene kant wilde ik zo snel mogelijk weten wie de dader is en waarom, want ondanks dat je ook met de dader meekijkt blijft de spanning hoog. Misschien ook wel juist omdat je meer weet dan Rani en de slachtoffers. Aan de andere kant wilde ik eigenlijk wachten, uit is uit en dan duurt het weer maanden voor de volgende uitkomt...... De nieuwsgierigheid heeft het toch gewonnen en wauw, alle eindjes komen weer prachtig bij elkaar. Matsya is een mooi woord, wat je eigenlijk niks zegt. Tot je het verhaal leest en alles op zijn plek valt. Knap hoe dat voor de derde keer op een rij weer lukt. Het originele plot laat zien dat Sterre kennis van zaken heeft. Ook dat niet alles altijd goed afloopt maakt het een originele reeks.***** van mij.</t>
  </si>
  <si>
    <t>Na Wat Verborgen Is en De Discipel verwacht je veel. Behoorlijk veel. En dan gebeurt het toch: de speld valt, het bobijntje blijkt afgerold en een stuk rode draad blijft over. Het is dan wel meteen duidelijk hoe dun die draad is. Zonder het thrilleraspect vervalt het boek in een banaal verhaal over een onhebbelijk forensisch psycholoog aan wiens beslommeringen je je zodanig gaat storen dat je nog net de samenvatting op het internet wil lezen. Gesteld dat iemand uit zuiver altruïsme andermans leed zou willen verzachten. Het boek is saai, traag en er gebeurt helemaal niets. Hier en daar schieten de schrijvers even wakker maar er wordt tot de laatste pagina gewacht om een enkele verwachting in te lossen. Hjorth en Rosenfeldt nemen hier toch een risico. Maar een e-reader als onderzetter gebruiker is niet verstandig en dus gaan we dat ook niet doen.</t>
  </si>
  <si>
    <t>Ik vond Lexicon een ingewikkeld boek. Het verhaal op zich is wel origineel, maar het is erg ingewikkeld uitgewerkt. Ook was mij pas halverwege het boek duidelijk dat de 2 verhaallijnen in verschillende periodes zijn, waardoor de verwarring nog groter werd. De personages zijn wel goed uitgewerkt en beeldvormend. Ik vond het vrij moeilijke materie die er werd besproken en moest soms ook even terugkijken hoe het nu zat. Ik vond het ook niet echt een thriller, meer een SF, dit is helaas niet zo mijn ding. Wat betreft het puurwoord... daar ben ik nog steeds niet helemaal uit...</t>
  </si>
  <si>
    <t>Anja Sicking (1965) heeft met Ferrari’s in de hemel haar vierde roman geschreven. Ze studeerde klarinet aan het Koninklijk Conservatorium in Den Haag. Haar debuut, Het Keuriskwartet, werd bekroond met de Marten Toonder/Geertjan Lubberhuizenprijs en werd tevens genomineerd voor de Debutantenprijs en de AKO Literatuurprijs. Naast het schrijven van romans is Sicking ook docent aan de Schrijversvakschool Amsterdam en de online Creative Writing Academy Editio.Een familieverhaal. Een verhaal over vader, moeder, Daphne, Ravi en Lizzy. Vijf personen die hun best doen, hun best doen om te leven. Om het beste van hun leven te maken. En het liefst een beetje meer dan dat.Het verhaal draait om liefde, illusie, het lot en toeval. De moeder in het verhaal verkeert in een droom, een constante droom. Een droom waarin ze zweeft in een andere wereld dan de wereld waarin ze lijfelijk rondloopt. Overheersend is de gedachte aan haar overleden verloofde en het leven dat ze met hem had kunnen hebben. Haar man doet zijn uiterste best om haar uit haar droom te halen, al is het maar voor even. Ondanks dat hij een vermoeden heeft waar zijn vrouw zich bevindt, blijft hij toch zijn best doen om haar voor zich te winnen.De kinderen hebben zo hun eigen pad te bewandelen. Daphne, de oudste, is afgestudeerd archeologe, maar vindt niet de baan waar ze vanuit haar studie graag aanspraak op zou willen maken. Ze doet haar best. Toch gaat het haar als kostwinnaar, in een relatie met een jongen die werkloos het leven aan zich voorbij ziet gaan, niet altijd even makkelijk af. Ze gaat soms verder dan ze zelf weet dat eigenlijk goed voor haar is. Ze houdt zichzelf zo bewust stapje voor stapje een beetje meer voor de gek.Ravi doet zijn best als aanstaand dichter. Hij is bezig twee studies af te ronden, maar lijkt na een kleine tegenslag terecht te komen in de hoek waar de klappen vallen. Aan zijn studies komt maar geen eind en hij werkt zonder dat hij het wil aan de lopende band in de fabriek om zijn schulden af te betalen. Helaas lijkt de tegenspoed nog lang niet klaar te zijn met hem.Lizzy is de jongste, de flierefluiter van het gezin. Een flierefluiter die ook haar best doet. Misschien zet ze nog wel net een stapje extra, als jongste van het stel. Lizzy valt op vrouwen, iets wat in de ogen van haar moeder niet de bedoeling is. Die laat dat op haar manier ook zeker merken aan Lizzy. Dat deze opmerkingen consequenties zullen hebben staat vast, alleen de manier waarop zal de tijd uitwijzen.Tijd is, net als de ruimte, een dimensie waar Sicking lustig mee speelt en wat leidt tot een mooi en lekker leesbaar boek. De sprongen in de tijd worden gecombineerd met flarden van verhalen, bekeken vanuit de ogen van een van de vijf gezinsleden. Het zorgt naast een element van mysterie en spanning, ook voor een extra laag; namelijk het zien van de waarheid vanuit verschillende ogen. Wat het boek extra bijzonder maakt is dat Sicking erin slaagt om de vertelling vanuit de verschillende personages ook te beschrijven in de persoonlijkheid en belevingswereld van het betreffende personage. Zo lezen de stukjes vanuit de moeder bijvoorbeeld zweverig en als in een droom.Verder gebruikt Anja Sicking in het begin van het boek ontzettend mooie metaforen, zoals deze over verliefde stelletjes: "ze glommen helemaal, hun huid, hun ogen, net als de pas gewassen vaat in een reclamespot - een effect dat na aanschaf thuis nooit werd bereikt". Kortom: Ferrari’s in de hemel is een aanrader!</t>
  </si>
  <si>
    <t>Ik zit bij het einde van het boek met nog vragen, had er iets meer van verwacht!</t>
  </si>
  <si>
    <t>ik vond het een matig verhaalpersoonlijk hou ik niet van dat soort verhalen</t>
  </si>
  <si>
    <t>Wat kun je verwachten van een Litouwse die met een Fransman uit de Provence is getrouwd en voor wie eten een bron van duende is - de kunst om je tot in je ziel te raken? Juist, een prachtig en bijzonder kookboek! Gintare Marcel heeft L' Art de la Table gemaakt in de geest van het samenkomen, rustig leven en de tijd nemen voor een heerlijke maaltijd. Zowel de Moorse, Marokkaanse, Franse als Italiaanse mediterraanse keuken komen aan bod. Daarnaast zijn prachtige door haarzelf gemaakte sfeerfoto's van typische zuid-Europese straatjes opgenomen in het boek.De recepten in L'Art de la Table beginnen bij de ochtend om via apéro, lichte maaltijden en stukjes Italië over te gaan naar alledaags &amp; feestelijk om vervolgens met fantastische desserts te eindigen. Maar niet nadat er nog een hoofdstuk onmisbare recepten en ideeën voor menu's volgen.We hadden het zo mooi bedacht afgelopen weekend. De laatste groene asperges van het seizoen zouden in Gintare Marcel's salade met ovengedroogde tomaten en avocado gaan. En toen? Nou toen bleek dat de avocado de warmte niet had overleefd en de pijnboompitten al door iemand anders waren gebruikt (grrr). Op zichzelf geen probleem hoor, we hebben toch gegrilde asperge-salade gegeten met hazelnoten en zonder avocado. Maar ja, als je kookt voor een kookboekreview, is het wel de bedoeling om een recept exact na te maken.Oké de asperge-salade ging dus niet door maar in plaats daarvan maakten we een ander seizoensrecept :-) Chocolade kersenijs. We zijn sinds de Zomerzoet recensie verslaafd aan yoghurt-honingijs en dit is een luxe variant geïnspireerd op Siciliaanse cannoli.Chocolade-kersenijs400 g volle Griekse yoghurt150 g ricotta van schapenmelk of gewone ricottamerg van 2 vanillestokjes2-3 eetl honing150 g verse kersen, gehakt2 eetl pure chocolade, grofgeraspt (liefst met 70% cacao of meer)Tijd 15 minuten Porties 4Meng de yoghurt, ricotta en het vanillemerg. Voeg honing naar smaak toe. Draai het mengsel in een ijsmachine of zet het in een afgesloten bakje in de vriezer; roer in dat geval gedurende 2-3 uur elke 30 minuten grondig door.Roer tegen het einde van het proces de kersen en chocolade erdoor. Haal minstens 10 minuten voor het serveren uit de vriezer.De foto's van de gerechten zijn ronduit om van te watertanden en hebben een romantische Franse sfeer. Nu eens niet de lichte Scandinavische stijl maar donker, bloemig en met brocante servies. Als vintage liefhebber en francofiel spreekt mij dit wel aan. Klassiek en modern gaan hand in hand. Je vindt zowel hartig als zoete gerechten in L'Art de la Table waarbij je geen uitgebreid assortiment keukengadgets nodig hebt, maar soms iets meer tijd.Wil je meer weten over Gintare Marcel lees dan hier mijn interview met haar.</t>
  </si>
  <si>
    <t>Het is een zeer spannend boek en tot op het eind,geweldig. Het verhaal leest zeer vlot en duidelijk.Dat kan niet van elk boek gezegd worden.Dit is het eerste boek van deze schrijver, die ik lees,en het blijkt een vervolg op vorige boeken van deze schrijver, te zijn.. het kan gebeuren.Maar ik zal zeker de andere boeken van deze schrijver gaan lezen.</t>
  </si>
  <si>
    <t>Het verhaal gaat over twee stellen, Kate en David, en Hannah en Ben, of was het nou Hannah en David? En wie van de twee stellen had nou de kinderwens. DE personage werden zo weinig levendig beschreven dat ik de dames nauwelijks uit elkaar kn houden, en uiteindelijk maar het ezelsbruggetje K(ate) heeft K(inderen).Ook tijdens het verhaal zijn de emoties niet goed navolgbaar. Als er serieuze problemen zijn, gaat Hannah rucktsichloos voor haar ongeboren kind, en verliest ze de belangen van haar beste vriendin volledig uit het oog. Ergens in het verhaal keert de focus en tijdens de geboorte heef Hannah enkel en alleen oog voor haar vriendin, die daar niet zo heel veel meer aan heeft. Ook de gevoelens van voor de vader van Kate veranderen van haat naar liefde, maar het waarom hiervan wordt niet duidelijk. Jammer, want het thema van het boek is boeiend, hoe kun je vriendschap goed houden in tijden van groot verdriet.</t>
  </si>
  <si>
    <t>Als fan van Harlan Coben ben ik erg teleurgesteld over Zes jaar. Het verhaal wordt steeds ongeloofwaardiger, tot op het punt dat het je allemaal niets meer interesseert. Bovendien is het bijzonder slecht geschreven. Onvoorstelbaar dat de uitgever het in deze vorm op de markt gegooid heeft. Volgende keer beter en minder plichtmatig graag.</t>
  </si>
  <si>
    <t>Wat een draak van een boek. Zelfs een ster is nog te veel.Als fan van de hitchhiker's guide van Douglas Adams moest ik dit boek gewoon lezen maar wat een afknapper is dit. Totaal geen verhaallijn, irritante Noten uit het handboek tussendoor.Waarom heb ik dit boek dan uitgelezen? Omdat ik altijd de naïeve gedachte heb dat het wel beter zal worden. Niet dus.Zo zie je maar dat in de voetsporen treden van een grootheid ook wel eens verkeerd kan uitvallen.Hopelijk heb ik hiermee mijn slechtste boek van dit jaar gelezen, het kan dus alleen maar beter worden.</t>
  </si>
  <si>
    <t>Tja, wat valt er over De verborgen geschiedenis te vertellen.... Het boek begint met de ontknoping. Niet echt spannend. Wel een verhaal waarin de karakters erg goed omschreven worden. Ik persoonlijk kreeg steeds een idee van een karakter maar dat werd dan verderop weer teniet gedaan door de schrijver. Mocht je het leuk vinden om oude talen te leren dan staan er wel leuke zinnen in om te onthouden!</t>
  </si>
  <si>
    <t>Cecilia lijkt een perfect leven te hebben: een man, twee dochters, een mooi huis. Dan komt Tobias, the boy at the door uit de titel, en het verhaal begint.Het verhaal kent heel veel drama: verslaving, verkrachtingen, zelfmoord, verdrinking en nog veel meer. Als het aantal drama’s de helft was geweest, dan was het nog heel veel geweest. Het lijkt wel of de schrijfster elk drama dat bij haar opkwam in het boek heeft willen opnemen.Van sommige personen in het boek (bijvoorbeeld Johan, de man van Cecilia) is het moeilijk voor te stellen dat ze zich in het echt zo zouden gedragen zoals ze in het boek doen. Ook is een deel van de gebeurtenissen in het boek erg ongeloofwaardig. Ik denk dan zeker ook de derde zwangerschap van Cecilia.Het boek wordt gepresenteerd als thriller, maar ik zou het eerder een dramatisch en ongeloofwaardig verhaal noemen. Van een thriller verwacht je spanning, en die spanning was er bijna nooit. Sommige passages waren zelfs saai.Alex Dahl schrijft een heel toegankelijk Engels. Zij vertelt het verhaal vanuit het perspectief van Cecilia, Tobias en Annika (gaandeweg het verhaal wordt de betrokkenheid van de laatstgenoemde duidelijk). Zij geeft elk van deze drie personen een heel eigen stem en dat doet ze uitzonderlijk goed.</t>
  </si>
  <si>
    <t>Het Amazoneverbond - Ad Van de LisdonkWanneer het lichaam wordt gevonden van een populaire politica is inspecteur John Engles de enige die denkt dat het geen ongeluk maar moord is. Samen met zijn collega Laura Sieberg komt Engles erachter dat er een geheim genootschap achter de moord zit. Het Amazoneverbond is een groep krijgsvrouwen die alles in het werk stelt om vrouwen aan de top van de wereldorde te krijgen en daarbij ontzien ze niets of niemand.Een strijdlustige vrouw siert de zwart/wit cover. Die sprak mij totaal niet aan, maar door de korte inhoud van het boek te lezen werd ik wel geprikkeld.Het boek bestaat uit twee delen. In het eerste deel dat zich afspeelt in Nederland, wordt een bekende politica dood teruggevonden op een bouwplaats met een staaf betonijzer in haar lichaam. Inspecteur John Engles wordt met het onderzoek belast, maar heeft al snel een vermoeden dat het hier niet om een ongeluk gaat, maar moord. Samen met zijn collega_x0092_s Laura en Dee gaat hij op onderzoek. Al snel komen ze uit op een geheimverbond van vrouwen die er alles voor over hebben om de vrouw aan de wereldtop te krijgen en niet verlegen zijn voor een moord meer of minder.Van een rustig politieonderzoek in het eerste deel, worden we in het tweede deel ondergedompeld in een ware actiethriller met een internationaal complot.Het debuut van Ad Van de Lisdonk en wat voor één!!Vanaf de eerste pagina zat ik in het verhaal. Heel realistisch geschreven en je zit zo in de huid van de hoofdpersonages, mede omdat ook de dagdagelijkse dingen aan de orde komen. Het boek leest vlot en men krijgt een flink stuk geschiedenis mee, waar men toch wel aandachtig moet blijven om al de namen/woorden op te slaan. In het eerste deel krijgt men een hele uiteenzetting over het verschil van gevoelsbeleving tussen man en vrouw. Of dit een meerwaarde voor het verhaal is laat ik in het midden, maar ik vond het verrijkend. De spanning in het boek wordt langzaam opgebouwd en komt vooral tot uiting in het tweede deel. Men krijgt zowel actie als erotiek voorgeschoteld, onverwachte wendingen, een deel humor op zijn tijd, heden en verleden zijn mooi verweven met elkaar. Het boek blijft verrassen tot de laatste zin. Over dit boek is nagedacht!!Ik vond het een zeer aangenaam boek, waarbij je jezelf dikwijls de vraag stelt waar het verhaal naartoe gaat en wat het één met het ander te maken heeft! duidelijk. Als debuut kan dit boek tellen, een dikke pluim op de hoed van Ad. Ik vind het zeker 4 sterren waard</t>
  </si>
  <si>
    <t>Met veel verwachting begon ik aan dit boek van Ruth Ware.Het boek gaat over de journaliste die door een een gelukkige omstandigheid een reisverslag mag schrijven van haar verblijf op een cruiseschip.Vlak voordat ze op reis gaat wordt er bij haar thuis ingebroken, waardoor de start van de reis niet probleemloos is.Als ze aan het begin van de cruise een vrouw ontmoet in suite 10 die later blijkt te verdwijnen begint een zoektocht vol verwarrende ontmoetingen.Het verhaal leest makkelijk weg en kent wel een zekere spanning. Kritisch gezien zit het boek vol clichés (vrouw aan de drank, complex liefdesleven, moeilijke carrière) en is het plot wel erg vergezocht.Ik heb het boek gelezen op vakantie en daar leent het zich prima voor.</t>
  </si>
  <si>
    <t>De achterkant van Havikskruid maakte me nieuwsgierig doordat hij zo mysterieus was en dit boek leek me spannend. Waar ik wel een beetje verward door raakte was de voorkant van het boek, want die deed naar mijn mening een beetje kinderlijk aan. Ik wist het niet zeker, maar eigenlijk dacht ik wel dat dit boek iets voor mij zou zijn.De proloog leek mijn vermoedens te bevestigen: dit zou een spannend, maar toch wel een licht boek worden. Wat ik wel jammer vond is dat de plot, die aan het einde een enorme plottwist zou kunnen zijn, in de proloog meteen al onthuld wordt. Dat betekent dat je als lezer al weet waarom Poppy en Ember zich niet thuis voelen en dat je al weet wat er aan het einde gaat gebeuren, maar de personages weten het zelf niet. Eigenlijk ben ik daar helemaal geen fan van. Natuurlijk, uiteindelijk draait het verhaal om de personages en hoe die zich ontwikkelen, maar het leuke aan boeken vind ik dat je een soort band met de personages krijgt en dan met ze mee gaat denken. Dat had ik nu niet.Maar dit was niet het enige waardoor er een soort kloof tussen mij en de personages lag. Ik kon me namelijk ook helemaal niet vinden in de manier van schrijven van Irena Brignull. Alles wordt rijkelijk beschreven. Soms is dat fijn, maar ik had het gevoel dat al die beschrijvingen het verhaal een beetje tegenhielden. Het kon niet mooi voortvloeien. Daardoor werd mijn hoop op een spannend, maar licht Fantasy verhaal keihard de grond in geboord. Ik kon namelijk helemaal niet door het boek heenkomen. Ik bleef het maar wegleggen en stelde het moment waarop ik het boek weer op zou pakken steeds uit.Toch zijn er niet alleen maar slechte dingen te vertellen over dit boek. Ik vond Poppy een leuk personage. Hoe ze zich niet thuis voelt, maar troost vindt bij haar kleine eigenaardigheden (zoals de katten!), dat vond ik toch wel lief. Ember, die eigenlijk in hetzelfde schuitje zit, vond ik wat minder. Ze komt niet voor zichzelf op en laat zichzelf kleineren. Toch snap ik het wel, want hoe buitengesloten ze zich ook voelt, het is toch wel haar thuis en anders is ze helemaal alleen. Ook voor Ember kon ik dus wel begrip opbrengen en uiteindelijk begon ik haar ook steeds meer te waarderen. Zelfs Distel was iemand bij wie ik me kon inleven, met haar gemene moeder, haar drang om begrepen te worden, haar onzekerheid.Een personage waar ik al heel snel hélemaal klaar mee was, is Leo. Ik snap nog steeds zijn nut niet. Waarom is hij in het leven van Ember en Poppy? Wat doet hij daar in vredesnaam?! Hij heeft een sneu verleden, maar verder… Ik had vanaf het begin al een hekel aan hem. Dat kwam niet alleen door zijn persoonlijkheid, maar dat kwam dus ook doordat hij naar mijn mening niets toevoegde aan het verhaal. Poppy en Ember helpen elkaar, ze veranderen door elkaar, maar Leo? Nee. Poppy en Ember denken veel aan hem, maar ik kan bijna niets verzinnen wat hij in hen naar boven heeft gebracht. Ik had een beetje het gevoel dat Irena Brignull zich een soort van verplicht voelde om hem in het verhaal te stoppen, om romantiek in het verhaal te brengen. Om, jazeker, een liefdesdriehoek te creëren. Nou, die waardeer ik dus echt niet.Ik ben niet heel positief over dit boek. Misschien dat het leuker is voor een wat jonger publiek, maar helaas heb ik al te veel boeken gelezen die origineler, spannender en voor mij leuker om te lezen zijn dan Havikskruid. De schrijfstijl wist me niet te pakken en de geforceerde romantiek haalde me helemaal uit het verhaal. Toch vond ik vooral Poppy een fijn personage en hield ik van de katten!</t>
  </si>
  <si>
    <t>totdat het van de weeromstuit niet spannend meer is.,Michael Crichton is zoâ€™n auteur die met hetzelfde gemak thrillers, fantasy en sciencefiction schrijft. Hoogtepunt van zijn oeuvre vind ik natuurlijk Jurassic Park, dat ik een jaar of drie voor het werd verfilmd al las. Dieptepunten zijn mijns inziens Sphere (een heel saai sciencefiction-verhaal over een vreemde bol) en Disclosure, met taalgebruik anno nul. En dan nu Tijdlijn. Ik neem aan dat Michael Crichton zelf ook veel leest. En ik wil wedden dat hij The Doomsday Book van Connie Willis heeft gelezen (in Nederland uitgekomen als Zwarte winter). Tijdlijn is namelijk een kloon van dit boek.In het kort: het verhaal speelt zich af in twee tijdperken. Het ene is de huidige tijd, het andere is het Engeland van de Middeleeuwen. Wetenschappers reizen terug in de tijd, maar er gaat iets mis en dus zitten ze vast. Denken ze. Dan verzinnen zij een ingenieuze manier om om hulp te vragen: zij laten een noodkreet achter op een plaats die in onze tijd ook bereikbaar is. De boodschap wordt gevonden en hulp wordt geboden. Waarom reizen die wetenschappers in de tijd? Omdat zij onderzoek willen doen. Maar zij hebben ook achterliggende bedoelingen. En waarom gaat het dan mis? Omdat zij geen rekening hebben gehouden met bepaalde factoren die het leven in de Middeleeuwen nu eenmaal zo anders maken. En omdat er aan â€˜dezeâ€™ kant, de huidige tijd, iets misgaat met de techniek.Ziet u de overeenkomsten? Bovenstaande geldt namelijk voor beide boeken! In Tijdlijn wordt het verhaal gepresenteerd met nogal veel technisch gepraat over alternatieve universa (een onderwerp dat in andere boeken veel beter tot zâ€™n recht komt), in Zwarte winter wordt de techniek wat minder op de voorgrond gesteld, maar in beide gevallen reist men terug naar de 14e eeuw. In Tijdlijn zitten mensen uit onze tijd vast omdat ze gevangen worden genomen, in Zwarte winter omdat het winter is en de pest uitbreektâ€¦Connie Willis was eerder: haar boek dateert van 1992. En het is een spannend, origineel boek, met interessante hoofdpersonen en verwikkelingen. Connie Willis won hier niet voor niets de hoogste prijs voor die in SF-land wordt uitgedeeld. Tijdlijn is een kloon van dit boek. Maar wel een beetje slappe. Al ruim van te voren zie je de ellende aankomen en de spanning wordt veel en veel te lang gerekt, totdat het van de weeromstuit niet spannend meer is. En als je over alternatieve universa wilt lezen, dan weet ik nog wel een paar andere titelsâ€¦Kortom, Michael Crichton kan best schrijven, maar hij heeft met dit boek toch de plank redelijk misgeslagen.</t>
  </si>
  <si>
    <t>Uiltje is niet erg moedig, totdat hij op een dag een rode bril tegen komt. Hij zet de bril op en trekt het bos in.Bij dit boek hoort een gratis app die ervoor zorgt dat het boek echt tot leven komt. De app is enkel bruikbaar met het boek erbij, waardoor het misschien toch nog net iets meer 'voorlezen' blijft dan 'spelen met de gsm'.Het boek is echt magisch door de app. Er komen de prachtigste dingen te voorschijn. Je kan uiltje kietelen, de lichtjes fonkelen en kunnen door je kind uitgedrukt worden, ... Echt prachtig! Een absolute aanrader voor iedereen met jonge kinderen!(Het boek 'Vriendje?' van Charlotte Gastaut is een boek uit dezelfde reeks, maar kon ik op hebban nog niet vinden. Ook dit boek is prachtig! Zowel voor de hele kleintjes - want er is weinig tekst - als voor de iets grotere kleuters door de magische dingen die er gebeuren.)</t>
  </si>
  <si>
    <t>Normaal gesproken doet Paul van Leeuwenkamp de recensies van de Nederlandse schrijvers, maar omdat hij dit keer geen tijd had, kreeg ik dit keer de eer Toevluchtsoord te recenseren. Ik had nog nooit iets van Anthonie Holslag gelezen en ik moet zeggen dat het meer dan meegevallen is. Heerlijk formaat trouwens om te lezen. Het heeft het aantal pagina’s en, min of meer, de grootte van de pockets uit de jaren tachtig, en dat is een verademing met die polsenbrekers van tegenwoordig. Natuurlijk is dit van ondergeschikt belang, maar ik vond het toch wel eens leuk om te vermelden. Lekker zo’n boek. Je bent er zo doorheen. Dus geen twee weken met een zware pil van zevenhonderd pagina’s op schoot, maar gewoon lekker er in een paar avonden doorheen. Dat moest meer gebeuren.Nu… het verhaal. Ik heb een tijdje getwijfeld in welke categorie ik het zou plaatsen. Geen psychologische thriller wat pontificaal op de omslag vermeld staat, maar het zou sciencefiction, horror of misschien zelfs wel futuristisch kunnen zijn, alhoewel ik sciencefiction en horror logischer vond. Het is dus horror geworden, want dat was toch wel het grootst aanwezige element, ofschoon de pandemie een wetenschappelijk oorzaak heeft. Overigens begrijp ik de duiding psychologische thriller wel. Het is handig als dit werk zijn weg vind in een breder publiek als het gebruikelijke genre publiek.Het verhaal gaat over een vriendengroep van zeven mensen die al sinds hun middelbare schooltijd in een blokhut in de Adirondackgebergte in de staat New York elk jaar, in een weekend, hun verloren jeugd terugvinden en zich weer even in de gouden onbezorgde jaren wanen. Sinds de middelbare school zijn ze allen hun eigen weg gegaan en hebben ze allen hun eigen littekens van het leven opgelopen. De een meer dan de ander, maar altijd konden ze eens per jaar terug naar de hut. Ze komen allen uitgebreid aan bod met hun levensverhaal en je leert elk lid van de groep goed kennen met hun eigen beperkingen en dromen die wel en niet uitgekomen zijn. Elkeen heeft zijn eigen rugzakje en probeert daarmee te dealen. Maar kan dit jaar het rugzakje wel achtergelaten worden. Terwijl de vriendengroep naar de blokhut trekken veranderd een wereldwijde pandemie de wereld die ze alleen maar waar kunnen nemen vanuit een wrakke televisie. Zijn de beelden echt? Stort de wereld die ze kennen op dit moment in. Een paar uur geleden was de wereld nog zoals ze hem altijd al kenden. Zijn hun kinderen veilig? Wat moeten ze doen. Alles negeren en gewoon hun jeugd terugvinden en de wereld de wereld laten. Een zorg voor later als ze terugkeren na hun weekend naar memory lane.Het is een boeiend proces waarin de zeven mensen zich in bevinden. De dilemma’s die ontstaan tijdens dit weekend en ook hoe ze wanhopig proberen hun jeugd terug te vinden terwijl dat door de gebeurtenissen, die ze maar ten dele meekrijgen, welhaast onmogelijk is. Het is ook een verhaal tegen een achtergrond van een wereld die in elkaar stort op een manier als in ‘The Walking Dead’, maar met een twist en extra’s. Wat mij betreft een aanrader die naar meer smaakt. Prima initiatief ook van Quasis die, buiten de Splinters om, meer van dit soort projecten van mij aan mag gaan. Ik kijk hoopvol naar de toekomst. Een dingetje nog dat me opviel: er is een auto was van Amerikaanse makelaardij op pagina11. Een foutje dat jammerlijk door de screening gevallen is. Wel begrijpelijk overigens en alleen een kniesoor (als ik ) die daar op let.Jos Lexmond</t>
  </si>
  <si>
    <t>Het onderwerp van het verhaal in Manipulatie is niet allerdaags. De achterflap beloofd een spannend verhaal. Na het lezen van het boek viel dit voor mij een beetje tegen; de martelingen worden gedetailleerd omschreven. Verder in het verhaal wordt het een en ander duidelijk over de hoofdpersoon Geiger. Hij wordt dan menselijker en dit maakt dat je het boek toch wil uitlezen.Het einde is voorspelbaar maar daarom niet minder goed. De eindscore voor dit debuutboek ; 2 van de 5 sterren.</t>
  </si>
  <si>
    <t>Jeruzalem Israel'Nu was het 1946 en een wereld was ten onder gegaan'‘Morgenland’ Stephan AbarbanellHet verhaal van Lilya Tova Wasserfall.Het boek over de zoektocht van Lilya naar de wetenschapper Raphael Lind in het naoorlogse Duitsland is eerder een avontuurlijk dan indrukwekkend reis.Er zijn achtervolgingen, spionageachtige activiteiten, een 'boek der boeken', er zijn verdwenen goederen, er is de strijd in haar vaderland Israel, er is wantrouwen naar de Engelsen, hulptroepen uit Amerika, de ontheemden in de kampen, een aantal teksten met opmerkingen uit het verleden en beschermende onzichtbare handen.Het verhaal begint in Jeruzalem en krijgt vervolg in Londen, in Duitsland; kamp Fohrenwald, depot Offenbach en Berlijn, het is daar waar de geschiedenis mij meer aanspreekt, het is daar waar ik verder reis met Lilya. Het verhaal moet dan nog een geheel gaan vormen.Gedurende haar onderzoek ontdekt Liliy dat er meerdere mensen geïnteresseerd zijn in het lot van Raphael Lind, wie was deze man werkelijk, wat had hij betekend in de oorlogsjaren, wat was er met hem gebeurd, maar bovenal zou hij nog kunnen leven?Morgenland is gebaseerd op historische feiten en bestaande locaties.Een roman die het leven tekent direct na de tweede wereldoorlog met rijke, kundige en goed gedocumenteerde beschrijvingen van het landschap, bevolking, de verwoestingen en het lot van zoveel mensen die een weg zoeken naar een nieuwe toekomst.</t>
  </si>
  <si>
    <t>Opvallende en mooi in de roman Prinses van Perzië zijn de exotische en in Oosterse sferen gehulde beschrijvingen van Anita Amirrezvani over de geschiedenis van Pari. Zij is de Prinses van Perzië.De pracht en praal, de geuren en kleuren aan het hof van het Perzische rijk in de zestiende eeuw worden gedetailleerd beschreven met het benoemen van juwelen, geborduurde kleding, decoratie, specerijen, weelderige bloemenpracht, de tuinen en de inrichting van de vele vertrekken in de paleizen.Bijzonder om te vermelden is de toevoeging van een verhaal uit het Boek der Koningen(Sjahnama). Het is cursief gedrukt in aparte Hoofdstukken en vormt de leidraad in het bewogen leven van Prinses Pari.Javaher Agha, haar persoonlijke dienaar, is voorbestemd een belangrijke rol te spelen bij het aanwijzen van de grootste Safawidenleider aller tijden en is daardoor in de gunst gevallen van de heersende Shaj Tahmasp en zijn oogappel Prinses Pari.Hij vertelt nauwgezet over het leven aan het Koningshuis; De hiërarchie rondom de troonopvolging, intriges, rituelen, familiebanden, prikkelende amoureuze handelingen en de aparte hofhouding in de vrouwenverblijven, de harem.Terwijl de strijd om de troon in alle hevigheid losbarst, levert Javaher zijn eigen strijd in de zoektocht naar de moordenaar van zijn Vader.Na haar debuut Dochter van Isfahan schrijft Anita Amirrezvani opnieuw een indrukwekkende roman over haar geboorteland Iran. Haar verhaal over Prinses Pari in historisch Perzië is een sprookjesachtige beleving als uit duizend en een nacht.</t>
  </si>
  <si>
    <t>De rijke en elegante Destiny heeft een groot zwak voor haar drie flamboyante neefjes Richard, Ben en Mack Carlton en omdat ze de aantrekkelijke heerschappen graag gelukkig gehuwd wil zien, treedt ze regelmatig op als een weinig subtiele koppelaarster. Bij twee van de broers hebben haar bemoeienissen al vruchten afgeworpen, maar de knapste van de drie, ex-voetballer Mack, is nog steeds een bekende en fel begeerde vrijgezel. Helaas is hij ook een onverbeterlijke en weinig betrouwbare womanizer en player. Zijn veroveringen zijn talrijk en zijn plannen om te trouwen of aan een serieuze relatie beginnen nihil. Maar tante Destiny is ook niet voor een gat te vangen en op een slinkse wijze brengt ze Mack in contact met de intelligente en aantrekkelijke jonge oncologe Beth Browning. De eerste ontmoeting verloopt niet bepaald soepel en het lijkt dat Beth en Mack niets, maar dan ook niets gemeenschappelijks hebben: hij, een rijke, waanzinnig aantrekkelijke playboy die niet weet wat het woord tegenspoed betekent, en zij, een serieus studiehoofdje uit de middenklasse, met een verdriet in het verleden dat van invloed is op haar denken en handelen in het heden.En dan is er nog een jongetje, Tony, ernstig, mogelijk terminaal ziek, die onverwachte gevoelens en betrokkenheid in Mack naar boven brengt. Hierdoor gaat Mack mogelijkerwijze voor de eerste keer in zijn leven niet handelen als een verwende jongen, maar als een betrokken volwassen man.Is de fysieke aantrekkingskracht, lust en begeerte tussen Beth en Mack voldoende om alle verschillen glad te strijken? Of blijft het bij een paar samen doorgebrachte nachten? Zullen ze in hun relatie naar een hoger niveau getild worden door onbaatzuchtig handelen en elkaar leren waarderen? Passen ze dan toch beter bij elkaar dan het lijkt en zal de eerste bevlieging overgaan in een blijvende en diepe liefde?Fortuinlijke minnaar van Sherryl Woods is een flinterdun verhaal, de personages zijn weinig realistisch en ze handelen gemaakt. De beschrijving van de fysieke kwaliteiten van Mack doet denken aan David Beckham, waar natuurlijk elke recensent een beschuitje mee wil eten, en toch zijn de liefdesscènes tussen Beth en Mack geen spetterende, temperatuur-van-de-lezer-verhogende en tot de verbeelding sprekende hoogtepunten, maar meer iets wat lijkt op de tamme bezigheid van lang getrouwde echtparen van middelbare leeftijd. De vertaling (de naam van de vertaalster suggereert de Belgische nationaliteit) zorgt voor een aantal bijzondere uitdrukkingen, zoals in de zin: “…oké, dacht ze, ook zij was stapelverlustigd.” Grappig, maar het wordt er niet mooier op. Ondanks deze tekortkomingen is het verhaal levendig en vol vaart en op een grijze, winterse zondag, hangend op de bank of een comfortabele leesfauteuil, een beetje loom en met niet teveel te doen, met een schaaltje bonbons en een lekker drankje binnen handbereik, is Fortuinlijke minnaar best een aardige metgezel om een paar uurtjes bij te vertoeven en de zorgen van alledag te vergeten.</t>
  </si>
  <si>
    <t>Hoe belangrijk wordt het verleden, wanneer er geen toekomst meer is?Wat gebeurt er als je te horen krijgt dat je ernstig ziek bent en door nalatigheid van het ziekenhuis niet meer geholpen kunt worden? Dat je 'in seizoenen' moet gaan denken? Annabel Wismar (59) krijgt deze mare. Zij laat het er echter niet bij zitten en zoekt haar heil bij Belgische artsen, die haar nog wel willen behandelen. Voor haar zoon David is de gedachte zijn moeder te verliezen zo beangstigend dat hij bij haar intrekt. Hoe korter hun toekomst samen wordt, hoe meer een onverwerkt verleden de kop opsteekt.Visie van de recensentEen ongelooflijk mooie debuutroman van Judith Visser die eerder uitsluitend psychologische thrillers schreef. ‘In seizoenen’ is realistisch en tegelijkertijd uiterst puur.De relatie tussen moeder Annabel en zoon David wordt erg mooi beschreven door Visser. De tederheid, maar ook de boosheid en de frustraties. Je gelooft het…allemaal! Wisselend komen Annabel en David aan bod in aparte hoofdstukken. Ieder met hun eigen emoties, angsten, hoop en wanhoop. Wat mij bijzonder raakte in het verhaal was het moment dat je voelt dat Annabel niet meer in genezing gelooft. Zij houdt echter de schijn op voor haar welhaast obsessieve zoon die bij haar afdwingt dat ze moet volhouden; moet blijven vechten. Voor iets anders dan genezing staat hij niet open. Als lezer ben je geneigd het verhaal in te stappen en David eens flink de waarheid te zeggen!“En toch was dat pas twee jaar geleden en was het misschien toen al mis geweest in haar lichaam. Argeloos had ze door het leven gedanst, zonder enig besef dat de cellen in haar lijf een dodenmars liepen.”De boosheid, die vooral David parten speelt is niet alleen gericht op de ziekte van zijn moeder, maar ook op de Daniel Hoed kliniek in Rotterdam. Nadat Annabel in dit ziekenhuis de boodschap krijgt dat er geen behandeling mogelijk is, gaat zij naar België. Daar wordt haar wel een mogelijke behandeling geboden. Annabel moet echter met regelmaat voor bloedafname naar het ziekenhuis in Rotterdam alvorens zij weer voor verdere behandeling naar België afreist. Dit gaat in het Rotterdamse ziekenhuis niet bepaald van harte blijkens de onverschilligheid en onzorgvuldigheid van het medisch personeel.Enerzijds beschrijft Visser het behandeltraject van Annabel en hoe moeder en zoon hier mee omgaan, anderzijds laat zij de twee hoofdpersonen terugblikken op hun verleden. Zowel moeder als zoon beleven in hun jeugd een alles verterende liefde en dragen dat mee in het heden. Annabel vlucht allengs meer in haar herinneringen en blikt terug op de tijd waarin ze zo gelukkig was en op het trauma dat daar op moest volgen.“Jij kon niet weten dat dit zou gebeuren. Wat een vreselijke geschiedenis Adriaan. Het moet een trauma geweest zijn voor mijn moeder.”David denkt ook veel aan zijn jeugdliefde. Een meisje dat hem verlaat om het beklemmende effect dat David op haar heeft. Dit meisje is in zijn beleving, de liefde van zijn leven. Als zijn huidige vrouw Josefien hem verlaat, heeft hij daar dan ook nauwelijks hartzeer van.“Langzaam liep ik de woonkamer in. Vanavond viel het doek voor een toneelstuk dat te lang op de planken had gestaan.”‘In seizoenen’ beklemt en ontroert tot op het bot.Over de auteurJudith Visser (1978) debuteert in 2006 met Tegengif. In 2008 wordt zij met ‘Stuk’ genomineerd voor de Gouden Strop. Het boek bereikt een tiende druk, wordt uitgevoerd als theatervoorstelling en is verfilmd. Na een reeks psychologische thrillers schrijft Visser in 2016 de roman ‘In Seizoenen’. Visser is columniste voor Schrijven magazine. Ze woont in Rockanje aan zee, waar zij samen met haar drie honden veel tijd doorbrengt in de natuur en werkt aan haar volgende roman.UitvoeringUitgever The House of BooksPaperback, 352 pagina'sISBN10 :9044347500ISBN13 :9789044347500Over Hanneke Tinor-CentiHanneke Tinor-Centi (1960), communicatiemanager, tekstschrijver, boekrecensent en blogger.http://hanneketinorcenti.nl</t>
  </si>
  <si>
    <t>Aan mij de eer om voor Hebban het boek te mogen lezen in ruil voor een recensie. Er waren er al een aantal voorgegaan. Zo te lezen vond het merendeel van de recensenten het boek 3 sterren en meer waard. Met goede zin ben ik aan het boek begonnen. Het verhaal pakte mij niet. Op blz. 58 dacht ik echt ik stop. Toch maar weer begonnen. Het werd nog minder toen er na verloop van tijd een personage in het Engels begon. Ik heb hem uitgelezen. Voor mij één van de mindere boeken die ik gelezen heb. Jammer.</t>
  </si>
  <si>
    <t>Na alle lovende recensies verwachtte ik nogal veel, maar het boek viel me tegen. Het gegeven is natuurlijk gekunsteld: een advocaat die de moeder verdedigt en daardoor indirect de dochter veroordeelt, en die daarna de dochter moet verdedigen en dus geconfronteerd wordt met zijn eigen beschuldigingen. Zoiets hoeft helemaal geen bezwaar te zijn, het gaat er om dat een schrijver ons weet te overtuigen. Helaas is het begin van dit boek dodelijk saai. Het verhaal komt tergend langzaam op gang en het belang van die golfbaan ontgaat mij volledig. Daarna gaat het wat beter, maar echt spannend wil het maar niet worden. De onthullingen en familiegeheimen zijn niet echt verrassend, en de juridische trucjes niet bepaald origineel. Bovendien is de vertaling af en toe stuntelig, wat ook al niet helpt.</t>
  </si>
  <si>
    <t>Alicia Giménez Bartlett (Almansa, 1951) woont sinds 1975 in Barcelona, waar ze aan de universiteit promoveerde in de Spaanse taal- en letterkunde. In 1997 kreeg ze de Feminino Lumen prijs voor beste Spaanse vrouwelijke auteur. Na het succes van haar eerste boeken besloot ze haar baan als lerares Spaanse literatuur op te geven en zich volledig op het schrijven te richten.In een aantal van haar boeken treden Petra Delicado en Fermin Garzón als hoofdpersonen op. Het personage Petra Delicado figureert zelfs in een 13-delige gelijknamige succesvolle televisieverfilming.Inspecteur Petra Delcado doet, samen met haar collega brigadier Fermin Garzón, onderzoek naar de moord op een zwerver die, doodgeslagen op een bank in een park in Barcelona, gevonden is.Volgens een getuige is hij door een aantal skinheads uit een auto gesleurd, op het bankje gelegd en, na hem vier dreunen met een stok op zijn hoofd te hebben gegeven, hebben ze hem achtergelaten. Het onderzoek naar de moord vordert nauwelijks; er zijn weinig aanknopingspunten. Een tijdje later wordt een tweede zwerver vermoord gevonden: Anselmo, met wie de politie al eerder contact heeft gehad met betrekking tot de eerste moordzaak. Beetje bij beetje wordt het mysterie rond deze moorden ontrafeld.Harteloos is tamelijk langdradig en dat is te wijten aan de vele uitwijdingen over de privélevens en de onderlinge verhoudingen tussen Petra, Fermin, Ricard en de anderen. De relatie tussen Petra en Ricard Crespo, een psychiater die ze beroepshalve ontmoet heeft, is, zeker in het begin, opmerkelijk te noemen. Petra ziet niets in deze chaotische, bijzondere psychiater. Tóch nodigt ze hem in een opwelling uit om bij haar te komen eten en de relatie is diezelfde avond nog een feit_x0085_Het verhaal is traag. Als er meer toegeschreven zou zijn naar de zaak en minder aandacht besteed zou zijn aan de verhoudingen tussen de personages, had het boek veel meer vaart gehad en was het stukken spannender geweest.Verder wordt er veel te diep ingegaan op zaken als het denken, doen en laten van de personages, waardoor er van een spanningsopbouw totaal geen sprake is.Voeg daar aan toe dat het einde niet erg overtuigend is en dat de epiloog kant noch wal raakt, en de conclusie deint zich spontaan aan.Dit is gewoon geen lekker, vlot weglezend, spannend boek. Als thriller maakt Harteloos totaal geen indruk. Wellicht is Alicia Giménez Bartlett beter in het schrijven van _x0091_gewone_x0092_ romans.</t>
  </si>
  <si>
    <t>Dit gaat denk ik een moeilijk verhaal worden, want ik vond het een beetje een verwarrend verhaalWel kon je het boek makkelijk wegleggen om 1 dag later weer verder te lezen, zonder dat het hinderlijk was. Maar ik vond dat je niet echt in het verhaal komt, het schept geen verwachtingen en ook niet dat je zoiets hebt van_x0085_ weg allemaal ik wil lezen_x0085_.Een klein beetje van het plot, wat ik overigens erg lang vond duren voor er nu eens wat gebeurt. We maken kennis met Alex Delaware, Ik kon hem nog niet, en die heeft als patient Lucy, die last heeft van slaapwandelen en nachtmerries. Ze is jurylid geweest bij een proces, van een zeer idiote verkrachter, en door deze aktie wordt haar eigen nachtmerrie weer wakker geschud.Ik had mij er heel veel van voorgesteld, ook omdat de resencies goed zijn, maar ik vond het erg tegenvallen. Heel jammer. Daarom ook deze niet echt overzichtelijke weergave van wat ik van het boek vond, zelfs dit is moeilijk.</t>
  </si>
  <si>
    <t>Koken is mijn grootste hobby, bakken vind ik ook erg leuk maar een nadeel is dat je niet een beetje kunt smokkelen met de receptuur en ik mis vaak net het goede recept.Maar daar is nu verandering in gekomen. Stap-voor-stap met duidelijke foto’s en taal neemt Rutger je mee. Het wordt kinderspel om het perfecte deeg te maken.Voor vullingen worden diverse heerlijke suggesties gedaan maar er blijft ook genoeg ruimte over om zelf te gaan experimenteren.De tekst leest prettig en de foto’s zijn prachtig.Hoe leuk om tijdens de borrel met jouw zelfgemaakt hartige baksels aan te komen! Mijn omgeving wordt er in ieder geval erg blij van!Het Hartige bakboek is de perfecte aanvulling in mijn kookboekenverzameling!</t>
  </si>
  <si>
    <t>Mijn eerste kennismaking met het werk van Peter Delpeut is niet echt een succes geweest.Alhoewel dit boek vlot geschreven is, is Kruisverhoor meer een roman dan een thriller. Zo kwam het boek toch bij me over. De spanning was soms ver te zoeken en de verschillende verhaallijnen vloeiden niet in elkaar.Ik had eerder het gevoel, dat Kruisverhoor een proefscript was, waar nog ernstig moest aan gesleuteld worden_x0085_ Het mooiste aan dit boek was de cover, die was wel _x0093_af_x0094_ en veelbelovend!De flauwe plot heeft me dan ook niet gestimuleerd om kwistig met sterren te gooien. Voor mij is Kruisverhoor een gemiste kans. Volgende keer beter!</t>
  </si>
  <si>
    <t>Weet waar je aan begint met dit boek. Het is een heel heftig indringend boek en daar moet je wel tegen kunnen. Ik was bijna gestopt halverwege, omdat ik de sfeer bijna te beklemmend vond. Maar ik ben blij dat ik het uitgelezen heb, want het boek heeft heel veel indruk gemaakt.Het boek speelt zich af op een high school in de VS (wat ik heel bijzonder vind, aangezien de schrijfster Nederlands is.) En de 54 minuten in de titel is de tijd die in het boek verstrijkt.Het verhaal begint als de rector in de aula van de school een toespraak houdt, maar dan begint er iemand te schieten...Je volgt het verhaal door de ogen van leerlingen van de school, die allemaal op een of andere manier met de dader te maken hebben.Doordat de alles door de ogen van de slachtoffers ziet, kun je je goed inbeelden hoe verschrikkelijk zo'n situatie is. Vrienden en familieleden worden voor je ogen neergeschoten en zelf kun je kant op. En in zulke extreme situaties laten mensen hun ware ik zien.Ik zal niet zeggen hoe het afloopt, maar het is wel een beetje te raden. De epiloog die zich een halve dag later afspeelt vond ik ook ontzettend indrukwekkend.Kortom: een boek dat heel veel indruk maakt!</t>
  </si>
  <si>
    <t>Dit boek neemt je mee naar de wielerwereld. Een bikkelharde wereld. Een wielrenner moet zich letterlijk en figuurlijk naar de top knokken.Marc is de knecht van de frontman Panata in zijn team. Hij maakt het meeste kans om de tour De France te winnen. Er vallen steeds meer mensen uit, of krijgen vreemde ongelukken, als ze ook maar een beetje dichtbij Panata komen…… maar de winst lonkt ook voor Marc. Elke renner lijkt een verleden te hebben. Er vallen slachtoffers. De moordenaar kan op de fiets achter je rijden….De spanning komt vooral van De tour zelf. Ik vond het voor een thriller niet spannend genoeg. Je leest en leert veel bij over de wielerwereld, maar ik heb geen moment op het puntje van mijn stoel gezeten. Ik werd niet door het verhaal gegrepen. En dat maakt een boek…. of breekt het…Ik ben er sinds de zomer meerdere keren aan begonnen, maar steeds weer gestopt. Deze hele wereld is er een, waar ik weinig mee heb. Het is wel origineel gevonden. Voor echte wielerfans is het waarschijnlijk een geweldig boek. Ik vond het teveel informatie. Soms van de hak op de tak springend. Er werd gewezen naar verdachten, waarvan ik dacht nee die hebben het echt niet gedaan. Ik raakte echt in de war van dit boek en voelde er niets bij. Helemaal geen boek voor mij. Ik kan het ook niet meer als 2,5 sterren geven.</t>
  </si>
  <si>
    <t>De appelboomgaard is het eerste boek in de Harlequinserie 'Verhalen van Bella Vista' en is geschreven door Susan Wiggs. Zij schreef al meerdere romantische boeken voor Harlequin en geeft daarnaast workshops voor beginnende auteurs. De appelboomgaard is in september 2014 verschenen.Een oude man valt van de ladder bij het plukken van appels en deze dramatische gebeurtenis heeft grote gevolgen voor Tess, de hoofdpersoon uit het boek. Zij is niet op de hoogte van het bestaan van de oude man en weet al helemaal niet dat hij haar opa is! Tess weet niet beter dan dat ze een moeder heeft en verder geen familie. Ze leidt een luxe en modern leven in de stad met lieve vrienden en heeft een goede baan met kans op promotie. Dan staat er iemand in haar kantoor die haar vertelt dat ze een opa en een halfzus heeft en dat als haar opa zal overlijden, Tess mede-eigenaar is van een appelboomgaard.De mensen die in en rondom de boomgaard ‘Bella Vista’ wonen, verwelkomen Tess en ze voelt zich helemaal thuis. Haar zus is een schat en leidt een totaal ander leven dan Tess. In het begin kijkt Tess daar van op maar later staat ze steeds meer open voor de rust en regelmaat, en de mensen die deel uitmaken van de boomgaard.Ondertussen wordt Tess steeds nieuwsgieriger naar haar vader en de rest van de familie. Op het moment dat ze helemaal voor de boomgaard wil gaan komt ze erachter dat de boomgaard bijna failliet is. Er is maar één ding dat de boomgaard van zijn ondergang kan redden…een beroemd ei van Farbagé, dat haar opa tijdens de oorlog heeft meegenomen uit Denemarken.Het is jammer dat de flaptekst al heel veel over het verhaal prijsgeeft. Het maakte de keuze voor dit boek wel makkelijker, maar de hoogtepunten van de roman zijn bijna allemaal al in de flaptekst verwerkt. Als je het verhaal goed leest ontdek je meerdere lagen en begrijp je waar de schrijfster het in het begin over heeft: “appels kunnen voor meerdere dingen symbool staan….” De ontdekkingen van Tess, die voor haar werk ook altijd op zoek is naar kunstschatten, zijn bijzonder omdat ze erachter komt dat de grootste schat niet in een kluis te vinden is maar bij mensen. Een vleugje spanning zit ook in het boek als blijkt dat er misschien moord in het spel is geweest. Ook het beroemde ei en de spanning tussen Tess en diegene die haar wereld op zijn kop heeft gezet zorgen voor wat sensatie.De auteur heeft ervoor gekozen om door het verhaal heen steeds stukjes uit het verleden prijs te geven, waardoor de spanning blijft. Dit is een mooie vertelvorm voor een verhaal dat zich in heden en verleden afspeelt. De schrijfstijl van Susan Wiggs is prettig en vlot. Ze weet precies de romantische snaar bij de lezer te raken en de juiste humor en spanning toe te voegen, zodat het geheel een mooi en afwisselend boek is geworden.</t>
  </si>
  <si>
    <t>Heb je Pride en Prejudice van Jane Austen gelezen? Dan moet je Landgoed Longbourn lezen. Niet omdat je mr. Darcy terug zal tegen komen. In dit boek is hij slechts een figurant. Het verhaal van de familie Bennet is een rode draad. Een rode draad die je kent, dat maakt het lezen van dit boek zo leuk. Het verhaal gaat nl. over de bedienden die in het huis werken. Zij treden uit de schaduw, terwijl de hoofdpersonages van Pride en Prejudice naar de achtergrond verdwijnen ... zo krijgt het verhaal een dubbele bodem, een extra dimensie. Trippen vond ik het, vooral wanneer de verhalen elkaar overlapten.</t>
  </si>
  <si>
    <t>Jane Raimy is een aardig ogende dertiger die succes oogst met haar eigen dagelijkse kook-programma op televisie. Haar succes dankt ze door haar van nature enthousiasme en spontaniteit. Alhoewel ze in de loop der jaren veel moeite heeft met haar nieuwe manager Palmer; hij ziet in Jane een product en heeft alleen maar oog voor de kijkcijfers. Samen met haar toegewijde assistente Linda probeert Jane het roer om te gooien en weer spontaniteit in het programma te brengen.De onlangs vrijgelaten psychopaat Jerry Lauper ziet al zappend zijn droomvrouw in Jane voorbijkomen op televisie. Gesteund door de woorden in zijn lijfboek “De kracht van opbouwende gedachten” is hij ervan overtuigd dat Jane en hij voor elkaar gemaakt zijn. Jerry zet alles op alles om haar voor hem alleen te krijgen.Om in zijn dagelijks onderhoud te voorzien spant hij samen met zijn neef Carl. Ze wonen in het huis van de Italiaanse maffia in ruil voor diverse incasso-zaakjes en om nog meer geld te genereren overvallen ze samen Aziatische supermarkten. Elk met hun eigen doel; Carl om zijn vriendin Terri-Lynn te behagen en Jerry om zijn muze Jane te veroveren. Uiteindelijk lukt het Jerry om een uitzending van Dame Blanche bij te wonen en begeeft hij zich in de wereld van Jane. Lieve, ietwat naïeve Jane vindt Jerry maar een rare snuiter maar ze gelooft in de goedheid van mensen en daardoor geeft ze Jerry onbewust toegang tot haar leven. Gelukkig zijn daar haar stoere opa en inspecteur Evan met zijn prachtige blauwe ogen om haar te beschermen.Bepaalde personages in Dame Blanche doen je sterk denken aan de film Flodder. Met name de twee neven Jerry met zijn bloemetjesblouse (Kees Flodder) en de wat stoerdere en gehaaide Carl (Johnny Flodder).Evenals in de film houden de neven zich bezig met duistere, criminele praktijken en belanden ze in benarde situaties. Toch weten ze zich op het nippertje elke keer weer te redden, onbewust van de puinhopen die ze achter zich laten. Zelfs zus Kees Flodder (Tatjana) komt in het boek voor in de rol van het liefje van Carl; Terri-Lynn.De schrijfstijl van Elvin Post is prettig. Geen onnodige lange zinnen of moeilijk taalgebruik. Opmerkelijk is wel dat in een hoofdstuk meerdere personages en situaties voorbijkomen; dat is even schakelen voor de lezer. Helaas staan er in de eerste druk onnodig veel oneffenheden zoals geen logica in de tijdlijn, niet kloppende tijden, verwisseling van namen. In een tweede druk zal dit wellicht niet meer voorkomen.Ondanks dat de plot niet verrassend is heeft het verhaal voldoende spanning en zit de vaart er goed in. De situaties vloeien vlot in elkaar over en je blijft doorlezen. Je kunt het einde voorspellen maar toch blijf je hoop houden op een andere wending. De aandacht verslapt niet.Dame Blanche, vernoemd naar het kookprogramma van Jane, is een vlot leesbaar boek met een Amerikaans tintje. Niet, zoals op de aansprekende cover staat vermeld, literaire thriller maar meer in de benaming van sensatieroman. Aangenaam leesplezier! **** (mijn oordeel in de Crimezone leesclub; 7,5)</t>
  </si>
  <si>
    <t>De jonge verpleegkundige Hendrik wordt wakker in het lichaam van de vijfiger André Stul. Het blijkt dat Hendrik een ernstig ongeluk heeft gehad en dat zijn hersenen tijdens een geheime operatie zijn getransplanteerd. De operatie is geslaagd en nu is het aan Hendrik om de draad op te pakken in een voor hem totaal onbekend leven. Hendrik probeert dat door het stiel van André uit te oefenen, dat overeenkomt met dat van auteur Piet Allersma zelf: docent verpleegkunde.Een hersentransplantatie, wat voor consequenties zou dat kunnen hebben? Wat de praktische gevolgen zijn, daar wil Piet Allersma niet bij stilstaan. Binnen mum van tijd kan André/Hendrik lopen, zonder enige vorm van revalidatie. Sowieso kunnen de hersenen gelijk het nieuwe lichaam helemaal besturen. Medicijngebruik om het vreemde orgaan aan het lichaam te laten aanpassen is niet nodig. Ook van psychologische begeleiding heeft men nog nooit gehoord. Hendrik krijgt te horen dat dit een geheime operatie was, of hij dat alsjeblieft geheim wil houden en succes met de rest van je leven. Doei.Hoe Hendrik kennismaakt met zijn nieuwe familie doet al even klungelig aan, alsof de auteur ook niet wist wat hij daarmee aan moest. Allersma lijkt pas op gang te komen als hij pagina’s lang kan vertellen hoe Hendrik invulling kan geven aan het vak van docent verpleegkunde.Ingelijfd is hierdoor een onrealistische thriller geworden, gebaseerd op een idee dat een betere uitwerking verdiende.</t>
  </si>
  <si>
    <t>Heb een paar hele enthousiaste reacties gelezen op dt boek maar mij kon het niet bekoren. Het eerste deel begon veelbelovend en was ook heel goed, daarna zakt het volledig is en kom het ook niet meer goed.Ik vond het een raar en ongeloofwaardig boek waar ik helemaal niks van begrepen heb.</t>
  </si>
  <si>
    <t>Ik vind de moeder Bo geen sympathieke vrouw.Bij elke actie die ze onderneemt denk je: “ze zal dat toch niet echt gaan doen?” Om het vervolgens inderdaad wel te doen. Acties die het probleem vaak alleen maar groter maken. En dan vervolgens zielig lopen doen over al het onrecht en de moeilijkheden waar ze in terecht komt.Bo lijdt aan een veel voorkomend probleem in thrillers: de vrouwelijke hoofdpersoon doet domme, hele domme, dingen voor het hogere doel. In dit geval het beschermen van haar dochter. Ze denkt teveel met haar emotie en te weinig met ratio. Waardoor alles ontspoort.De meeste sympathie heb ik voor dochter Eva, die met haar 16 jaar behoorlijk wat op haar bordje krijgt.Een deel van het plot, dat voor mij al vrij snel duidelijk was, is op een geniale manier verstopt voor de personages in het boek. Chapeau voor deze vinding!Wij als lezer kunnen niks met deze aanwijzing, omdat we geen beeld hebben. Maar ondanks dat…geniaal!Wat voor mij ook weer leuk is dat het verhaal zich op bekend terrein afspeelt. Daardoor gaan de locaties en de verhalen nog meer leven.Het verhaal is goed opgebouwd en aan het einde was ik toch verrast.4 sterren</t>
  </si>
  <si>
    <t>Boek begint veel belovend, maar toch vind ik dat het einde nogal tegenvalt. Het boek weet je te boeien en leest gemakkelijk. Je komt in de greep van Child en deze laat hij niet meer los. Met een ander einde was dit een prima boek geweest!!</t>
  </si>
  <si>
    <t>Het was een waar genoegen om te lezen hoe het verhaal over Jana haar leven langzaam vorm begon te krijgen.Als ze zelf haar onderzoek gaat starten dan begrijp je waarom ze eigenlijk niet wil dat de rest hier iets van af mag weten.Dit debuut is best een goed begin van een hele serie met Jana in de hoofdrol sommige personage mogen best verder uitgediept worden.Deze thriller mag van mij een vervolg krijgen en die zou ik zeker lezen.</t>
  </si>
  <si>
    <t>Michael Koryta, (20-09-1980), woont in Bloomington, Indiana, waar hij voor een detective bureau werkt en aan de Universiteit van Indiana doceert in journalistiek. Ondanks zijn jeugdige leeftijd is hij al een succesvolle schrijver. Zijn debuutroman Tonight I Said Goodbye werd niet alleen genomineerd, maar won ook meteen de prestigieuze prijs voor het beste privé-detective boek. In Amerika zijn vier boeken van Michael Koryta uitgegeven, waarvan de derde nu in Nederland verschijnt. A Welcome Grave, Michael_x0092_s derde boek over privé-detective Lincoln Perry, wordt in Nederland uitgegeven onder de titel B.E.G.R.A.V.E.N.In B.E.G.R.A.V.E.N. wordt privédetective Lincoln Perry verdacht van de moord op advocaat Alex Jefferson. Perry en Jefferson zijn gezworen vijanden vanaf het moment dat laatstgenoemde er met de verloofde van de ander vandoor ging. Voor de politie is hij dus een uitstekende verdachte, die zich nog verder in de nesten werkt, als hij een opdracht van zijn ex-verloofde aanneemt. Zij vraagt hem of hij haar pleegzoon, de voornaamste erfgenaam van de advocaat, kan opsporen. De ervaren Perry vindt hem vrij snel, maar staat machteloos als deze onder zijn ogen zelfmoord pleegt. De politie weigert echter van zelfmoord uit te gaan en verdenkt de privédetective ook van deze moord. Perry rest niets anders dan, met behulp van zijn partner, het mysterie van de zelfmoord op te lossen en tevens de moordenaar van Alex Jefferson te vinden.Als thriller stelt B.E.G.R.A.V.E.N. teleur. Het verhaal wil maar niet spannend worden en de karakters overtuigen niet. Hoofdpersoon Lincoln Perry wordt gepresenteerd als de nieuwe Mike Hammer, maar dan zonder diens hardheid en zonder diens aantrekkingskracht op vrouwen. Deze privédetective is niet koel, hij is gewoon saai. De politiekorpsen van de diverse staten worden wel heel erg sukkelig weergegeven: alle rechercheurs leiden aan tunnelvisie, waardoor ze zich alleen concentreren op één verdachte. Zwijgzame crimineel Thor lijkt er helemaal met de haren bijgesleept: een geheimzinnige, superzware misdadiger zet zich belangeloos in, bij acties die gemakkelijk zijn leven zou kunnen kosten.Aan het eind van het verhaal tracht schrijver Michael Koryta nog origineel uit de hoek te komen met een onverwachte plotwending. Zowel het onverwachte als het originele komt echter niet uit de verf, waardoor het boek eindigt zoals het begonnen is: voorspelbaar!B.E.G.R.A.V.E.N. is een echte dertien uit een dozijn thriller. Ontspannend leesvoer waar je niet bij hoeft na te denken en waar je vooral niet veel van moet verwachten.</t>
  </si>
  <si>
    <t>De reden om het uit de boekwinkel te halen was simpel: een boek over een fascinerende periode, een thriller op Hollandse bodem en een onderwerp waarvan ik wat af meende te weten, Hollandse schilderkunst.Het boek leest prettig, maar alras komt men tot de conclusie dat het eerder een jeugdboek is dan een boek voor volwassenen.Het plot is eenvoudig, de hoofdfiguur redt zich telkens uit schijnbaar onmogelijke situaties en heeft nauwelijks last van het sociale kader van zijn tijd!Er had zoveel meer van gemaakt kunnen worden, zeker als het waar is dat de auteur uitvoerig onderzoek heeft gedaan naar het Amsterdam in de Gouden Eeuw.Het is niet meer dan een boek voor onderweg in de trein!</t>
  </si>
  <si>
    <t>Sandrine Jolie is het pseudoniem voor een Nederlands-Belgische auteur die reeds boeken schreef onder de naam Linda van Rijn.De auteur heeft jarenlang ervaring opgedaan in de rechtbank en beroept zich hierop om deze te verwerken in haar boeken._x0091_Soixante Neuf_x0092_ is de eerste erotische thriller van haar hand en tevens het eerste boek in de G-reeks.Een reeks thrillers waarvan het de bedoeling is dat erotiek en misdaad elkaar afwisselen en waarin deze op een subtiele manier gecombineerd worden. Zo staat het althans te lezen op de achterflap van haar boek.In 'Soixante Neuf' krijgt Sandy G de opdracht undercover te gaan in de wereld van de seksclub.Nadat er een tweetal moorden zijn gepleegd in de seksclub _x0091_Soixante Neuf_x0092_ zitten de rechercheurs met hun handen in het haar. Ze kunnen geen enkele aanwijzing vinden naar de dader. Het is dan ook de taak van Sanne Romijn om als Sandy G te infiltreren in het milieu van Ramses Barbino en de dader te ontmaskeren.'Soixante Neuf' pretendeert een erotische thriller te zijn maar als je dit boek leest blijf je zeer lang op je honger zitten. De erotische scènes worden weinig subtiel gebracht en het boek is absoluut niet spannend.Het verhaal is zeer eenvoudig en als lezer is het zeer moeilijk om je te laten meevoeren in het verhaal.Wie houdt van een recht toe rechtaan verhaal, geschreven in een zeer eenvoudige schrijfstijl, zal dit boek wel een leuk tussendoortje vinden.De lezer die eerder houdt van ingewikkelde verhaallijnen en intriges, blijft echter op zijn honger zitten.Spanning en erotiek moet je echter niet verwachten, al beweert de achterflap het tegendeel.Voor mij heeft _x0091_Soixante Neuf_x0092_ het dus niet en de vele taal-, stijl- en spellingfouten maken het er niet beter op.Het lijkt erop dat het boek mee moet met de _x0091_erotische hype_x0092_ van dit moment en dat is zeer jammer.</t>
  </si>
  <si>
    <t>Was het echt de bedoeling van Clare Littleford om een literaire thriller te schrijven of was het een idee van de pr-afdeling van de uitgeverij om deze twee vermaledijde woorden op de cover te zetten? In alle geval, Bedreigd is allesbehalve een thriller en al helemaal niet literair. Geen nanoseconde is dit boek spannend. Als een onverbeterlijke optimist bleef ik toch maar verder lezen in de hoop dat het verhaal in het volgende hoofdstuk echt zou beginnen. Verloren moeite. In plaats van een bloedstollende zoektocht naar het verdwenen meisje Sophie en een verhaal vol plotwendingen en mogelijke verdachten, krijgen we het oersaaie relaas over een man met problemen op zijn werk, die als hij tijd heeft wat in het dagboek van Sophie leest en naar het einde van het boek toe toch eindelijk (een beetje) in actie schiet en actief op zoek gaat naar het meisje. Gelukkig was de plot nog verrassend, anders zou het boek helemaal een lege doos geweest zijn. Ook de schrijfstijl kon me niet echt boeien. Constant is er een ik-figuur aan het woord. Enerzijds hoofdrolspeler Peter, maar wanneer hij het dagboek leest is, wordt Sophie de ik-figuur. Op den duur kwam me dat ge-ik grondig de strot uit. Enige diepgang moet je ook niet verwachten. Alle personages blijven oppervlakkig. Je leert ze niet echt kennen, laat staan begrijpen. Zo komt Peter nogal ongeloofwaardig over. Geobsedeerd door het meisje wil hij dolgraag weten waar Sophie zich bevindt en hoopt aanwijzingen te vinden in het dagboek. Nu, als ik Peter was, dan zou ik dat dagboek in een paar uur verslinden en desnoods onmiddellijk op de laatste bladzijde kijken. Maar na een maand heeft hij nauwelijks een twintigtal bladzijden van het boek gelezen. Vreemde obsessie!Bedreigd is een boek dat het etiket _x0091_literaire thriller_x0092_ helemaal niet verdient. Door deze woorden op de cover was mijn verwachtingspatroon waarschijnlijk anders dan wanneer ze er niet opstonden. Een flater van de uitgeverij, want ik kijk nu niet meteen uit naar nieuw werk van Clare Litteford.</t>
  </si>
  <si>
    <t>Koos van Zomeren (1946) debuteerde alweer in 1965 met de dichtbundel De wielerkoers van Hank. In het kader van zijn vijftigjarige schrijverschap is nu Alles is begonnen verschenen. In de vijftig tussenliggende jaren verschenen van zijn hand onder meer columns, dagboeken, romans, verhalen, dichtbundels, journalen, thrillers en bloemlezingen. Hij heeft zich dus met alle mogelijke genres en literaire disciplines bezig gehouden.Alles is begonnen is in essentie een staalkaart van Van Zomerens oeuvre, veel van zijn stijloefeningen komen in dit boek terug. Soms doet het boek essayistisch aan, om dan vervolgens dagboekachtige trekken aan te nemen. Er komen zelfs twee gedichten in voor. In Alles is begonnen vertelt Van Zomeren onder meer over zijn schrijverschap, de natuur (zijn grote passie), zijn familiegeschiedenis en zijn omgang met de moderne gedigitaliseerde maatschappij.Grappig zijn de passages waarin hij zijn desinteresse in de ICT en alle social media ventileert. Een oude weggooi Nokia is het meest geavanceerde wat hij heeft. Het interesseert hem domweg gewoon allemaal niet. Hetzelfde geldt voor de discussie over de voor- en nadelen van social media. "Mijn behoefte om een rol te spelen in het maatschappelijke debat heb ik in 1975 grotendeels achtergelaten in de SP. En afgezien daarvan, als iets mijn weerzin tegen pc en toebehoren heeft gevoed, dan was het wel het eindeloze geouwehoer erover." En verder "ik vrees kortom dat de nieuwe media van mij een mate van onoprechtheid zouden opeisen, die ik domweg niet kan opbrengen." Tegelijkertijd vraagt hij zich af of zijn verzet dan wel desinteresse niet iets krampachtigs heeft en of hij niet wat meer zijn best zou moeten doen om toch aansluiting bij de moderne tijd te vinden.Ergens onderweg in het boek overpeinst hij het einde van zijn schrijverschap. Hij heeft meerdere keren overwogen om met het schrijven te stoppen, maar hij weet niet wie hem dan zou missen. Vroeger was hij nog een naam, maar tegenwoordig zijn er niet veel mensen meer die op zijn lezingen afkomen. Dan kan hij net zo goed door blijven gaan. Hij verwoordt het zelf als volgt: "als de langdurigheid het bijzondere is van mijn schrijverschap, dacht ik, dan moet ik er ook maar zo lang mogelijk mee doorgaan." Dit soort gedachtegangen en verzuchtingen maakt het lezen van Alles is begonnen bij tijd en wijle de moeite waard.Dit boek is vermoedelijk het meest geschikt voor de lezer die bekend is met het oeuvre en de interesses van Koos van Zomeren. Die zal veel terug kunnen vinden in de vele anekdotes en de verwijzingen naar eerdere boeken. Die herkenning is handig zo niet noodzakelijk om dit boek ten volle te kunnen waarderen. Zo doet hij minutieus verslag van het groei en ontstaansproces van verschillende soorten orchideeën, die niet alleen pagina's, maar hele hoofdstukken aanhouden. Het zijn letterlijk aantekeningen uit een schriftje dat de vorderingen van de bloemen van dag tot dag bijhoudt. Niet voor iedereen even interessante kost om het maar eens eufemistisch te stellen. Degene die niet bekend zijn met Koos van Zomeren doen er wellicht verstandig aan om dit boek links te laten liggen en een wat toegankelijkere titel te kiezen.</t>
  </si>
  <si>
    <t>voordat de mensen er kwamen wonen waren de anderen er al, de anderen zijn oa weerwolven en vampieren maar dan iets anders dan wat we gewend zijn. de anderen en de mensen leven naast elkaar en hebben elkaar geaccepteerd voor zo ver dat mogelijk is. je volgt Simon die een van de anderen is en een weerwolf is. hij woont in een wijk waar anderen wonen en waar mensen niet geaccepteerd zijn. er is een mens die als contactpersoon dient tussen de buitenwereld en de anderen. Meg word die contactpersoon en dat verandert al snel hoe de anderen daar over mensen denken. maar Meg heeft een verleden. ze is een bloedprofeet en kan als ze zich snijd visioenen zien. ze is weglopen uit de instelling waar ze woont en die willen niets liever dan haar terug te krijgen en hebben daar alles voor over. vind het mooi dat de geschiedenis eerst word uitgelegd. dit boek is spannend maar ook wel grappig en ontroerend. vind het verhaal ook erg origineel zelfs de dagen van de week zijn anders dan wij gewend zijn. kan je deze serie zeker aanraden.</t>
  </si>
  <si>
    <t>Dit is een goed boek dat geen moment verveelt. Je waant je in de wereld van de familie Riebeek, vader Menno, moeder Sascha en hun zoon. De problemen beginnen wanneer door het deelnemen aan pokerwedstrijden schulden ontstaan en Menno zijn zoon geld leent.De afpersers beginnen bij de zoon om zo bij de eigen transportzaak van Menno te eindigen.Wanneer de criminele zelfs Sascha niet met rust laten, gaat Menno zelf achter de hoofddader aan.Een verhaal over een gewoon gelukkig gezin, met hun kleine problemen, een puberende zoon, een eigen zaak en dagelijkse beslommeringen. Totdat ze belanden in de handen van een crimineel die niet van wijken weet. Dit met grote gevolgen.De personages zijn goed weergegeven, je voelt hun angst voor wat er komen gaat. Wel een beetje naïef om je als volwassene in te laten met drugsvervoer ter aflossing van je schuld. Vooral als je van te voren weet dat degene al een crimineel verleden heeft.Het criminele circuit wordt neergezet zoals het is met afpersingen en afrekening.</t>
  </si>
  <si>
    <t>Afgaande van wat ik er over gehoord en gelezen had, had ik een dijk van een thriller verwacht. Dit valt echter nogal tegen!Het verhaal hangt van toevalligheden aan elkaar, is niet bijzonder spannend, en ik ergerde mij aan het gebruik van korte zinnen, wat bij nogal opsommerig overkwam en niet echt fijn leest. Ook het vele benoemen van kleuren vond ik erg overbodig!De hoofdpersoon in het boek is redelijk goed neergezet, en zo ook haar ouders. De rest komt vrij ongeloofwaardig over, je leest wel door want je wilt weten hoe het nou echt zit. Maar naar het einde toe denk je : dit heb ik al eens gelezen en kwam bij mij vrij lachwekkend over.Het is de auteur haar debuut, wat zij uitbrengt na het winnen van een schrijfwedstrijd. Dit boek is een redelijk tussendoortje wat je in een middagje uitleest. Het boek heeft het allemaal nét niet, maar menig lezer zal hier doorheen kijken. Voor boek 2 hoop ik dan maar op die echte ijzersterke thriller.</t>
  </si>
  <si>
    <t>Gewoon een dikke 5 punten,wat een heerlijke roman,niks te veel bijbels maar heerlijk genieten van het begin tot het eind tot je weet hoe het verhaal nu in elkaar zit.Aanrader</t>
  </si>
  <si>
    <t>Zóveel positieve recensies over een boek, dat bovendien flink urban fantasy-elementen bevat: dat moet goed zijn! Dacht ik. Maar toen ik dit boek ging lezen, werden mijn (wellicht té hooggespannen?!) verwachtingen flink de bodem in geslagen. Dit is, kort gezegd, een niet uitzonderlijk paranormal romance verhaal in een véél te dik jasje. De personages konden me beslist niet bekoren (het woord 'bordkarton' komt in me op), het verhaal was voorspelbaar en kon me nauwelijks boeien, en, nou ja, de samenvatting is 'TL-DR'. Heb het boek weggegeven in de hoop dat iemand anders er wél plezier aan beleeft. Waarom dan toch nog twéé sterren in plaats van één? Ach, het was wel vlot geschreven, an sich.</t>
  </si>
  <si>
    <t>Zelden zo'n slecht boek gelezenLangdradig, saai en een belachelijk eindJammer het leek mij een goed boekZal niet snel nog een boek van deze schrijver lezen</t>
  </si>
  <si>
    <t>Het overkomt me heel zelden dat ik er niet in slaag een boek uit te lezen, maar bij dit boek is het dan toch zover. Jammer, maar het zij zo. Dit is dan ook niet echt een review maar eerder een persoonlijk gevoel dat ik overhou na een verkeerde keuze van boek (mea culpa).Na ruim 120 pagina's slaag ik er niet in enige beleving te vinden in het verhaal. Een mogelijke verklaring zie ik in: Het gebruik van korte simpele zinnen,oninteressante personages, een verhaal dat me niet kan boeien, ... . Het verhaal hangt aaneen aan oninteressante restaurant bezoekjes met telkenmale een opsomming van het menu (misschien is het ongekend schrijversduo werkzaam in de horeca?). Een opsomming van allerlei zaken die er niet toe doen en twee journalisten (de hoofdpersonages) die zowaar toegelaten worden op de crime scene hetgeen me ook nogal ongeloofwaardig lijkt. Enfin na 120 pagina's vond ik het nogal saai en oppervlakkig.Dat het boek werd genomineerd voor de Premio Bancarella 2018 is bijgevolg vreemd. Uiteindelijk heeft dit boek de prijs niet gewonnen. De prijs werd god zij dank toegekend aan het wondermooie boek van Dolores Redondo "Dit alles zal ik je geven" dat deze prijs terecht verdient. Bij deze een mooie tip.Onder het mom van "Het leven is te kort om oninteressante boeken te lezen" laat ik deze kelk aan mij voorbijgaan. Uit de reviews merk ik dat veel mensendit een goed boek vinden en dan stemt het me toch nog tevreden dat dergelijke boeken een publiek weten te vinden.Ik begon aan dit boek na het lezen van "de berlijnse trilogie" van Philip Kerr. Misschien is het contrast in taal en verhaal te groot waardoor ik het verkeerde tijdstip heb gekozen om dit boek aan te vatten. Maar een herkansing komt er niet.</t>
  </si>
  <si>
    <t>Nee...ik vond dit boek slechter als Koud Zuid, terwijl ik daar al niet kapot van was. Jammer van het geld, ik heb het boek nieuw gekocht, maar gelukkig weer doorverkocht. Ongeloofwaardig en niet boeiend en soms zelfs irritant. Jammer !</t>
  </si>
  <si>
    <t>Ondanks het een interessant onderwerp is, leest dit boek niet vlot omwille van zijn schrijfstijl.De schrijver wordt veel aangeprezen maar dit boek kon mij niet bekoren.Ik ben dan ook halverwege het boek afgehaakt.</t>
  </si>
  <si>
    <t>Ook dit boek lees ik voor de NS Publieksprijs.Hoewel ik niets heb met René van der Gijp leest het boek erg gemakkelijk. Maar het is geen onderwerp dat mij kan boeien.</t>
  </si>
  <si>
    <t>Anthea heeft een man die haar ontrouw is. Ze scheidt en blijft in Nederland met haar dochter. Haar ex is ook niet bepaald trouw in het betalen van zijn alimentatie en hun dochter wil gaan studeren. Daarom besluit Anthea af te reizen naar Spanje, waar haar ex in weelde leeft. Ze koppelt er een vakantie aan vast van drie weken. Op de eerste avond wanneer ze rondsluipt in de tuin van haar ex en een poging doet hem te chanteren, wordt hij vermoord. Er zijn verschillende verdachten waaronder Anthea.De dode dichter is de titel van dit boek. Loek Kessels heeft een vlotte pen en kan een verhaal schrijven dat vaart heeft. Je zou De dode dichter een _x0091_feel-good_x0092_ thriller kunnen noemen (bestaat die categorie?). Een exotische plek (in dit geval vakantie in Spanje), een relationeel verhaal met allerlei verwikkelingen, gebeurtenissen die elkaar in rap tempo opvolgen en vele verdachten. Ook mannen die in aanmerking komen als nieuwe geliefde komen voorbij.  Er is niks mis met _x0091_feel-good_x0092_ thrillers. Een beetje huiveren, een beetje spanning en weten dat het goed komt. Criterium blijft natuurlijk wel dat een boek goed geschreven en de plot geloofwaardig is. Hierin stelde De dode dichter mij teleur. Er is teveel sprake van toeval en het lijkt alsof de auteur erg veel kwijt moest in dit boek. Hierdoor ontstaat een soort overdosis aan : verdachten, incidenten, emoties en taalgebruik. Op de omslag staat dat het een literaire thriller is, maar ik vond het geen mooi geschreven boek. Een voorbeeld: _x0091_De geur van knoflook klapwiekte me tegemoet_x0092_.  En zo zijn er meer voorbeelden. Anthea is nog geen week in Spanje of ze heeft al goede vrienden. Veel mensen hebben een half leven nodig om vrienden te kunnen onderscheiden van kennissen of voorbijgangers.  De ontknoping verraste mij niet. _x0091_ Eind goed al goed_x0092_  zie je aankomen evenals de romance met een _x0091_lekker ding_x0092_ die voorheen door Anthea gewantrouwd werd. Als het al iets wordt tussen die twee dan valt er een boel te bespreken. Al met al vond ik dit een te geconstrueerd boek met teveel verwikkelingen en geen sterk plot. De twee sterren zijn te danken aan de vlotte schrijfstijl van Loek Kessels. Want het boek leest bijzonder rap weg.</t>
  </si>
  <si>
    <t>De verhaallijnen lopen erg door elkaar, je hebt de verhaallijn van Door, meneer Croup en Vandemar en Richard. Daarnaast is er ook nog een stukje verhaallijn van de engel Islington. Wat er aan het begin gebeurd is dat Door achterna wordt gezeten en Richard haar bloedend op straat vindt. Hij besluit haar te helpen met alle gevolgen van dien.In het begin had ik nog niet zo goed door hoe het allemaal in elkaar stak. Londen-boven en Londen-onder lopen in elkaar over. Het leek alsof in Londen-onder de tijd deels stil stond maar ook weer niet… Het was voor mij erg verwarrend. Ook de schrijfstijl kreeg mij maar niet te pakken. Waar het precies aan lag weet ik niet, maar voor mijn gevoel las het ontzettend sloom en zat er gewoon geen beweging in.Het boek gaf me zo’n raar gevoel dat ik in een leesdip terecht kwam. Aan de ene kant wilde ik het boek wegleggen, maar aan de andere kant wilde ik juist verder lezen. Hoewel het boek me totaal niet aanstond was er toch iets wat zorgde dat ik verder las.Uiteindelijk heb ik het boek na drie weken uitgelezen. Het is een prima boek, alleen helaas niet voor mij weggelegd.</t>
  </si>
  <si>
    <t>Gisteren begon ik in "De zeven Koninkrijken" van Cinda Williams Chima. Ik heb het in een ruk uit gelezen. Nu was het gisteren heerlijk toeven aan de maas, heb ik heerlijk rondgereden op mijn scootmobiel en hier en daar lekker gelezen. Nu had ik dus al een heel stuk in het boek gelezen voordat ik gisteren dacht.... okay dit boek ga ik nu in een dag uitlezen. Het leest zo heerlijk weg!Het verhaal beslaat twee hoofdpersonages. Han een straatjongen die een bende vaarwel heeft gezegd om een keuzemogelijkheid voor zijn zusje Mari te creëren. Han is een straatschoffie, een jongen van 12 ambachten en dertien ongelukken. Hij heeft alleen nog een moeder en een jonger zusje. Ze wonen boven de paardenstallen. Hun vader is overleden in een oorlog. Han probeert echt uit de problemen te blijven maar trekt ze aan als een magneet. Hij krijgt een amulet in bezit van "vloekwerpers" (magiërs) dat wonderlijk lijkt te reageren met de zilveren banden om zijn arm. En waarom die zilveren armbanden. Hij krijgt ze ook niet af. Waarom al de doden in de wijken van de stad?Andere hoofdpersoon is kroonprinses Raisa. In de zomer is haar naamdag dan wordt ze 16 en komt ze op de huwelijksmarkt. Daarvoor is ze 3 jaar bij de Clan van haar vader geweest. De prins-gemaal is een handelaar uit een bergclan en vaker van huis als Raisa lief is. De Clans zijn bergvolk, zij, Raisa, woont op de vlakte, in de Stad.Dat ze op de huwelijksmarkt komt is niet echt iets waar ze naar uitkijkt en waarom is die hoofdmagiër toch constant bij haar moeder te vinden? Raisa is heel beschermd opgevoed en weet eigenlijk niet wat er in haar eigen stad en in de Zeven Koninkrijken gebeurt. Als haar oude vriendje van haar jeugd terugkomt van zijn eerste jaar op de Cadet school ligt hij haar over veel dingen in. Ze wil ze natuurlijk met eigen ogen zien.En hoe komen deze twee verhaallijnen bij elkaar? Lees het zelf ik kan het zeker aanraden</t>
  </si>
  <si>
    <t>Dit is een debuutroman van Johan Anderson. Een boek wat me gelijk in de greep had, onder me vel kroop en langzaam verspreide,Hamer is een ex commando die in de veiligheidsdienst is gegaan, Hij moet samen met de politie een moord onderzoeken, de grote vraag is natuurlijk wie???? Het blijkt te gaan om o.a. drug en mensensmokkel, wat teruggaat tot in Srebenica waar hij op missie heeft gezeten. Wie is de moordenaar voor wie is de stoel? Een boek met een onverwacht einde, wat ik niet weg kon leggen</t>
  </si>
  <si>
    <t>Twee spannende verhaal lijnen door elkaar, een spelend in heden en een in het verleden, het las heerlijk. De informatie uit het verleden sluit lekker aan op de lijn in het nu, het is bijna te gepolijst maar dat kon bij mij de pret niet drukken. Het verhaal gaat heel snel over tot actie waardoor je er lekker "in" getrokken wordt.De Grant County serie heb ik door elkaar heen gelezen maar dat stoort in het geheel niet, elk boek kan op zichzelf gelezen worden.Zeker spannend genoeg om in een ruk uit te lezen, zeker beter dan menig "spannende serie" op TV. Heb me er prima mee vermaakt.Trouwens, de originele titel "Indelible" , betekend "Onuitwisbaar", kan ik veel beter plaatsen dan Onzichtbaar, maar dat zal wel verkooptechnisch zijn.</t>
  </si>
  <si>
    <t>Als trouwe Elizabeth George fan, was ik redelijk ontgoocheld in deze kanjer. Net als de vorige keren, was ik gebeten om kennis te maken met Inspector Lynley en inspectuer Havers, dus het feit dat dit speurdersduo deze keer geen rol speelde in het boek was de eerste ontgoocheling. Bovendien vond ik het verhaal zelf, mogelijks wel een correcte weerspiegeling van het leven van jongeren in Londen, bij momenten erg saai en soms zelfs zielig. Ook miste ik een zekere actie in het boek. De beschrijvingen en de gebeurtenissen die zich steeds herhaalden, misten inhoud en spanning. Het is het eerste, en hopelijk meteen ook het laatste boek van George, dat ik even opzij gelegd heb, omdat er spannender boeken naar me lagen te lonken. Het einde begon dan weer wat aan inhoud te winnen, maar een echt slot heb ik niet echt teruggevonden.Ik hoop oprecht Lynley en Havers in het volgende boek terug te kunnen ontmoeten!!</t>
  </si>
  <si>
    <t>Wat een wonderschoon en fantastisch mooi verhaal was dit. Erg jammer idd dat dit het laatste deel was! Maar wat heb ik hier van genoten!!! Een nieuwe nummer 1 in mijn top tien!</t>
  </si>
  <si>
    <t>Issa en Gijs, twee zeer goed bevriende kameraden die door een noodlottig ongeval (?) uit elkaar worden gerukt. Hoe dit heeft plaatsgevonden wordt helaas niet duidelijk in dit verhaal. Jammer dat zo'n belangrijk detail niet is uitgewerkt.Om het verhaal goed te kunnen volgen is het verstandig om het in een keer uit te lezen, wat helaas niet voor iedereen is weggelegd. Er zijn meerdere verhaallijnen die wat rommelig in elkaar overlopen.</t>
  </si>
  <si>
    <t>Mwah … deze serie is duidelijk 1 boek te lang. Wat een teleurstelling en dat terwijl ik jarenlang zo genoten heb van alle bovennatuurlijke avonturen. Overigens ook niet elke keer vijf sterren, maar gaandeweg werd ik toch steeds closer met die rare Odd Thomas. En dan dit kleurloze einde. Het ontbreekt in dit verhaal aan focus, het duurt allemaal veel te lang, de tegenstanders zijn van bordkarton, hun drijfveren blijven onduidelijk en de plot wordt afgeraffeld … werkelijk een waardeloos einde. Alsof Koontz er geen zin meer in had. Alsof hij geen ideeën meer had voor Odd. Dan zou ik zeggen: doe het niet, laat het zitten. Voor het geld hoeft Koontz het volgens mij niet meer te doen.Laat ik stoppen met mopperen. De hele serie vond ik zeker de moeite waard. Koontz blijft één van mijn favoriete schrijvers (maar dit moet ‘ie niet meer doen).</t>
  </si>
  <si>
    <t>De vlucht leest als een bijzonder boek. Het verhaal is bijzonder in die zin dat er heftige dingen gebeuren in een korte periode. Carrasco geeft het vorm door beschrijvingen die je direct in de omgeving plaatsen waarin het zich afspeelt. Apart is dat de namen niet zijn genoemd van de hoofdpersonen. Hij beperkt zich tot: de geitenhoeder (die niet alleen zijn geiten hoedt, maar ook de jongen), de jongen (die op de vlucht is) en de rechter (die zich wil laten gelden).Het is niet echt duidelijk waarom de jongen op de vlucht is geslagen of waarvan hij wordt beschuldigd.De manier van beschrijven spreekt aan. Je zit als het ware zelf voortdurend onder het stof van de stoffige vlakte waar het verhaal zich afspeelt..De metaforen die Carrasco gebruikt schieten regelmatig door en spreken daardoor niet altijd aan.Zijn slotzin is fenomenaal. Als het eindelijk toch eens een keer gaat regenen besluit Carrasco met:Daarna liep hij weer naar de deur en bleef daar zolang het regende staan kijken hoe God voor even de duimschroeven wat losser draaide.Zoals gezegd: fenomenaal!!</t>
  </si>
  <si>
    <t>Op basis van de titel het boek uitgekozen. Dat viel een beetje tegen. Het begon wel met een verslaafde dochter en een interventie, maar wat daarna allemaal gebeurde had elk ander begin kunnen hebben. Voor mij weinig spanning en soms te langdradig. Ook erg christelijk gericht wat van mij ook niet hoeft als ik een boek lees. Jammer!</t>
  </si>
  <si>
    <t>Het huis aan de gouden bocht Jessie Burton. LS Uitgever.Ik houd ervan historische romans te lezen, dit verhaal is losjes gebaseerd op de geschiedenis van Petronella Oortman wiens poppenhuis wereldberoemd is geworden en prachtig tentoongesteld is in het Rijksmuseum in Amsterdam.Het verhaal speelt zicht af aan de Herengracht in Amsterdam 1686.Jessie Burton beschrijft met veel details over inrichting van de huizen, het eten, hygiëne, gewoontes, over de stad Amsterdam, haar bestuur, maar ook over het leven ver daarbuiten; VOC, slavenhandel, export, ik vind het mooi, de beschrijvingen schetsen een levendig beeld van oud Amsterdam.Ik denk dat Nella Oortman een ander leven in gedachten had toen ze werd uitgehuwelijkt aan Johannes Brandt, ze wordt geconfronteerd met een man die haar niet bemind maar genoegens buitenshuis zoekt, op een schokkende manier is ze er getuige van. Ze voelt zich misleid, toch ontwikkelt ze mededogen voor haar man en de bewoners van het huis.Enige troost vindt Nella Oortmans in haar poppenhuis, om het huis bewoonbaar te maken zoekt ze contact met een maakster van miniaturen, het blijkt een mysterieuze persoon te zijn die haar verrast met allerlei miniaturen;een afspiegeling van Nella’s leven. Hoe kan de miniatuurmaakster zo bekend zijn met haar privéleven? Is er een gelukkige toekomst voor Nella in het verschiet na het drama wat alle bewoners van het huis heeft getroffen?In Het huis aan de gouden bocht geeft Jesse Burton niet alle antwoorden maar ze is er wel in geslaagd om een deskundige en waardige roman te schrijven over het leven in de gouden eeuw.Het poppenhuis zal de geschiedenis overleven, het zal voor eeuwig gezien worden.</t>
  </si>
  <si>
    <t>Quentin en Margo zijn al jaren beste vrienden als ze op een dag een dode man in het park vinden die zichzelf van het leven heeft beroofd. Die dag had een grote impact op hun vriendschap. Ze spreken elkaar jaren niet, totdat Margo op een avond weer door zijn slaapkamerraam naar binnen komt en hem overtuigt samen met haar de meest onwaarschijnlijke nacht ooit aan te gaan. Quentin probeert zo het meest mysterieuze meisje dat hij kent eindelijk voor zich te winnen, terwijl Margo met hele andere dingen bezig is. Dit blijkt de volgende dag als Margo verdwijnt en Quentin alles op alles zet om haar te vinden. Iedere aanwijzing wakkert de drang om haar te vinden en de liefde voor haar nog meer aan. Maar wat als Margo helemaal niet gevonden wil worden? En wat heeft die dag in het park jaren geleden voor Margo betekend?Na de lyrische reacties op het boek en de verfilming van The Fault in Our Stars, ofwel Een weeffout in onze sterren, waren de verwachtingen voor Paper Towns erg hoog. Ook voor dit boek ontvangt John Green, jaren na uitgave, de eer om dit verhaal op het witte doek te tonen. Hiermee richten de ogen van vele jonge lezers zich opnieuw op het oorspronkelijke verhaal, waarin Green bijzondere tieners heeft laten ontpoppen tot scherpzinnige jongeren met een eigentijdse kijk op de wereld. Liefhebbers van The Fault in Our Stars, een van zijn beste boeken, zullen jammer genoeg niet herenigd worden met de Green waar ze destijds verliefd op werden.  De diepgang die de toon zet vanaf de eerste bladzijde dat zowel het boek als de film van The Fault in Our Stars kenmerkt, is in Paper Towns nergens te bekennen. Door de scherpzinnigheid en geheimzinnigheid van sommige personages kan de lezer zich maar tot een bepaald niveau inleven. Deze sfeer van mysterie laat wel zien waarom Paper Towns een van de belangrijkste thrillerprijzen ontving, namelijk de Edgar Award. De problemen en beschamende momenten van een alledaagse puber komen uitgebreid aan bod, wat het verhaal losjes maakt en een grappige twist geeft. De literaire verwijzingen en onalledaagse uitspraken die Green uit de mond van tieners laat komen zorgen voor scheurtjes in de geloofwaardigheid van de personages. Dit draagt daarentegen wel bij aan de mysterieuze sfeer van het boek, wat de lezer nog nieuwsgieriger maakt naar de verblijfplaats van Margo Roth Spiegelman.De zoektocht naar Margo Roth Spiegelman blijkt even mysterieus als haar naam doet vermoeden. Aanwijzingen die speciaal voor Quentin zijn achtergelaten zorgen ervoor dat je het verhaal in wilt springen om Margo te helpen zoeken. Green zuigt je mee in een zoektocht die misschien wel eindeloos lijkt en uiteindelijk door de toevalligheden zijn geloofwaardigheid verliest. Green geeft je een too good to be true-gevoel, wat waarschijnlijk niet zijn bedoeling is geweest. De steken die Green tijdens de zoektocht naar Margo laat vallen weet hij niet meer goed te maken.Waar de personages van The Fault in Our Stars je diep raken, weet Green dit met Quentin en Margo niet te bereiken. Inleving in de hoofdpersoon Quentin lukt niet helemaal, waardoor er vragen opkomen als ‘Waarom wil hij Margo nu wel vinden als ze al eerder is weggelopen?’ en ‘Waarom voelt hij zich zo intens met haar verbonden?’. Doordat de lezer tijdens de zoektocht naar Margot Roth Spiegelman op zoek gaat naar antwoorden op deze vragen, lijkt het verhaal meer te draaien om de zoektocht dan om het daadwerkelijk vinden van Margo. Ook blijft onduidelijk waarom Margot precies is verdwenen, wat een enorme anticlimax vormt ten opzichte van de spannende en vrolijke sfeer van de zoektocht. De verhaallijn is echter goed en verrassend, maar lijkt zich meer in Greens hoofd dan op het papier af te spelen. Een echte teleurstelling. Tenzij Green wilde overbrengen dat de reis belangrijker is dan de bestemming…</t>
  </si>
  <si>
    <t>Disclaimer: er staan drie verhalen van mijn hand in dit boek, die naar mijn eigen bescheiden mening best goed geslaagd zijn, maar ik ben nauwelijks een objectieve bron te noemen. Ik zal ze daarom niet verder meenemen in mijn bespreking.Dit boek is in heel korte tijd tot stand gekomen. In november kregen auteurs de uitnodiging iets aan te leveren en eind december ligt het op de mat. Een grote prestatie van de samensteller, die hiervoor putte uit de gepubliceerden in de Edge.Zero-bundels. Die selectiemethode zorgt dat het gaat om ervaren auteurs, waarvan velen bekend zijn uit andere bundels en de SF-tijdschriften die ons land rijk is. Een paar horrorauteurs van eigen bodem ontbreken (Tom Thys en Anthonie Holslag) en een paar van de schrijvers (waaronder ik) profileren zich vaker als SF-auteur, maar in elk geval vind je in deze bundel geen beginnelingen. Het niveau ligt daardoor hoog.Wat de bundel ook interessant maakt is het thema: op Lovecraft geïnspireerde verhalen in een Nederlandse setting. Uit het enthousiasme waarmee auteurs hebben bijgedragen mag wel worden afgeleid dat deze thematiek ook in het Nederlandstalige genrewereldje leeft. Het blijkt voor velen interessant te spelen met de bouwstenen die Lovecraft heeft achtergelaten: vooral de oude goden die slapen op de zeebodem zijn populair en de sektarische groeperingen die hen aanbidden. Maar wat voor heel wat auteurs moeilijker blijkt (althans, zo komt het op mij over) is de sfeer van een Lovecraftiaans verhaal over te dragen: de diepe tijd, de afstanden van de ruimte, de angst van het onbekende. Het heet niet voor niets 'kosmische horror'. En vooral omdat horrorlezers wel vertrouwd zijn met het bestiarium van Lovecraft zijn zijn schepselen al snel te 'bekend'. Net zoals het buitenaardse wezen in 'Alien covenant' niet meer zo eng was, want we weten ondertussen allemaal wat een 'alien' is en hij was bovendien in het volle zicht te zien. Spannender was het toen hij zich in de schaduwen bevond en we als kijker niet wisten hoe hij eruitzag en wat hij allemaal kon. We schrikken meer van wat er zich in de schaduwen bevindt. En in de Lovecraftverhalen gaat het ook nog eens om de consequenties van dat wat zich in de schaduwen bevindt - de consequentie dat ons menselijke bestaan geen betekenis heeft, dat de hogere machten ons niet eens waarnemen, dat chaos en wanorde onder het dunne vernis van wat de zintuigen waarnemen schuilgaan. Dat is wat ons doet huiveren bij 'Alien' - het besef dat 'in space no one can hear you scream'.Er waren in deze collectie gelukkig verhalen die deze huivering, deze vervreemding, deze 'horror' duidelijk overbrachten. 'Veld E-42' van Dick van der Bij, over een jongen die iets raars ontdekt op het land van een wat zonderlinge boer. Geschreven vanuit het perspectief van een oudere man, helder en zakelijk (wat past bij het boerenland waar hij vandaankomt), en wat er op veld E-42 schuilging wordt nooit helemaal duidelijk. Ik vond het een erg goed verhaal. Zijn 'Paal 13' is ook heel erg goed - vol bevreemdende gebeurtenissen, hoofdpersonen die in het duister tasten en met een apocalyptisch einde. Ik ben heel enthousiast over beide bijdrages van deze auteur en hoop vaker verhalen van hem te lezen. Frank Roger doet in 'Duisternis, duisternis, verzwelg mij' een horrorschrijver een huisje opzoeken ver van de bewoonde wereld om aan zijn roman te werken. Hij heeft plotseling een flits van inspiratie, maar die flits zou wel eens meer dan dat kunnen zijn geweest. Veel blijft onduidelijk, vooral het hoe en waarom, maar het verval dat plaatsvindt is gruwelijk en onontkoombaar. Echte kosmische horror. Jan J.B. Kuipers weet altijd grote verbeelding te koppelen aan geloofwaardige beschrijvingen van de historie en hier neemt hij de lezer mee naar het Middelburg van de 19e eeuw en een klein theatergezelschap dat een onnoembaar stuk wil spelen. Heel sfeervol en beklemmend. Dat Jack Schlimazlnik kan schrijven mag ondertussen bekend worden verondersteld. In zijn verhaal krijgt de viering van vijftig jaar inpoldering van de Flevopolder een duister randje. Goed getekende karakters, de werkelijkheid die vervormt en vervaagt, waarnemingen die misschien uit dronkenschap voorkomen. Ik meende alleen dat de auteur iets te veel wilde imponeren met zijn taalgebruik - de dialogen waren niet zo geloofwaardig door wat moeilijke woorden, en ik snapte ook niet goed hoe ik het einde van het verhaal moest interpreteren. Iets meer vasthouden aan narratieve conventie had het verhaal nog sterker gemaakt, denk ik. Maar 'creepy' was het zeker. Mike Jansens 'Het klein receptenboek van meneer Ho-Hum' (geillustreerd door Gidion van de Swaluw) is een waardige afsluiter van de bundel. Het lijkt behoorlijk onschuldig. Een Amsterdamse vrouw gaat samen met haar dochtertje samenwonen met de vriendelijke Paul aan de rand van de Veluwe. De laatste neemt een deel van de zorg voor het meisje over en leest haar voor uit zijn favoriete prentenboek. Het einde wordt goed aangekondigd en als het komt is het heel beangstigend. Misschien thematisch wat overeenkomend met de film 'The babadook'? Maar volgens mij heeft Jansen wel iets origineels gedaan met dit onderwerp. Jansens' 'Het genesis ei' wekte wat minder bevreemding bij me op - een steampunkverhaal in een alternatief Nederland met Victoriaanse waarden maar verder gevorderde technologie, over een vrouw die een manier zoekt om nieuw leven te scheppen. Haar creatie is echter niet beheersbaar. Ik vond het heel interessant, maar het was misschien meer SF dan Lovecraftiaans. Ook voor mij op de grens was het verhaal van Peter Kaptein, dat zich afspeelt tijdens de tachtigjarige oorlog. Een demonische macht heeft zich gevestigd in Leiden en loert op de zielen van mensen. Het verhaal was goed geschreven, en spannend, maar ik had niet het gevoel dat de beste bovennatuurlijke horror oproept - hoe eng de antagonist ook was. Wel een goed spookverhaal. Dat geldt tevens voor 'Meester van het Goud' van Roderick Leeuwenhart. Man, wat kan die schrijven! Een Leidse hoogleraar wil een piraat inschakelen om een slag te slaan, maar dat gaat niet helemaal zoals hij beoogde. De sfeer in het verhaal is geweldig en het slot zet alles wat gebeurde in een ander daglicht - heel goed gedaan. Maar het monster (dat lekker gruwelijk is, dat zeker!) heeft een behoorlijk Aardse motivatie. Tais Teng speelt in de Lovecraftwereld met duidelijk plezier - zijn verhaal is een genot om te lezen, met talloze verwijzingen naar de 'Mythos'. Het loopt zelfs best goed af! Wat ik leuk vond was dat de verhalen van Anaid Haen en Django Mathijsen in elkaar overliepen. Anaid is een ster in realistische dialogen en de beschrijving van een relatie tussen geliefden. Django weet een hele alternatieve wetenschap te creëren en spannende situaties als een van de beoefenaars van dit vakgebied in actie moet komen. Maar het is in mijn optiek duidelijk dat beiden SF-auteurs zijn, want de oude goden zijn gereduceerd tot tentakelmonsters (zo kwam het op mij over). Wel goed apocalyptisch overigens, en de mensen zijn misschien de grootste monsters. Adriaan van Garde is ook niet de minste. Zijn verhaal van een schoolreünie in een jachthut is prachtig geschreven en sfeervol - ik kon me de locatie levendig voorstellen. Spannend was het zeker. Maar de spanning kwam voor mij meer uit de dynamiek tussen de mensen dan van het bovennatuurlijke element. Het verhaal van Boukje Balder was ook goed. Sfeervol, over iemand die een rol moet spelen in een nogal nare ceremonie. Ik genoot van de beelden en hoe het hoofdkarakter terug vocht. Ook wat hij aan het eind zichzelf moet aandoen is best gruwelijk. Veel bloed in dit verhaal en ingewanden. Jaap Boekestein heeft zich ten doel gesteld een literair karakter, Eline Vere, te verbinden met de Cthulhu-mythos. Met een dosis seks erbij, een dame met een wat reptielachtig uiterlijk en een apocalyptisch einde. Ik genoot ervan, maar dit was een verhaal waarbij ik de knipoog van de auteur duidelijk zag. Boekestein houdt volgens mij teveel van het leven om echt de sfeer van Lovecraft te kunnen evenaren. Voor mij het tegenovergestelde is Mark Ruyffelaert - ik ben gewoon geen fan van hem. Ik vind zijn verhalen niet spannend - er zit zelfs nauwelijks verhaal in. Ze wekken alleen walging op. Daar moet je van houden. Ik vergeet misschien nog een paar korte verhalen, maar laat het duidelijk zijn: liefhebbers van het horrorgenre, kosmische SF en tentakels (ja, die komen veel voor) moeten deze bundel lezen. Stuk voor stuk zijn de verhalen in elk geval boeiend en ik heb er veel plezier van gehad (als dat het goede woord is). Nu snel een bloederig offer brengen om de toorn van de oude goden te proberenaf te wenden ...</t>
  </si>
  <si>
    <t>Het boek leest makkelijk en is wel prettig maar voerde me op een of andere manier niet mee. De diverse karakters waren voor mijn gevoel niet tastbaar: er werden wel aspecten van hun karakter en verleden opgevoerd maar verder niet gebruikt. Zo ook het verhaal...bijv het bezoek aan de helderziende wordt maar weinig gebruikt, het verhaal zwenkt naar een andere insteek. Zo ook het eind, leuk dat het een en ander toegelicht werd, maar zo voelde het dan ook. Alle belangrijke karakters hebben een verstoorde relatie en alhoewel dat dan wel helemaal op het uiterste eind als een rode draad naar de dader toeloopt vond ik het erg onbevredigend dat het niet meer uitgewerkt was. Ik ervaarde geen dreiging/spanning , verdieping of overrompeling aan emoties, dus geen uitnodiging voor een volgend deel.</t>
  </si>
  <si>
    <t>Ik heb genoten van hartzeer. De manier waarop het verhaal is geschreven hou ik van..Niet echt spannend maar ontzettend boeiend en intrigerend..Vier duimpjes en ik ga gelijk door met het vervolgdeel:hartendief.</t>
  </si>
  <si>
    <t>Het boek zelf is goed maar er zijn een paar opmerkingen.Bijvoorbeeld: het gesprek tussen Felix en Cock duurde te langen uiteindelijk was er aan het einde niet duidelijk wie er nou naar de gevangenis moest.</t>
  </si>
  <si>
    <t>Ditmaal staat er niet "literair" op de kaft, maar verdenk ik het boek er wel van een literaire thriller te zijn. Vogelman staat vol met vreemde zinnen waarbij ik na drie keer lezen nog niet begrijp wat er bedoeld wordt. Dit debuut van Mo Hayder had wat mij betreft nooit uitgegeven mogen worden. Ik heb me er met moeite doorheen geworsteld. Hayder kan gewoonweg niet schrijven. De plot is erg cliché en bestaat uit het bekende rijtje: seriemoordenaar met vreemde modus operandi en medische achtergrond, copy-cat, politieonderzoek, romance en apocalyptische eindscene. Precies hetzelfde als De Chirurg van Tess Gerritsen alleen met dit verschil dat Tess wél kan schrijven en een spannende sfeer weet op te roepen. Vogelman is kortom een afrader.</t>
  </si>
  <si>
    <t>‘De nacht van vier november’ behandelt een boeiend onderwerp: hoe gaan ouders ermee om als hun dochter vermist wordt. Wat is er met Jonna gebeurt? Zien Jon en Magnhild haar ooit nog terug? En wat betekent de hele situatie voor hun relatie?Karin Fossum heeft ervoor gekozen om de rol van de achterblijvers centraal te stellen, in plaats van de daders en/of de recherche. Op zich is het een interessant gegeven om vanuit dit oogpunt naar een vermissing te kijken, maar helaas resulteert het in een oninteressant verhaal. Het verloopt erg traag en nodigt niet uit om door te blijven lezen. Nadat ik een deel van het boek had gelezen, heb ik het weggelegd en heb ik eerst nog drie andere boeken gelezen voor ik weer verder ging.Het boek kent geen hoofdstukindelingen. Dat maakt het lezen er niet gemakkelijker op. Ik vraag me af waarom de auteur hiervoor gekozen heeft. Af en toe is er een sterretje als afscheiding, maar verder wordt het verhaal als het ware aan één stuk door verteld. Doordat er niet zoveel gebeurt, kabbelt het verhaal maar voort zonder dat het echt interessant wordt. Erg jammer. Ik had er meer van verwacht nadat ik de flaptekst had gelezen.</t>
  </si>
  <si>
    <t>Wat mij een leuk gegeven leek bleek bitter tegen te vallen. Mevrouw in kwestie gedraagd zich inderdaad erg onnozel en wordt verliefd op alles wat een broek aan heeft. Zeer irritant allemaal, in het begin valt het nog mee maar na nr. 3 hebben we het wel gehad.En ze leefden nog lang en gelukkig.Nee ik heb wel eens spannender boeken gelezen.</t>
  </si>
  <si>
    <t>"Van dromen kun je niet leven. Geeft alleen maar hoop. En hoop is nutteloos." ~ p32.Bij sommige auteurs weet je gewoon van te voren dat ze je niet gaan teleurstellen. Dat wat ze geschreven hebben gewoon goed is, zonder ooit maar een letter gelezen te hebben. Gelukkig stelde mijn intuïtie mij ook dit keer niet teleur!"Hij moest haar leed delen, moest haar pijn voelen. Hij moest boeten voor wat hij haar had aangedaan." ~ p156.Spiegelgeest is het eerste deel uit de Drakenzieler-trilogie, waarin je kennis maakt met Fenna. Fenna is een jonge meid die haar zinnen erop heeft gezet om Drakenzieler te worden, een functie die alleen geschikt is voor de allerbeste. In Drakenburcht meldt ze zich aan voor de Proeve, een selectie om tot de opleiding toegelaten te worden, waarbij meisjes vooraf vaak al worden geweigerd. Maar Fenna houdt vol! Dit is het begin van een spannend verhaal, in een wereld waar draken de normaalste zaak van de wereld zijn en samenwerken met mensen. Ondertussen is er een onbekende dreiging die zichzelf de Kring noemt, die draken aanvalt en toetakelt. Maar waarom?In slechts een paar woorden weet de auteur een wereld te scheppen waarin je draken door de lucht ziet vliegen en het gewoon geloofd. Door het afwisselen van het perspectief krijg je een breder zicht op het verhaal en leer je de personages beter kennen. Het boek had me echt in zijn greep en het deed me zelfs verdriet de mishandelingen en moord op de draken te lezen. En meerdere malen heb in de schemerwereld mijn adem in gehouden..."De Drakenvuurballen wervelden om hem heen alsof hij het middelpunt van het heelal was en zij de planeten." ~ p333.Het hele boek is echt geweldig, met 1 kleine kanttekening en dat is de reden dat dit boek net geen vijf sterren wist te behalen. Tussen het eerste en tweede jaar zit een gat. De sprong die gemaakt wordt voelt voor mij te groot, vooral omdat het tweede jaar gelijk in een soort stroomversnelling gaat. Ik had graag iets meer willen lezen over de ontwikkeling die Fenna maakt tijdens haar opleiding en hoe haar band met meester Brann en Arlan groeit. Het tweede jaar is gelukkig zo spannend dat het je snel weer weet vast te grijpen, en het liefst in 1 ruk doorleest! Gelukkig kan ik nu gelijk verder in het tweede deel, want dat einde...</t>
  </si>
  <si>
    <t>Het kind met de Japanse ogen, van Reggie BaayAls kleinkind van een opa die ‘het Jappenkamp’ ternauwernood overleefde en een oma die samen met mijn vader als ‘buitenkamper’ de oorlog doormaakte, was ik direct gefascineerd door de beschrijving van dit nieuwste boek van Reggie Baay:‘Over mensen op drift die na de tweede wereldoorlog in Azië en de onafhankelijkheidsoorlog in Indonesië een derde oorlog wacht in Nederland: die tegen de herinnering’Het boek begint met de vondst van een doos vol met negatieven na de dood van de ouders van de ik-figuur.Hij verklaart dat de belangrijkste reden is om het verhaal van zijn, door het verleden getraumatiseerde ouders te reconstrueren, omdat hij dit verplicht is aan zijn broer; bestebroer genoemd.Hij vertelt het verhaal van zijn zoektocht in het Indonesië van nu, afgewisseld met flashbacks uit de oorlog en de daaropvolgende onafhankelijkheidsoorlog vanuit het oogpunt van zijn vader. Ook vertelt hij kort het verhaal van zijn moeder, vanuit haar ogen bezien. Er worden veel namen verteld, maar niet die van de ik-persoon, zijn ouders en broer.Door het gebruik van deze schrijfstijl weet hij de gruwelen en overlevingsstrategieën uit het verleden perfect te combineren met de gevolgen die deze ook voor de volgende generatie hebben.Ik werd getroffen door de beschrijving van gebeurtenissen in de Japanse kampen, maar vooral door de wanstaltige manier waarop de Nederlandse regering na de bevrijding deze voormalig krijgsgevangenen na een bizar korte ‘herstelperiode’ direct weer inzette bij een speciale militie van de KNIL in de Onafhankelijkheidsoorlog van Indonesië: de Gadja Merah.Indrukwekkend vond ik vooral het fragment waarin de ik-persoon zijn vroegere lijfbaboe tegenkomt. Uit dit fragment blijkt overduidelijk hoe verscheurd families en vrienden werden, door deze oorlog.De schrijver laat duidelijk de gruwelijkheid en gekte van beide kanten zien en dit komt ook veel ter sprake tijdens de gesprekken die de ik-figuur voert tijdens zijn zoektocht.Prachtig zijn de beschrijvingen hoe pa als kok het leven van zijn medesoldaten kan verlichten door het maken van goed en helend voedsel, in plaats van alleen geïmporteerd blikvoer wat normaal gesproken dagelijks kost was. Deze helende kracht wordt ook beschreven tijdens de vele kumpulans later in Holland.De kennismaking en het huwelijk van zijn ouders laat de veerkracht van de mens zien die ondanks de oorlog en het verdriet toch doorgaan.Als zijn oudere broer na een moeizame bevalling tijdens een aanval op hun legerkamp geboren wordt, blijkt hij naast verschillende ‘eigenaardigheden’ ook Japanse ogen te hebben; ‘al verdoemd voordat het leven begonnen was’Wat ook zeer pijnlijk naar voren komt, is de onverschillige en afwijzende manier waarop de Indische Nederlanders na 1950 ‘verwelkomd’ worden in Nederland, waar ze noodgedwongen naartoe vertrekken. Eerst volgt een tijd in het voormalig kamp Westerbork en daarna de verhuizing naar Oude-Wetering alwaar de plaatselijke ‘discipel’ van de DMZ hen het leven zuur maakt. Duidelijk wordt dat de oorlog nooit uit de hoofden verdwijnt: die tegen de herinnering.Reggie Baay heeft hiermee volgens mij een prachtig, indrukwekkend boek geschreven.Het is niet alleen verhelderend voor mensen met Indische roots, van wie de ouders en grootouders zo weinig vertelden over wat ze hadden meegemaakt, maar ook voor alle anderen die niets weten over deze periode uit de Nederlandse geschiedenis.Zoals zo mooi verwoord in het slot van het boek:“ik geloof namelijk dat geschiedenissen voor altijd zullen blijven rondzweven als ze eenmaal in woorden zijn gegoten en hardop zijn verteld. En ook al zijn ze dan niet gehoord, er komt een moment dat ze als stof weer neerdalen om dan wél te worden gehoord”</t>
  </si>
  <si>
    <t>ik heb het boek via Crimezone ontvangen en ben vol entousiasme beginnen te lezen. Spijitg genoeg kon het boek me weinig boeien en ik heb echt moeite moeten doen om het uit te lezen.Het verhaal begint in een klein dorpje en hoofdpersonage is Harry Smith, advocaat in dat dorpje en getrouwd met Mary, een depressieve vrouw die zwaar aan de pillen zit. Alle vrouwen vallen voor Harry's blauwe ogen en ook Harry is niet ongevoelig voor deze vrouwelijke interesse en deelt met de ene na de andere het bed.Het verhaal begint pas goed als steenrijk zakenman en kasteelbewoner van het dorp Frederico Gomez op een dag in Harry's kantoor staat met 2 van zijn "medewerkers" en een koffertje vol geld. Harry wordt verzocht om zijn belangen te behartigen en een aantal nepfirma's op te richten. In ruil daarvoor krijgt hij veel geld. Een tijdje later wordt Gomez vermoord met een tie wrap en er volgen nog andere identieke moorden. Zelfs Harry wordt op een bepaald moment hoofdverdachte nr 1 omdat al deze mensen een link met hem hebben. Het plot is wel goed maar wordt plots kort samengevat in een epiloog en er wordt verwezen naar het 2e deel van deze serie. Spijtig, maar ik zal geen volgend boek van deze serie kopen.</t>
  </si>
  <si>
    <t>Het orgineel van mijn review kan je vinden op mijn blog:http://www.linda-linea-recta.nl/wat-we-zien-als-we-lezen-door-peter-mendelsund/*Ik weet dat ik met mezelf heb afgesproken om buiten *mijn comfort zone* te gaan lezen. Maar dit is wel heel ver van mijn bed.*</t>
  </si>
  <si>
    <t>Na Mattias het verhaal over een jongen die dood is dat is duidelijk en dan krijg je allemaal korte impressies van zijn vrienden, familie hoe zij hier mee omgaan en die soms willen spreken over hem hoe hij was maar dit niet kunnen omwille van het grote verdriet. Ja iets dat iedereen al eens zal meegemaakt hebben. Persoonlijk vond ik het niet een boek dat vlot las. Eer je in het korte verhaal zat was er alweer een ander verhaal teveel personages misschien ik weet het niet. Dus daarom geef ik slechts een twee sterren.</t>
  </si>
  <si>
    <t>Na de dood van zijn vader wordt Pieter-Jan (12) door zijn moeder erg beschermd opgevoed. Daarom lukt het hem niet haar te vertellen over de pesterijen die hij moet ondergaan. Lezen vanaf ca. 11 jaar. Het is een actueel onderwerp, maar het komt niet tot zijn recht. Het gaat veel te gemakkelijk en het heeft geen diepgang. Ik ergerde mij ook aan zijn moeder. Gemiste kans dit verhaal.</t>
  </si>
  <si>
    <t>In de filmwereld kennen we het treurige sequel-effect. Het zogenaamde "deel 2" is een flauwe afspiegeling van het origineel, soms zelfs een goedkope remake; louter om te cashen. In de wereld van het gedrukte woord is het soms niet anders.Een beginnend auteur poept er na een lovende eerste titel snel een tweede uit. Dit gebeurt kennelijk onder druk van de uitgever, zijn geldverslindende partner, de torenhoge hypotheek of als gevolg van het idee dat de auteur denkt écht goed te kunnen schrijven.De geur van sterfelijkheid was een zeer aangename en ontwapenende thriller. Simon Beckett komt nu met Het laatste zwijgen en het eerdergenoemde sequel-effect ligt er dik bovenop.Een lijk, een afgezonderde gemeenschap, tig personages en nu maar raden wie wat gedaan heeft. Het verhaal komt erg geforceerd over, is truttig geschreven en door de clichés weinig boeiend.Simon says: volgende keer beter.</t>
  </si>
  <si>
    <t>Céline, vijfjarige dochter van hoofdpersoon journaliste Benthe Berg en haar man Raoul, blijkt slachtoffer te zijn van een pedofiel. De man krijgt een minimale straf en hem wordt de hand boven het hoofd gehouden door zijn dorpsgenoten uit Ringerdam, waar ook Benthe en haar gezin wonen. Buitenstaanders zijn ze, buitenstaanders blijven ze, zoals Benthe ervaart wanneer ze in de krant publiceert over haar bevindingen met betrekking tot de pedofiel en over haar gevoelens in dezen. Ze wordt met de nek aangekeken en haar rest niets dan zelf actie te ondernemen. Niemand steunt haar, ze staat alleen. Benthe beraamt een plan om de pedofiel te doden. De man beheerst haar gehele doen en laten, slokt al haar energie op, wat zowel thuis als op haar werk spanningen teweegbrengt. Hoe gaat dit aflopen?Milou van der Will hakt er vanaf de start meteen in: “Ik ben niet bang meer. … Ik dood hem.” Wie de ‘ik’ is is al gauw duidelijk: Benthe. Benthe is mij van meet af aan onsympathiek. Ik heb er begrip voor dat ze de man te grazen wil nemen die haar dochtertje misbruikt heeft, maar ze is te gedreven en egocentrisch. Het is een en al ikke, ikke, ikke en soloacties. Man Raoul telt niet mee, hem behandelt ze respectloos. Voorbeelden te over: “de keuken heb ik laten renoveren”, “iemand probeert mijn huis binnen te komen”, “hij zit aan mijn keukentafel”. Respectievelijk ‘we’, ‘ons’ en ‘onze’ zou gepaster zijn. Benthes drang naar ‘gerechtigheid’ lijkt haast een compensatie voor het verwaarlozen van haar geliefden, want ook Céline komt tekort. Raoul brengt haar naar school, opa besteedt veel tijd en aandacht aan haar. Benthe werkt, werk gaat boven alles, althans háár werk gaat boven alles. Compassie met andere mensen ontbreekt haar ten enenmale. Ik ga ervan uit dat Van der Will Benthe opzettelijk zo neergezet heeft, want met zo’n eigengereid type in de hoofdrol zal er altijd voldoende stof zijn voor nieuwe belevenissen en avonturen.‘In mijn bloed’ bestaat uit meerdere lijnen: de pedofiel, het monster van Voorburg en Benthes privéleven. Meeslepend, boeiend, bij vlagen spannend. Mooi geschreven, fijngevoelig waar nodig, prettig lezend, in volwassen taal. Actuele onderwerpen, die in iets andere vorm de laatste jaren uitgebreid in het nieuws zijn geweest (grootschalig DNA-onderzoek, kindermisbruik). Complimenten daarvoor. De uiteindelijke uitwerking van de verhaallijnen vind ik van iets mindere kwaliteit en onrealistisch. Om niets te verklappen noem ik geen namen, maar wat te denken van een moordverdachte die in no time het politiebureau weer mag verlaten? En van een meisje dat uit de lucht komt vallen? En van de toevalligheden die de slotakkoorden inleiden? En van het feit dat de politie slechts op de achtergrond opereert en als bron van informatie fungeert?Tot tweederde van het boek is het goed. Daarna zakt het wat in, door de opeenstapeling van toeval, onlogica en niet overtuigende handelingen die bedacht lijken om aan alle verhaallijnen tegelijkertijd een eind te breien. Tot tweederde was ik ervan overtuigd dat dit een viersterrenboek zou zijn. De resterende eenderde verdient er wat mij betreft maar drie. Eindresultaat: vier sterren met een minnetje.</t>
  </si>
  <si>
    <t>Ballerinadroom vertelt het verhaal van ballerina Michaela DePrince. Michaela is geboren in Sierra Leone. Daar is zij de eerste jaren opgegroeid in weeshuis. In dat weeshuis begon haar droom om ballerina te worden. Toen Michaela vier jaar was, werd zij geadopteerd door Elaine DePrince en verhuisde zij naar Amerika. Daar is haar droom in vervulling gegaan. Inmiddels is Michaela een professionele ballerina en danst zij bij Het Nationaal Ballet in Amsterdam.Samen met haar moeder heeft Michaela het boek Ballerinadroom geschreven. Dit boek geeft het leven van Michaela weer. Hoe zij opgroeide in een weeshuis en de droom om ballerina te worden begon, hoe zij werd geadopteerd en in Amerika op balletles ging en hoe haar droom uiteindelijk werkelijkheid werd.Kijk voor mijn volledige recensie op: Ballerinadroom</t>
  </si>
  <si>
    <t>Verloren illusies speelt in de jaren 1820-1821 in het provinciestadje Angoulême. De roman gaat over twee boezemvrienden, elk op hun eigen manier dichterlijke naturen. Lucien Chardon droomt van een literaire carrière, tracht met verheven gedachten de banaliteit van zijn eenvoudige afkomst te verdringen en schrijft gedichten. Zijn zielsverwant David Séchard heeft de drukkerij van zijn vader heeft overgenomen en hoopt op aanzien en rijkdom. David zoekt koortsachtig naar wat hem fortuin moet brengen: een procedé om goedkoop papier te vervaardigen, opdat boeken en ander drukwerk binnen de vermogens van eenieder komt te liggen.Lucien is een onverbeterlijke Casanova. Hypocrisie en bedrog zijn hem niet vreemd, maar tegelijkertijd vertedert hij ook, juist omdat het hem aan ieder moreel besef lijkt te ontbreken. Balzac zet hem neer als een mooie jongen die de wereld naar zijn hand zet en eigenlijk liefde levert zoals hij dagbladstukjes schrijft, op de automatische piloot.De ironie van deze verpletterend sarcastische roman is dat de ene vriend zich diep in de schulden steekt om papier te maken ter verspreiding van de waarheid, terwijl de ander weet wat voor veile nonsens er in de kranten staan. Hij heeft ze immers zelf geschreven.Balzac schets ook de literaire wereld tijdens de Restauratie. Jong talent dat staat te trappelen om te worden uitgegeven, uitgevers die een manuscript becommentariëren zonder het te hebben gelezen, recensenten die het één vinden en het ander schrijven, of die een boek afkraken uit louter machtswellust, vriendjes die elkaar ophemelen, vijanden die elkaar te vuur en te zwaard bestrijden. Kortom: literatuur is keiharde handel. Balzac mag ons dan herhaaldelijk voorhouden dat eerlijkheid het langst duurt, maar met zijn bijtende satire bewijst hij voortdurend het tegendeel. In dat opzicht lijkt er in twee eeuwen overigens weinig veranderd .Verloren illusies is naar hedendaagse normen vaak langdradig. Maar: nergens echt slap. Het talent van Balzac om figuren van vlees en bloed te scheppen is immers even alzijdig als dat van Dickens.</t>
  </si>
  <si>
    <t>Het boek gaat over allerlei dingen die de auteur in boeken aantreft, van aantekeningen tot brieven, van onderstrepingen tot koffievlekken. Op zich zitten daar echt wel interessante dingen bij. Theodore heeft zowat de hele wereld afgereisd - soms lijkt de hoofdzaak zoektocht naar boeken - en heel veel boekwinkels bezocht en leeggekocht. Het blijft voor mij echter een samenraapsel van onsamenhangende zaken. Dat komt waarschijnlijk ook wel omdat Theodore als arts, heel veel medische boeken behandelt, die mij sowieso al minder aanspreken.Wel bijzonder knap dat hij de zaken die hij aantreft probeert te herleiden naar de origine ervan.Aardig om te lezen, maar geen aanrader.</t>
  </si>
  <si>
    <t>Ook ik ben een absolute fan! Onbegrijpelijk dat er blijkbaar te weinig vertrouwen was om de oorspronkelijke titel aan te houden. Het boek heeft het in zijn geheel niet nodig om mee te willen liften op bestsellertitels. Ik vond vooral de wetenschappelijke invalshoek geweldig, want meestal worden onderwerpen beschreven vanuit een religieuze of spirituele achtergrond. Sommige bladzijden moet je misschien even twee keer lezen om de informatie tot je te laten doordringen, maar ook als je de details niet volledig opneemt kun je het verhaal volgen. Mooi ook dat alle verhaallijnen aan het eind met elkaar verweven worden. Geen open einde dus. Verder ben ik het volledig eens met Nicky de Cock. Geweldig boek, aanrader!</t>
  </si>
  <si>
    <t>De verbeelding is werkelijk het slechtste boek van mijn favoriete schrijver Harlan Coben. In tegenstelling tot zijn andere thrillers, waarin zo' n beetje in elk hoofdstuk een plot twist zit, is dit een erg saai boek waar voor mij bijna geen doorkomen aan was. Daarom geef ik slechts één ster.</t>
  </si>
  <si>
    <t>Voor mij was het moeilijk lezen. Het duurde echt heel lang voor ik mee was. Gewoonlijk is "het boek beter dan de film", maar nu is het voor mij toch omgekeerd. Bij de film zat ik op het puntje van mijn stel, bij het boek niet.</t>
  </si>
  <si>
    <t>Tja, wat moet ik hiervan zeggen. Dat ik in dit boek begonnen ben. Dat het gaat over het Parijse treinstation Gare du Nord. Dat de diverse verhalen in dit boek zich voortslepen als een trage slak. Dat ik niet verder gekomen ben dan pagina 88 (het boek telt 198 leesbare pagina's) is veelzeggend. Vooral omdat ik een boek niet snel niet uitlees. Maar door dit boek kon ik werkelijk niet heenkomen. Ik zal daarom niemand aanraden hier ooit in te beginnen.</t>
  </si>
  <si>
    <t>Dit boek heeft zelf al een aparte geschiedenis achter de rug: Flanders, a cultural history (Landscapes of the imagination) werd oorspronkelijk geschreven in het Engels en uitgegeven door Signal Books/Oxford University Press, en dit reeds in 2007. De auteur woont en werkt zelf als schrijver en vertaler in Oxford en schreef voordien al Brussels, A cultural and literal history. Zijn passie en expertise liggen duidelijk bij de Vlaamse geschiedenis. Vanwege het succes vertaalde New Zeno Antwerpen dit boek in een vlotte toegankelijke Nederlandse editie, die in 2017 bij de net opgerichte uitgeverij Horizon werd uitgebracht.In dit boek beschrijft André de Vries de culturele en religieuze geschiedenis van de hoogtepunten van de Vlaamse steden evenals van de rurale regio’s. Van de kust tot Limburg, van ‘Nederlands’ Zeeuws- tot Frans-Vlaanderen doorkruist hij het Vlaamse land en blijft hij stil staan bij de belangrijkste historische personen, monumenten en wetenswaardigheden. In zijn inleiding heeft De Vries het onder andere over de ligging van Vlaanderen , het ‘plat pays’ van Jacques Brel, en de identiteit van de Vlaming. Daarna zoomt de schrijver in de drie volgende hoofdstukken in op een korte geschiedenis, te beginnen bij de veroveringen van Caesar in 58 v. Ch. die voor het eerst naar de Belgae refereerde, de religie, de folklore en zelfs de Vlaamse gastronomie en de volkscultuur, van de Rode Duivels tot en met het vinken zetten.De volgende tien hoofdstukken brengen allemaal op boeiende wijze de geschiedenis van de verschillende regio’s tot leven. In Gent neem je de poort naar de hel en kom je niet alleen meer te weten over Jacob van Artevelde en het Gravensteen maar ook over de volkse wijk rond het Patershol dat beurtelings volks en hip was. In Antwerpen treed je mee in de voetsporen van Willem Elsschot, Dinska Bronska, Hendrik Conscience en vooral Peter Paul Rubens. Ieper kan niet besproken worden zonder eveneens W.O. I uitgebreid aan bod te laten komen.Elk hoofdstuk wordt voorafgegaan door een citaat van een bekende buitenlandse of Belgische auteur zoals bijvoorbeeld ook Dante Alighieri: 'Gelijk de Vlaming van Wissant tot Brugge beangstigd door de vloed die aan komt stormen, daar dijken opwerpt om de zee te keren…' Dit boek is goed gestructureerd en kan aan de hand van de inhoudstabel uitstekend als toeristische gids gebruikt worden. De geïnteresseerde lezer/toerist kan telkens in één hoofdstuk een bepaalde regio ‘bezoeken’ en daarover meer te weten komen, eerder dan de volledige reis onmiddellijk te maken en het boek in één ruk uit te lezen. Als je echt op reis bent in de betrokken streek, zullen de feiten nog meer voor zich spreken. Het snel verspringen van het ene monument naar het volgende thema binnen één regionaal hoofdstuk onderbreekt soms wel de narratieve schrijfstijl en af en toe komen bepaalde belangrijke personen en gebeurtenissen ook verschillende keren voor onder meerdere ‘lemma’s‘.In een heldere en onderhoudende taal komt men meer te weten over de culturele ontwikkeling van Vlaanderen. De auteur verbindt artistieke, religieuze en politieke elementen om een vrij compleet zicht te krijgen op het complexe Vlaanderen. De bronnen die hij raadpleegde, zijn zeer uitgebreid zoals de opgenomen bibliografie aan het einde ook aantoont. De prachtige vormgeving springt trouwens ook in het oog: een heel aantal zwart-wit foto’s dient ter illustratie binnenin het boek en een mooi avondlijk tafereel van een Vlaamse stad siert het omslagontwerp van Dominic Van Heupen. Samen met de uitgebreide bibliografie en een handig trefwoordenregister maakt het van dit boek een uitstekend naslagwerk voor iedereen die Vlaanderen van binnen en van buiten wil leren kennen.</t>
  </si>
  <si>
    <t>Met moeite kon ik mij door dit boek heen worstelen.Wat een onwaarschijnlijk verhaal, ik ben blij dat ik hem uit heb.</t>
  </si>
  <si>
    <t>Brigance wordt geacht Hailey van de doodstraf te onthouden. Echter blijkt dit niet zo_x0092_n simpele opdracht omdat de scheiding tussen blanken en zwarten nog maar net in de praktijk was gesteld. Bovendien was deze scheiding verre van effectief in Mississippi door de vele zwarten die er voormalig aan de slag waren als slaaf, waardoor de discriminatie hier nog eens zo groot was. Het boek is zeer leerrijk omdat het geschreven is tijdens de periode waarin de rassenscheiding plaatsvond in dezelfde streek (Mississippi). Grisham was een voorbeeldig Amerikaans student recht. Vervolgens werkte hij bijna tien jaar als jurist en heeft hij dus veel interesse in het gerechtelijk milieu. Dit verklaart waarom al zijn thrillers in grote lijnen hierover handelen. De jury is hier een perfect voorbeeld van.In 1991 brengt hij nog een andere thriller en bestseller uit, genaamd _x0093_Advocaat van de duivel_x0094_, waarmee zijn populariteit en bekendheid nog verder toeneemt. Vanaf zijn roman _x0093_De erfpachters_x0094_ verandert hij het globale onderwerp van zijn romans en gaat hij zich nu meer toeleggen op het leven in de zuidelijke staten van de VS en niet meer op het gerechtelijke systeem.Grisham wil met _x0093_De jury_x0094_ de lezer meeslepen in het schrijnend verhaal van de rassenscheiding en de lange, harde weg die hiermee gepaard ging. Het boek leest heel vlot en is zeer meeslepend omdat de verteller vele details bloot geeft over het leven van de personages. Het lijkt wel of de verteller een personage is uit het boek en de gebeurtenissen persoonlijk waarneemt. Door de inhoudelijke spanning die aanwezig is tot de uiteindelijke climax blijft de lezer tot het slot zeer aandachtig om het uiteindelijke oordeel van de jury te achterhalen. Door de beslissing van de jury wil Grisham aantonen dat er wel degelijk vooruitgang is geboekt in het compliceerde proces van de rassenscheiding. Het boek bevat geen moeilijke taal en is dus geschikt voor jonge adolescenten.</t>
  </si>
  <si>
    <t>Toen ik zag beoordelingen van dit boek, wou ik het meteen lezen. Ik kan toch niet een geweldige thriller laten liggen? Het blijkt, dat ik veel te hoge verwachtingen had, zeker heel kort na het lezen van een andere, zeer spannende thriller. Dit boek deed ik wel makkelijk aan de kant, het kon mijn vermoeidheid niet verslaan en ik viel tijdens lezen bijna in slaap.Hoffman probeert een psychologische thriller te schrijven, kruip in hoofd van haar personages, maar het lukt niet echt. Er wordt te veel herhaald, uitwerkingen van de gedachten zijn te langdradig en saai, waardoor de spanning wegvalt. Voor mij geen goed boek, er gebeurt te weinig, het is te voorspelbaar en langdradig, stukken die meest spannend zouden moeten zijn vliegen zomaar voorbij.</t>
  </si>
  <si>
    <t>Verity is, tijdens de tweede wereldoorlog, opgeleid als spion, haar vriendin Maddie is piloot. Maddie vliegt Verity, tijdens een geheime opdracht, naar Ormaie in bezet Frankrijk. Het vliegtuig wordt echter geraakt en Verity moet uit het vliegtuig springen en weet niet of haar vriendin het heeft overleefd.Helaas wordt Verity gevangen genomen en overgedragen aan de Gestapo.Daar wordt ze, om in ieder geval haar executie of het op transport gesteld worden naar een concentratiekamp, uit te stellen, gedwongen een bekentenis te schrijven en geheime codes prijs te geven.In het tweede deel van het boek maken we kennis met Maddie, die de situatie buiten de gevangenis belicht. Daardoor wordt het boek wel spannender en geloofwaardiger, iets wat in het eerste deel ontbreekt.</t>
  </si>
  <si>
    <t>Het achterliggende verhaal van De ravenjongens, over magie en leylijnen, is boeiend en origineel. Daarom zijn de hoofdstukken met Gansey in de hoofdrol veruit het interessantst.Ik vind het jammer dat het spannende verhaal voortdurend wordt onderbroken door de Young Adult liefdesperikelen en het zoeken naar de eigen identiteit (het boek stond in de bibliotheek bij de volwassenenboeken).</t>
  </si>
  <si>
    <t>idem dito, helaas</t>
  </si>
  <si>
    <t>In dit fijn geschreven boek vertelt Els Snick over de handel en wandel van Joseph Roth, met name over zijn verblijf en banden met de lage landen. Veel van het werk van Roth is na zijn ‘Auswanderung’ uitgegeven door de Amsterdamse exil-uitgeverijen Allert de Lange en Querido.Middels elf hoofdstukken krijgen we een beeld van hoe Roth werkte, hoe hij netwerkte en hoe hij zich soms in uitzichtloze situaties werkte. We zien vriendschappen ontstaan, die Roth niet zelden misbruikte om aan geld te komen. Zijn vriendschap met Stefan Zweig was zo’n vriendschap. Deze was ontstaan in 1927, naar aanleiding van een positieve recensie van Zweig over Roths ‘Juden auf Wanderschaft’ (onlangs in een vertaling van Els Snick als ‘Joden op drift’ uitgegeven). Zweig ontwikkelde zich tot mecenas van Roth en hielp hem meer dan eens aan geld. Zweigs recensie van de roman Hiob (in Nederlands: Job), die daarover zeer ontroerd was, hielp om Roth een status van belangrijk auteur te verkrijgen.We lezen ook hoe Roth tot sommige van zijn boeken is gekomen. Tijdens een verblijf in Antibes, met Zweig, bleek de hoteleigenaar er een soort museum van Napoleon-memorabilia op na te houden. Dit heeft Roth geïnspireerd tot het schrijven van de roman ‘De honderd dagen’. Bijzonder is ook de ontstaansgeschiedenis van zijn werk ‘Het valse gewicht’. De kiem daarvoor zou gelegd zijn in een gesprek aan een tafeltje in de eetzaal van Hotel Eden in Amsterdam, waar een krantenartikel werd aangehaald over het knoeien met ijkgewichten. Waar of niet waar, het zijn op zijn minst leuke wetenswaardigheden. Daarnaast worden nog veel meer feiten in het boek genoemd, waaronder de relatie tussen Roth en Marlene Dietrich. Wie houdt van dit soort feiten en een liefhebber is van de schrijver Joseph Roth, doet er goed aan deze beknopte biografie te lezen.</t>
  </si>
  <si>
    <t>Kjell E. Genberg schijnt in eigen land _x0096_ Zweden - een beroemd auteur te zijn met meer dan 200 titels op zijn naam. Het werd voor ons tijd hem te ontdekken en dus verscheen een titel van zijn hand Retour Stockholm in Nederlandse vertaling.Hoofdpersoon is commissaris Arnold Nyman. Hij is weduwnaar en heeft een volwassen dochter. Zijn hulp wordt gevraagd wanneer een politieman dood wordt aangetroffen onder een duikplank.In het begin van Retour Stockholm zit de vaart er flink in. Aardige vondsten komen voorbij en Kjell Genberg weet de lezer te boeien met zijn beschrijvingen van politiemensen en misdadige milieus. Personages binnen criminele circuits zoals Toomas en Ubregis worden goed beschreven en komen tot leven. Datzelfde geldt voor hun achtergronden en voor commissaris Arnold Nyman en zijn dochter.Maar helaas heeft het boek ook mindere kanten. Criminelen weten verdenking te laden op de commissaris en vanaf dat moment is hij loslopend wild. Daarna schort het soms aan de geloofwaardigheid van gebeurtenissen en toevalligheden maken teveel deel uit van het verhaal. Hierbij is o.a. de dochter van de commissaris betrokken, maar haar rol in dit deel van het boek kon mij niet overtuigen.Gedurende de rit blijft het een boek met vaart dat gemakkelijk leest. Ontspannende spannende lectuur, goed voor een paar avonden plezierig lezen. Maar _x0096_ zoals gezegd - niet altijd even geloofwaardig. Personages en het verhaal zullen niet lang blijven hangen. Een aardig verhaal dat thuishoort bij een middenmoot. Kjell E. Genberg is voor mij geen nieuw Zweeds talent om meteen te omarmen. Misschien heeft hij in de toekomst meer in petto?</t>
  </si>
  <si>
    <t>‘Reizende poefjes’ vertelt het verhaal over Pol en Polleke Grasspriet. Wanneer de ouders van Pol en Polleke een weekje op vakantie gaan naar Italië, logeren Pol en Polleke bij hun oma. Hun oma is leuk. Zij is voor van alles ín en ze is ‘hip’.Op enig moment schuift Pol de twee poefjes van oma tegen elkaar voor de open haard. Hij geniet van de warmte van de dansende vlammen in het haardvuur. En dan….ineens … vliegt Pol de lucht in en komt hij terecht in het land van koning Barbaro waar hij gevangen wordt genomen. Polleke gaat op zoek naar haar broer en komt in Luilekkerland terecht…Pol weet te ontsnappen en samen met een reus en een vogel beleeft hij spannende avonturen. Vinden Pol en Polleke elkaar terug en loopt het allemaal goed af? Je leest het in ‘Reizende poefjes’.“Ze strooide sterretjes over ons uit waardoor we steeds sneller gingen lopen. Bij het kasteel droeg ze ons over aan de koning en werden we zijn dienaars. De heks had ons omgetoverd in net zulke barbaren als de koning.”‘Reizende poefjes’ is aan het brein van Van den Berg ontsproten door haar eigen kleinkinderen en dat merk je! Zij heeft een heerlijk kinderboek geschreven dat bol staat van het avontuur en waar menig kind enorm van zal genieten. Haar beeldende schrijfstijl zal kinderen zeker aanspreken en de fantasie die zij in haar vertelsels presenteert eveneens.“De pegel valt in duizend stukjes, als kleine kristalletjes tussen de witte chocoladevlokken. Pol raaktt een sneeuwpop aan en pulkt een beetje met zijn vinger aan de sneeuw. Hij breekt een stukje af en stopt dat in zijn mond. Lekker, net een Magnumijsje. Hij neemt nog een stuk en kan niet meer stoppen.”De afwisseling tussen spanning en enge gebeurtenissen wordt door de auteur uitgekiend afgewisseld door vrolijke elementen en zal er voor zorgen dat haar jonge lezers geboeid blijven.“Dat had hij niet moeten doen, er komt een leger creepers tevoorschijn. Ze rennen recht op hen af. Het zijn groene monsters zonder armen die overal tegenop kunnen klimmen.”Het boek is verdeeld in korte hoofdstukken hetgeen leesbevorderend werkt en Van den Berg ziet kans om –zonder ook maar één moment belerend te zijn- fraaie thema’s voorbij te laten komen zoals vriendschap, samen doen en verliefd zijn. ‘Reizende poefjes’ is geschikt voor kinderen van circa 8 tot 11 jaar.Over de auteurLieve van den Berg ontdekt haar liefde voor het schrijven al op de lagere school. Ze gaat echter werken als verpleegkundige en later op de activiteitenafdeling in een ziekenhuis.Daar komt het schrijven weer naar boven. Ze ontwikkelt een boek voor geheugentraining dat tot op heden in veel verpleeghuizen en zorginstellingen wordt gebruikt. Ondertussen schrijft ze dagboeken vol over van alles en houdt een blog bij over alledaagse dingen. Van den Berg maakt deel uit van een schrijfgroep, waarin de deelnemers intuïtief schrijven met behulp van opdrachten.UitvoeringGodijn PublishingISBN 978-94-92115-31-7Paperback, 194 pagina’sOver Hanneke Tinor-CentiHanneke Tinor-Centi (1960), eigenaar van HT-C Communicatie en Marketing, literair agent, boekmarketeer en recensent.http://ht-c-communicatie.nl/</t>
  </si>
  <si>
    <t>Het boekje was wel vermakelijk, maar zag het einde helaas al aankomen. Echt spannend was het niet, maar het is wel een prima boek voor als je een boek voor "tussendoor" wilt lezen.</t>
  </si>
  <si>
    <t>Het kiezen van een hokje om De schim van Petra Hammesfahr in te plaatsen, valt nog niet mee. Wanneer je afgaat op de flaptekst, lijkt het om een horrorverhaal te gaan. De eerste pagina_x0092_s doen meer denken aan de opmaat van een degelijke crimi en wanneer je wat verder leest, lijkt het allemaal te draaien om bovennatuurlijke zaken en hekserij. Pas wanneer je alle vijfhonderd pagina_x0092_s doorgewerkt hebt, blijkt dat psychologische thriller ook nog een toepasselijk label zou kunnen zijn. Een lastig geval dus, dit boek.Lastig, om te beginnen, omdat het ongeveer de helft te dik is. Vijfhonderd pagina_x0092_s is een behoorlijke pil, dus dan moet een auteur behoorlijk wat te melden hebben en de lezer aardig geboeid weten te houden. Dat lukt Hammesfahr niet; ze vervalt in ellenlange beschrijvingen van zaken die niet of slechts zijdelings met het verhaal te maken hebben en heeft er geen moeite mee de gedachtespinsels van haar hoofdpersonen meerdere malen uitgebreid uiteen te zetten.Die gedachtespinsels zijn ook een lastig punt. Want hoe geloofwaardig is het dat twee politiemensen, een wijkverpleegster en een succesvolle carrièrevrouw allemaal geloven dat een schrijfster bovennatuurlijke krachten heeft? Hoe komen ze tot de overtuiging dat de vrouw die krachten ook met enige regelmaat aanwendt om mensen uit de weg te ruimen die haar in de weg zitten? Dat komt nergens lekker uit de verf.Waar het om gaat? Stella Heiner heeft geen makkelijke tijd. Ze is ontslagen als filmproducent, en woont in een gehucht waar ze niet weg kan. Zij en haar man wonen in bij zijn moeder, die voortdurend commentaar heeft op de manier waarop Stella voor hun pasgeboren gehandicapte dochtertje probeert te zorgen. Tot overmaat van ramp heeft Stella een drankprobleem, dat misschien zelfs wel voor de handicap van haar kindje heeft gezorgd.De afgelopen weken heeft Stella geprobeerd de drank te laten staan, maar op een avond gaat het toch weer mis. Midden in de nacht wordt ze stomdronken wakker op de bank, terwijl een stukje van een door haar geproduceerde griezelfilm op tv is. Het lijkt wel of de geest uit de film ineens in de kamer is, en Stella is doodsbang. De volgende ochtend vindt haar man haar na zijn nachtdienst in slaap op de bank. Het kindje is spoorloos verdwenen en boven in de badkamer vindt hij zijn moeder met een ingeslagen schedel.Waarschijnlijk is het de bedoeling dat je als lezer, zoals in een goed horrorverhaal, wilt geloven dat er schimmen, geesten en andere krachten aan het werk zijn. Maar nergens word je zodanig meegenomen door de spanning of de schrijfstijl dat je dat echt gaat denken. Het overheersende gevoel blijft _x0091_wat een gedoe, zometeen zal er wel een verklaring komen_x0092_. Het duurt weliswaar nogal lang, maar die verklaring komt er uiteindelijk ook. Maar dan ben je al lang afgehaakt.</t>
  </si>
  <si>
    <t>Een geheime, hartstochtelijke eerste jeugdliefde in een bijna onmogelijke samenleving. Opgesloten in een van de laagste hokken van het kastenstelsel. Dagelijkse zorgen of er vanavond wel eten op tafel zal staan. Als je dan de kans krijgt om de nieuwe prinses te worden, doe je dat dan? Zou je je thuis achterlaten, gaan strijden voor een kroon die je eigenlijk niet wil en de liefde van je leven de rug toekeren om je familie een beter leven te geven? Een hartverscheurende keuze waarmee de fenomenale trilogie De Selectie van Kiera Cass geweldig geopend wordt.America Singer is één van de gelukkige dames die door de eerste ronde van de Selectie heen komt. Het enige probleem is dat ze helemaal geen prinses wil worden. Ze heeft haar hart al verpand aan haar geheime liefde Aspen en het laatste wat ze wil is het opnemen tegen 34 meisjes die wel het hart van de prins willen veroveren. Zolang ze in het paleis verblijft, ontvangen haar ouders een compensatiebedrag voor haar afwezigheid, wat eerst de enige reden lijkt waarom ze blijft. Maar dan ontmoet America de charmante prins Maxon en verandert alles.  Als snel blijkt het verhaal om veel meer te gaan dan het hart van prins Maxon alleen. Samen met America leer je hem door en door kennen en raak je verwikkeld in de grote keuzes die haar te wachten staan. Vanaf de eerste bladzijde leef je helemaal mee met America. Cass is enorm goed geslaagd in het herkenbaar maken van het hoofdpersonage. Ook al maakt zij de meest ongewone situaties mee, America is een normale jonge vrouw met de dagelijkse strubbelingen die alle jonge lezeressen zullen herkennen. Hierdoor kan de lezer zich makkelijk in haar verplaatsen. Naarmate het verhaal vordert komen America en ook de andere deelnemers steeds dichter bij de lezer te staan. Dit echte meidenboek laat je gniffelen en grijnzen om de gedurfde acties van America en echte trots zul je voelen als ze zich steeds weer overal uit weet te redden.   Cass heeft een echt prinsessenboek weten te schrijven waarbij de romantiek van elke bladzijde afdruipt. Vanaf de eerste kus tot de laatste lach blijft de romantiek op de achtergrond aanwezig zonder te overheersen. Door de ogen van een levenslustig meisje maakt de lezer ultiem geluk en diep verdriet van kortbij mee. Haar onbeholpenheid en kinderlijke onbezonnenheid maakt haar bereikbaar en dit is wat dit verhaal tot een fenomenaal YA-boek maakt. Het ene moment word je meegetrokken in de tegenstrijdige gedachtes van een prinses in spe en wordt iedere dag uitgebreid beschreven, terwijl het andere moment de dagen voorbijvliegen. Hiermee geeft Cas een realistisch beeld van de onwerkelijkheid van het koninklijke leven. Dit brengt een heerlijk leesgevoel met zich mee en het herinnert je er tijdens het lezen aan dat de emotie belangrijker is dan het fantasyelement. De gevoelens van America en de andere deelneemsters van de Selectie springen van de bladzijdes af en sleuren je mee in de hartstochtelijke emoties van zorgeloze tienerliefdes. Daartegenover staan de zware maar toch begrijpelijke gedachtes die America meemaakt als ze moet kiezen tussen haar oude leven en een nieuw leven als prinses van Ilea.  Alle delen van de Selectie-serie krijgen voelbare diepgang doordat de essentiële geschiedenis van de staat Ilea een prominente rol spelen. De frustraties over het gevoerde kastenstelsel sinds de staat Ilea werd gesticht wordt onberispelijk gebracht. America groeide op als een Vijf maar door haar deelname aan de Selectie werd zij een Drie. Ook al is dit voor jonge lezers erg onvoorstelbaar, Cass maakt het levensecht en brengt de regels en moeilijkheden van het kastenstelsel telkens weer op een ontroerende manier.  Deze YA-fictieschrijfster is naar eigen zeggen gered door het schrijverschap, wat ook blijkt uit haar enthousiaste en persoonlijke dankwoord aan het einde van de serie. Ze vraagt de lezer letterlijk het boek een high-five te geven, omdat ze zo dankbaar is dat mensen haar boeken lezen. Hiermee roept ze nog meer sympathie op dan het boek zelf al doet, waardoor ze een bewonderenswaardige schrijfster genoemd kan worden. Cass weet de aandacht van de lezer in alle drie de delen van de serie vast te houden en de toekomst van America onduidelijk te laten tot het allerlaatst. Hierdoor zijn de drie boeken onlosmakelijk met elkaar verbonden en is een van de boeken apart lezen bijna onmogelijk. De schrijfstijl en uitspraken van de personages passen bij een ander tijdperk waarin het verhaal zich afspeelt. Dit geeft het verhaal een onmisbaar mysterieus tintje. Begin aan het eerste deel en je zult vol smart doorlezen tot de laatste bladzijde.</t>
  </si>
  <si>
    <t>maar niet meer dan dat. ,Ethan Decker is gedesillusioneerd na het overlijden van zijn zoon. Hij verpietert in de woestijn van New Mexico totdat Anna Kelsey komt aanrijden met in haar kielzog twee kinderen. Ze dumpt de kinderen bij Ethan en verdwijnt, hij mag het verder zelf uitzoeken. Maar wie zijn deze kinderen en wat moet hij met hen?Tijdens het lezen van Blinde jacht dacht ik telkens: _x0091_Deze film heb ik al een keer gezien._x0092_Dat betekent twee dingen. Allereerst is het boek filmisch geschreven, je ziet de scènes bijna voor je, hierdoor leest het lekker vlot. Het tweede punt is dat het verhaal voor mij weinig nieuws bevatte. Het is een spannend achtervolgingsverhaal met mensen die deugen en mensen die niet deugen. Gelukkig komen zij die deugen er overwegend goed mee weg en een dode meer of minder aan de kant van de slechteriken maakt niet uit.  Eigenlijk weet je vanaf ongeveer bladzijde 50 hoe het verhaal zich globaal verder gaat ontwikkelen. Blijft er dan nog iets over om je over te verbazen, te verwonderen of van te genieten?Ja, dat wel. Het verhaal van de kinderen is soms aangrijpend. Daarnaast is het toch ook een onderhoudend boek met vaart en het nodige actiewerk. Er wordt nogal wat geschoten en verslagen en de snelle wisselingen van plaats en tijd leveren veel tempo op. Blinde jacht leest gemakkelijk en is spannend. Wat mij betreft valt dit boek in de categorie : _x0091_ontspannend vertier_x0092_.  Daar is overigens niks mis mee, letters tot je nemen en de tijd vliegt. Voor je het weet is de zon een heel stuk verder gezakt en klap je het boek dicht waarna het leven verder gaat.Al met al een plezierig tussendoortje, maar niet meer dan dat.</t>
  </si>
  <si>
    <t>Na eerder 13 uur van Deon Meyer gelezen te hebben waren mijn verwachtingen erg hoog toen ik aan Feniks begon. Helaas zijn deze verwachtingen niet uitgekomen. Op zichzelf is Feniks best een aardige politieroman maar dit boek kan zich bij lange na niet meten aan de echte thrillers van dit moment. Het is wellicht ook een beetje een oneerlijke vergelijking om deze 2 boeken met elkaar te vergelijken, omdat Feniks een van zijn eerste en 13 uur een van zijn laatste boeken was. Meyer heeft wat mij betreft dus zeker een zeer positieve ontwikkeling doorgemaakt. Zijn boeken zijn echter niet erg geschikt om 'tegen de draad in' te lezen.Feniks kent een heel apart verhaal waarin de nodige moorden en berovingen plaatsvinden. De nog jonge inspecteur Mat Joubert krijgt de taak deze puzzel op te lossen. Het is net het zetje dat hij nodig heeft om zijn leven weer een nuttige invulling te geven. Na de dood van zijn vrouw twee jaar eerder is zijn leven in een negatieve spiraal terecht gekomen.Het verhaal had voor mij een té seksueel ondertoontje. Dit paste niet bij het verhaal, net zoals de lange teksten die besteed waren aan het 'moeten' afvallen van de inspecteur. Dit zijn geen onderwerpen waar ik van houd in een spannend boek.De mooie schrijfstijl van Deon Meyer verloor zijn charme al snel door de overload eraan. Helaas kon ook het verhaal zelf me niet echt in zijn grip krijgen. Al met al wel een aardig boek (in de vorm van mwoah) maar zeker niet meer dan dat. Geen aanrader wat mij betreft. Als je iets goeds van Deon Meyer wilt lezen, zou ik zeker 13 uur aan kunnen raden.Frappant vind ik wel dat ik me tijdens het lezen steeds bleef afvragen wat Meyer nou precies met Feniks bedoeld heeft en wie die dame is die op de cover van de Nederlandse versies prijkt?Plot: 2Spanning: 2Leesplezier: 2Schrijfstijl: 3Originaliteit: 2Psychologie: 2</t>
  </si>
  <si>
    <t>Een eland in het bos, die naar een mens toekomt, omdat die mens hem geroepen heeft in de slangentaal, die knielt en nederig zijn hals ontbloot, zodat die mens hem kan slachten?Een meisje dat van haar vader een grote troep hazen in stukken moet hakken, om ze te voeren aan de wolven in de stal, elke dag weer?Een oerkikker die kan vliegen (een soort van godheid), die in slaap gesukkeld is en die alleen maar gewekt kan worden door tienduizend mannen die de slangentaal spreken, door hun gezamenlijk gesis?Nee, dit boek is echt niets voor mij!!! Weg ermee.</t>
  </si>
  <si>
    <t>Zelf lezen en eens kijken wat de contradictie betreft.Welke contradictie??Ik ontvang per mail regelmatig de Bestseller 60 van CPNB waarin in al lange tijd meerdere titels van Suzanne Vermeer vemeld staan (op 25-01-2012 zelfs zes titels!!) en ik zie op Dizzie twaalf titels waarvan er een drie duimpjes krijgt en de rest maar net boven de twee duimpjes krijgt .Wat is dit: al maanden lang verkopen de boeken van deze schrijver als zoet broodjes? Zelfs de nieuwste en tevens laatste titel Noorderlicht die per 17-01 te koop is, staat na drie weken op nummer 1 in diezelfde lijst.....Klopt deze lijst niet? Is het allemaal marketing? Of is het iets anders dat mijn zeer gerespecteerde medelezers op Dizzie stoort?Een feit is dat er reeds 1 miljoen boeken van Suzanne Vermeer verkocht zijn. Of beter: van Paul Goeken die op 21 juni 2011 op 48-jarige leeftijd overleed aan kanker. De uitgever verklaarde na zijn overlijden dat Paul Goeken na 6 eerdere titels onder eigen naam uitgebracht te hebben, gekozen had voor een pseudoniem voor dit nieuwe genre.Welk genre hebben we het dan over?? De kaft heeft het over een literaire thriller, een kreet waar van alles "spannends" in geschoven wordt.De website van Suzanne Vermeer vermeld zelf het volgende:All-inclusive (2006) was het eerste boek op naam van Suzanne Vermeer en werd meteen een bestseller. Ook voor de volgende boeken (inmiddels 9 titels) waren de reisbranche en het toerisme het uitgangspunt en inmiddels is dat het unieke handelsmerk geworden voor deze ijzersterke vakantiethrillers.Ikzelf ben altijd geneigd om het "vakantielectuur" te noemen.Dit eerste boek dat ik van deze schrijver lees begint zowat als een chicklit waarbij Chantal een kwetsbaar fragiel vrouwtje is die als wens heeft de allerbeste moeder te zijn en een verantwoordelijk weloverwogen leven aan haar kinderen te bieden. Niet te veel verstoringen en verrassingen, het liefste alles in harmonie en vanzelf want assertief gedrag is haar vreemd.Het leest als een tierelier. Dan nemen we een actualiteit en een gebeurtenis en de hoofdpersonen zijn gedwongen om zich te ontwikkelen en omdat het dan ook nog een thriller te laten zijn moeten spannende gebeurtenissen zich nog verder ontwikkelen.Volgens die ingrediënten is het een verhaal wat heel makkelijk leest, maar de verhaal lijn is flinterdun tot onwaarschijnlijk, terwijl ook de personages zich niet in diepte ontwikkelen.Het doet mij denken aan sommige tijdschriften die verhalen vertellen over vrouwen die iets traumatisch meemaken en vervolgens verder moeten met hun leven, bij dit boek is dit een langer verhaal in roman vorm.Het feit dat het zo enorm verkoopt betekend dat er wel degelijk een doelgroep voor dit lichte leesvermaak is, zijn dit dezelfde mensen die in de supermarkt wekelijks een dergelijk tijdschrift meenemen? Ergens in All-inclusive worden de problemen van Heleen door Jeroen verwoord als:"Aan de andere kant is het ook wel eens prettig om te horen dat het gras bij de buren niet altijd groener is". . Is dit de beweegreden voor de grote groep lezers van de door mij gesuggereerde type tijdschriften?De wekelijkse tijdschriften misère door Paul Goeken omgezet in vakantielectuur?Een thriller zeker niet, literair: neen, maar wel ontzettend leesbaar en daarbij respect voor het plezieren van zovele lezers die op vakantie dit makkelijk in de zonnestoel, onder het genot van een drankje, wegpeuzelen en zich het verhaal levendig herinneren als er een incident met een van de mede-vakantiegenoten plaatst vind...... het is net of je een goeie Vriendinhebt die ook zoiets meegemaakt heeft.....Niet mijn ding, maar ik denk dat ik me de contradictie kan indenken , kijk, dat was nu wat mij interesseerde en daardoor toch genoten.</t>
  </si>
  <si>
    <t>De selectie-trilogie vind ik erg leuk en ik vind het heerlijk om ze weg te lezen maar deel 4 De prinses en deel 5 De kroon vind ik tegenvallen. Voor mij was het verhaal al afgesloten na deel 3 De one en ik heb er spijt van dat ik toch deel 4 en 5 heb gelezen, ik vond ze saai, alleen in deel 4 een spannend stukje dat Eadlyn door mensen werd bekogeld. Eadlyn had niet veel tijd voor de jongens van de selectie en zowat geen spanningen van het volk vandaan.Ik had het liever bij de Selectie- trilogie gelaten en raad je aan als je De one een goed einde en afsluitend einde vind niet nog deel 4 en 5 te lezen.Maar ik vind het wel een goede optie voor mensen die heel graag willen weten hoe het zou gaan als er een nieuwe opvolger op de troon komt en de selectie sfeer niet los kan laten.</t>
  </si>
  <si>
    <t>Venita woont in Amsterdam. Na een traumatisch gebeurtenis is ze met haar ouders en broers vanuit een klein dorp verhuisd naar de grote stad. Venita voelt zich niet zo op haar plek en is eenzaam. Thuis mag er niet gepraat worden over de traumatische gebeurtenis, terwijl Venita daar wel behoefte aan heeft. Dan ontmoet ze Camila en eindelijk heeft ze een vriendin voor het leven. Venita vindt dat de traumatische gebeurtenis haar schuld is en dat ze hier voor zal moeten boeten. Camila is het met haar eens.'Lege kamers' verhaalt vanuit het perspectief van Venita. Een meisje dat op dit moment gewoon niet weet hoe ze verder moet. Ze heeft net haar school afgemaakt en werkt twee dagen in de week als vrijwilligster in het dierenasiel. Verder is ze veel thuis, in haar eigen kamer. Haar moeder probeert haar te pushen om dingen te ondernemen en vriendinnen te maken maar Venita wil niet gepusht worden. Ze heeft Camila en dat is genoeg. Er heerst veel onbegrip tussen Venita en haar moeder waardoor er veel ruzies zijn. Ze heeft wel wat steun aan haar broer Emelio maar in haar ogen krijgt ze de meeste steun van Camila.Eerst lijkt het alsof je gewoon de belevenissen van Venita volgt, maar halverwege wordt verteld wat Venita heeft meegemaakt. De moeder van Venita zwijgt over het gebeuren, er mag niet over gepraat worden. Venita neemt je mee in haar gedachten maar laten haar gedachten wel de realiteit zien of niet? Venita heeft een ontzettend schuldgevoel en wordt als het ware geblokkeerd wat een invloed heeft op haar doen en laten.Met 'Lege kamers' krijg je een indringende kijk in het leven en in de gedachten van iemand die in een psychose is geraakt. Bij het woord psychose denken mensen al gauw dat iemand volledig door het lint gaat en niet te stoppen is, maar dit verhaal laat een andere kant zien. Een psychose is een hersenaandoening die zich vaak sluipend ontwikkeld. Pesten, huiselijk geweld, eenzaamheid en overmatig alcohol- en drugsgebruik kunnen triggers zijn. Bij Venita zien we veel eenzaamheid. Er mag niet gepraat worden over de gebeurtenis en daarom voelt ze zich alleen staan in haar verdriet en schuldgevoel. Als reactie daarop sluit Venita zich af voor (bijna) alles en iedereen en blijft hangen in haar schuldgevoel. Haar gedachten gaan met haar op de loop en langzaam verliest Venita het gevoel met de realiteit. Als lezer is het in het verhaal dan soms ook moeilijk te bepalen wat echt is of niet.De gevoelens van Venita zijn in Lege kamers door Susanne heel helder neergezet waardoor de lezer een goed beeld kan vormen van wat een psychose inhoudt en wat voor invloed dit heeft. Het verhaal leest makkelijk en ook al zou je het qua onderwerp misschien verwachten, er worden geen moeilijke woorden gebruikt, alles is in begrijpelijke taal geschreven. De gevoelens van Venita zijn tastbaar en geven een overtuigende indruk. Een belangrijk onderwerp waar best even bij stilgestaan mag worden en de wijze waarop dit verhaal verteld wordt maakt het voor de doelgroep inzichtelijk. Susanne heeft met 'Lege kamers' een aangrijpend maar ook een mooi en leerzaam verhaal geschreven.</t>
  </si>
  <si>
    <t>De schrijfstijl van Loes den Hollander is toegankelijk. Het boek leest makkelijk. Deze woorden zijn neergezet om de recensie positief te starten.Het is den Hollander niet gelukt de lezer onder de huid te laten kruipen van de personages. Ondanks de vele woorden die aan de personen worden besteed. Ze blijven voorspelbaar en oppervlakkig. De geloofwaardigheid is laag. Iedereen lijkt wel een seksuele connectie met de dader te hebben.Twist aan het einde kondigt zich al vroeg aan. Het hele boek werkt zich naar een kort moment van actie. Voor je het weet is het alweer voorbij.Veel zaken blijven onbesproken. Die hadden meer aandacht verdiend en hadden het verhaal meerdere lagen kunnen geven.</t>
  </si>
  <si>
    <t>Frank Temple III is een 25-jarige knul wiens vader, een huurmoordenaar, zeven jaar geleden zelfmoord heeft gepleegd toen hij opgepakt dreigde te worden. Hij is ervan overtuigd dat een zekere Devin zijn vader verraden heeft. Frank heeft gezworen om Devin te zullen vermoorden als hij hem ooit nog eens tegenkomt.Op een dag krijgt Frank een telefoontje dat Devin op weg is naar een vroegere hut van zijn vader. Frank gaat ook op pad, maar bereikt zijn einddoel niet omdat een auto-ongeluk hem bij een naburige garage doet belanden. Deze garage wordt tijdelijk geleid door de jonge Nora omdat haar vader vanwege een beroerte in een verpleeghuis zit. Door het auto-ongeluk van Frank raken hij en Nora betrokken bij allerlei onfrisse zaken en moeten ze nog hun best doen om ongeschonden uit het avontuur te komen.Erfenis heeft niet de minste aanbevelingen. Michael Connelly noemt Koryta één van de besten van de besten en in de Detective &amp; Thrillergids van Vrij Nederland krijgt het boek vijf sterren. Deze aanbevelingen zijn mij een raadsel.Erfenis blijft op elk gebied onder het gemiddelde. Koryta hanteert een nogal populaire en ongedwongen schrijfstijl. Dat zou op zich geen probleem zijn, maar als hij op die manier de geregeld naïeve gedachten van zijn bordpapieren personages weergeeft, begint Erfenis wel erg veel op een jeugdboek te lijken.Dit zorgt er ook voor dat spanning ver te zoeken is in Erfenis. De gebeurtenissen spelen zich af in de garage van Nora, nabij de hut van Franks vader en het verpleeghuis waar Nora's vader verzorgd wordt. De touwtjes waarmee Koryta zijn personages als houterige marionetten van situatie naar situatie brengt zijn bijna zichtbaar. En dat Frank en Nora als jonge mensen zonder partner zich gelijk tot elkaar aangetrokken voelen ziet iedereen aankomen.Ook de plot is niet om over naar huis te schrijven. Om niets van het verhaal te verraden zal ik geen voorbeelden noemen, maar bepaalde plotwendingen zijn zo onovertuigend dat ze beginnen te wringen.Het enige lichtpuntje van Erfenis vond ik de reden die op het eind wordt genoemd die de aanzet is geweest tot deze heel reeks van gebeurtenissen. Maar één zo'n lichtpuntje is onvoldoende om een heel boek aan op te hangen.Vijf sterren bij Vrij Nederland, twee sterren bij Crimezone. De keus is aan de lezer.</t>
  </si>
  <si>
    <t>Een thriller zoals in Nederland zelden geschreven wordt. De stijl doet zeer Scandinavisch aan, de onderwerpen zijn daarentegen heel Nederlands. De haven van IJmuiden en de eerste coffeeshops van Amsterdam, linkse actievoerders, Italiaanse gastarbeiders, het komt allemaal langs. Het is een echte pageturner, je moet het boek in enen uitlezen. Dat is ook wel jammer, want daardoor heb ik het idee dat ik weer veel gemist heb....</t>
  </si>
  <si>
    <t>Een heerlijk young adult fantasy boek, waarin de spannende momenten worden afgewisseld met Franka's eigenwijze en grappige opmerkingen. Het is erg fijn dat Franka een tienermeisje is dat ook echt bang is voor dingen, zich zorgen maakt en soms roekeloos kan zijn. Ze heeft normale problemen waar ieder meisje van haar leeftijd zich in kan vinden, maar wordt nooit saai of onorigneel. Mooi boek!</t>
  </si>
  <si>
    <t>Ik kan niet precies zeggen waarom ik deze trilogie zo goed vind, maar ik werd er in gezogen. Literatuur, muziek, filosofie, intelligentie, geloofwaardige karakters. Niet aan iedereen besteedt, denk ik. Maar voor wie er wel van houdt, boeken om de tijd voor te nemen.</t>
  </si>
  <si>
    <t>Kwam er niet doorheen. Niet de schrijfstijl die ik normaal lees, misschien had het daarmee te maken.</t>
  </si>
  <si>
    <t>De beschrijving van _x0091_De laatste dochter_x0092_ doet een spannende thriller vermoeden: dode moeder, dode dochter, gewonde vader en een dochter die er zonder kleurscheuren afkomt. Jane Casey maakt deze belofte van spanning echter niet waar. De gebeurtenissen spelen zich af binnen een kleine groep mensen en de titel van het boek verraadt al welke kant het opgaat. Het verhaal is daardoor helaas nogal voorspelbaar, op één wending na, die buiten mijn voorstellingsvermogen lag._x0091_De laatste dochter_x0092_ is in ik-vorm geschreven. Ik heb niets tegen ik-boeken, maar het veelvuldige ge-ik van rechercheur Maeve Kerrigan werd al na een paar hoofdstukken irritant. De overdaad aan details, de met veel woorden omschreven gedachtegangen van Maeve en de tot op de vierkante centimeter uitgemeten beschrijvingen van locaties leidden de aandacht af van het moordonderzoek. Ik heb het ervaren als een _x0091_alles draait om Maeve_x0092_-show. Het verhaal wordt uitsluitend vanuit Maeves perspectief verteld, wat de overige personages beweegt blijft voor het overgrote deel giswerk. Er fietst dan nog wel een tweede verhaallijn door het boek, maar ook die overtuigt niet. Hetzelfde geldt voor de moeizame verstandhouding die Maeve heeft met haar collega Derwent en voor de relatie van Maeve met haar vriend Rob.Gewogen en te licht bevonden. Van een literaire thriller, zoals op de cover vermeld staat, verwacht ik beter. Het idee achter _x0091_De laatste dochter_x0092_ is interessant, de uitwerking onvoldende en oppervlakkig.</t>
  </si>
  <si>
    <t>Wat een heerlijke dystopische trilogie is 'De Gave van de Selkie'. Een avontuurlijk, spannend en mooi verhaal heeft de schrijfster neergezet. Ik ben zelf gek op verhalen die te maken hebben met de zee, dus deze trilogie is echt wat voor mij. Het bijzondere aan dit verhaal is  dat de schrijfster  de Selkie mythe, Avalon, Koning Arthur en zelfs de legende van Excalibur heeft omgetoverd in een futuristisch verhaal. Dit heeft tot een prachtig resultaat geleid .*Het eerste boek is een mooie kennismaking met de hoofdkarakters Nimeu en haar broer Arthur. Beide  personen zijn interessante en krachtige karakters die opgroeien bij hun oma. Vooral Nimeu heeft veel vragen naar haar moeder en krijgt regelmatig visioenen. Ze vindt op een dag haar moeders dagboek en haalt haar broer over om mee te gaan op een avontuurlijke zoektocht naar hun moeder. Op deze reis zullen ze te maken krijgen met hun magische familiegeschiedenis en krijgen ze meer antwoorden over de visioenen. De schrijfster heeft een vlotte en duidelijke manier van schrijven, waardoor het boek erg fijn te lezen is. Het verhaal komt langzaam op gang, maar blijft mijn nieuwsgierigheid het gehele boek vasthouden, waardoor ik moeite had om het boek weg te leggen. Sommige personages en locaties hadden wel iets beter uitgewerkt mogen worden. Dit zou het verhaal nog mooier en inleefbaard maken.Het boek zelf heeft een mooie cover wat goed bij het verhaal past. Helaas is het niet een erg dik boek 275 bladzijden. Ik geef dit boek 3,5 sterrenBookloversaphira</t>
  </si>
  <si>
    <t>"Liefhebbers van Scandinavische thrillers opgelet: er is weer reden tot juichen want uit de Noorse fjorden is weer een nieuw talent opgedoemd en het heet Kjetil Try..." Dat was de openingszin die ik voor deze recensie al in mijn hoofd had zitten nog voor ik Laat de kinderen tot mij komen half had uitgelezen.Het verhaal begint in Oslo tijdens een koude kerstmaand. Een bekende toneelspeler wordt vermist nadat hij kort voordien nog schitterde als Jozef in een toneelopvoering van het Kerstverhaal. In de diepvriezer van zijn woning wordt een deel van zijn ingewanden gevonden, maar er is geen spoor van zijn lijk. Enkele dagen later worden opnieuw ingewanden gevonden, deze keer van een jonge non, maar ook hier ontbreekt het lijk...Al vanaf de eerste zinnen werd ik meegesleurd door dit verhaal, en na enkele tientallen bladzijden wist ik het zeker: hier is iets bijzonders op komst! Er is vooreerst de algemene sfeerschepping waarin de auteur zijn verhaal situeert: het is putje winter, het vriest stenen dik, er liggen pakken sneeuw en het is donker... Kan het nog Scandinavischer? Dan is er de ietwat stuurse hoofdinspecteur Rolf Gordon Lykke die gehuwd is met een vijftien jaar jongere vrouw; hij heeft eigenlijk alles in huis om gelukkig te zijn maar slaagt er toch in om daaraan te twijfelen. Lykke heeft enkele werkzame assistenten die naar hem opkijken, en één wat eigengereide medewerker waartegen hij zich kan afzetten. Dat alles vermengt de schrijver tot een goed verhaal met degelijke spanning die mooi wordt opgebouwd en aanhoudt. Kortom: alles wat we van een Scandinavische thriller mogen (en willen) verwachten, krijgen we.Kjetil Try weet zijn personages en vooral inspecteur Rolf Gordon Lykke erg afgelijnd te karakteriseren, en tijdens het lezen overviel mij op een bepaald moment de gedachte: "Wallander is terug, Beck ook" (toegegeven, ik schrok zelf van die gedachte). Een andere bevlieging: hoewel het verhaal niks van doen heeft met kannibalisme overvielen mij bijwijlen herinneringen aan Silence of the Lambs. En toch, en toch... Dat euforisch gevoel blijft toenemen tot ruim driekwart ver in het boek, maar naar het einde toe smelt het een beetje weg. Ik wilde niets liever dan dat goede gevoel vasthouden tot het einde, ik wilde absoluut deze nieuwe ontdekking blijven koesteren, maar als ik het boek eenmaal uit had, bleef ik tegen wil en dank wat verweesd achter met een onvoldaan was-het-dat-maar gevoel. Precieze redenen kan ik daar niet voor aanwijzen want het boek is spannend, goed geschreven en minutieus opgebouwd. Alleen, het is niet nieuw, het is niet verrassend, het is alsof je het allemaal al eens eerder gelezen hebt. De talrijke herinneringen aan Wallander, Beck, Silence of the Lambs en nog andere zijn misschien juist daarom verantwoordelijk voor dat gevoel: té veel is vergelijkbaar met ander werk. Deze thriller, die zo veelbelovend begon, komt daarom uiteindelijk toch terecht op de stapel "erg goed, maar niet uitzonderlijk." Jammer eigenlijk, want nu kan ik mijn vooropgestelde openingszin niet meer gebruiken. Toch geef ik het boek nog 4 sterren.</t>
  </si>
  <si>
    <t>Ruth Rendell schreef Terugzien in duisternis, dat onlangs in de serie Crimezone Classics opnieuw is uitgebracht, in 1986. Ruim 22 jaar geleden dus, maar het boek heeft nog niets aan spanning ingeboet. Voor dit boek, dat zich afspeelt in het gegoede middenstandsmilieu in Essex, kreeg barones Lady Ruth Rendell dan ook de prestigieuze Edgar Award.Het verhaal in Terugzien in duisternis is het verhaal van Vera Hillyard, die ter dood wordt veroordeeld voor de moord op haar zusje Eden. Het wordt verteld vanuit het gezichtspunt van haar nichtje Faith.Kenmerkend voor veel boeken van Rendell is dat ze niet begint met uitleggen wie nu wie is en hoe de onderlinge verhoudingen in elkaar zitten. Het boek begint dan ook direct met de herinneringen die Faith heeft aan de ochtend dat haar tante Vera werd opgehangen. Zo, daar zit je dan als lezer. Kan je dan nog ophouden met lezen? Nee dus.Rendell laat Faith het verhaal van Vera en Eden vertellen door middel van knap geconstrueerde flash backs die naadloos overgaan in de huidige tijd. Zo maken we al snel kennis met ene Jamie. Jamie woont in Italië en haalt samen met Faith herinneringen op aan zijn jeugd. Al snel blijkt dan dat die Jamie eigenlijk een cruciaal figuur is in het verhaal van Vera en Eden. Hoe cruciaal? Die vraag loopt als een rode draad door het verhaal.De tweede rode draad is de verhouding tussen Vera en Eden. Ze zijn zusjes, met een behoorlijk leeftijdsverschil, en als hun ouders sterven komt Eden bij Vera wonen. Aanvankelijk lijkt het alsof de zusjes bijzonder aan elkaar gehecht zijn maar door de manier waarop Rendell hun dialogen beschrijft, en de kleine gebeurtenissen in hun leven, voel je als lezer wel dat er iets mis moet gaan.Met een haarscherpe pen wordt het leven in een klein Engels dorp, tijdens en vlak na de tweede Wereldoorlog, neergezet. Had het drama zich ook zo kunnen afspelen in een latere tijd? Wie weet? Bekrompen denken is van alle tijden. Maar ook liefde en haat tussen familieleden. Als je niet beter wist zou je denken dat het echte mensen waren en dat Rendell een écht geval beschreven heeft. Het verhaal ontvouwt zich langzaam maar gestaag, het onheil komt dichterbij zonder dat je iets kunt doen. Behalve doorlezen!</t>
  </si>
  <si>
    <t>Heb net Weerloos uit en ik vind het een steengoed boek! Deflo heeft me weer twee slapeloze nachten bezorgd. En indien ik kon ik las nog twee nachten want wie de opdrachtgevers zijn, daarover is nog geen duidelijkheid. Ik kijk met spanning uit naar het vervolg en ik ben er zeker van dat Luc Deflo zoals in al zijn boeken de spanning perfect zal weten op te bouwen. Ik heb al zijn boeken gelezen. Aanraders. Stuk voor stuk. STEENGOED!!</t>
  </si>
  <si>
    <t>Had hoge verwachtingen, maar werd diep teleurgesteld. Dit boek bevestigde weer eens, dat de meeste Nederlandse auteurs geen goede (historische) romans schrijven.Geertje Otten schreef een uitstekende Hebban recensie. Voor een samenvatting verwijs ik naar haar recensie. Zij merkt terecht op, dat dit boek onder meer spanning en diepgang mist. Daar ben ik het roerend mee eens, net zoals met haar conclusie: het maakt de belofte niet waar.Dit is nog net geen exemplaar uit de Bouquet-reeks, maar het scheelt niet veel. Het Amsterdam van de 17e eeuw wordt niet overtuigend neergezet. In het hele boek wordt bijvoorbeeld slechts één keer iets gemeld over paardenvijgen; waarbij nog de verkeerde term wordt gebruikt ook.Zeventiende-eeuwse steden waren niet alleen ongezond (epidemieën worden wel vermeld), maar stonken: zomers verkassen naar het buitenhuis was geen overbodige luxe. Wat te denken van de mensen, het weeshuis, de markt, de grachten, in huis, de specerijen - of het verf-bedrijf dat Eva bezoekt? En dan hebben we het alleen nog maar over geur en reuk.Amsterdam en Batavia worden niet overtuigend neergezet? De personages komen ook totaal niet uit de verf. Eva Ment lijkt op een paspop uit de eenentwintigste eeuw, die zich beweegt in een onrealistisch zeventiende-eeuws decor.Het verhaal, waarvan veel is verzonnen omdat bronnen ontbreken of zijn vernietigd, kabbelt lusteloos voort. Een huwelijksaanzoek van tweede keus Coen, wordt door Eva Ment uiteindelijk geaccepteerd omdat pa is overleden. De familie zit in de problemen.Jammer: veel is onbekend, maar er is heus voldoende drama! Maar zelfs het schandaal rond de familie Specx wordt niet overtuigend neergezet, op zo'n manier dat de lezer wordt meegesleept en eens goed aan het denken wordt gezet.De titel? Deze komt één keer terug in het verhaal. Als Eva Ment eindelijk in Batavia is gearriveerd (dan zit de lezer al over 2/3 van deze roman), ziet ze een keer een "Schaduwspel". De politieke spelletjes, macht spelletjes, leugens rondom wat er werkelijk in Indonesië aan de hand is? Het blijft allemaal zo vlak, dat het te ver bij de lezer vandaan blijft.Fan van de auteur: daar verandert dit boek waarschijnlijk niets aan. Voor mij is deze roman in ieder geval aanleiding om geen boeken van Simone van der Vlugt meer te lezen. Mijn advies?Probeer eens:- "Bitters Bruid, een koloniaal huwelijksdrama", Engelse titel 'Bitter Bonds', Leonard Blusse;- "Hoe duur was de suiker", Engelse titel "The Cost of Sugar", Cynthia McLeod;- "De Stille Kracht", Engelse titel "The Hidden Force", Louis Couperus (hoewel mijn internationale lezersgroep het einde slap vond);- "Oroonoko", verscheen in het Engels - al in 1688, Aphra Behn.</t>
  </si>
  <si>
    <t>‘Belofte maakt schuld’ is opgebouwd in 3 delen. In het eerste delen maken we kennis met 3 vrouwen en hun leefwereld, Lisa, haar dochter Ava en Lisa’s beste vriendin en collega Marylin. Al van in het begin wordt duidelijk dat er bij Lisa iets speelt waardoor ze niet voor 100% op haar gemak is, tot na een heldhaftige reddingsactie van Ava, Lisa’s verleden volledig openbaar wordt gemaakt en haar wereld compleet instort. Ondertussen wordt ook duidelijk dat zowel Ava als Marilyn ook geheimen hebben. Doorheen deel 2 wordt steeds meer een tipje van de verschillende sluiers opgelicht, terwijl in deel 3 naar de ontknoping wordt toegewerk.Het verhaal wordt dan ook vanuit verschillende persoons- en tijdsperspectieven verteld, wat soms wel wat extra aandacht vraagt, ik heb regelmatig even moeten terug’swipen’ om te zien vanuit wiens perspectief verteld werd. Plots komt er dan ook nog eens een perspectief ‘ZIJ’ bij. Het maakt het natuurlijk deels interessanter om vanuit verschillende hoeken naar het plot toe te werken, maar soms is het ook een beetje verwarrend. Al bij al komen de verschillende verhalen doelgericht bij elkaar in een redelijk goed opgebouwde ontknoping, maar persoonlijk vind ik de karakters misschien net iets te gesofisticeerd, ik word bijna moe van de verschillende rollen die ze spelen.Toch vond ik ‘Belofte maakt schuld’ een behoorlijk boek, het krijgt van mij een goeie 4 sterren voor best wat leuke uren leesplezier, maar een echte topper vind ik het net niet.</t>
  </si>
  <si>
    <t>De recensieDoor de aanvankelijk directe en krachtige schrijfstijl zit je onmiddellijk in het verhaal dat begint met de aankomst van de ik-figuur op het Saanse eiland Tenerife. De directe schrijfstijl wordt regelmatig afgewisseld met een meer vertellende stijl, maar ook daar heeft Jasper Van Buren geen problemen mee. Kenmerkend voor de directe stijl in dit boek zijn de zeer korte, krachtige beschrijvingen van personages en situaties. Vaak één-woord-zinnen. Het verhaal speelt zich af in 1970. Spanje is nog niet zoals wij Spanje nu kennen en als Nederlander op Tenerife is hij niet de meest geliefde persoon. Jasper weet goed op de tijdsgeest in te spelen door de lezer te laten kennismaken met de achtergrond en het verleden van Don Mariano. De auteur maakt gebruik van een aantal flash-backs over Thomas wat de diepgang van het personage positief beïnvloedt. De lezer kan zich een duidelijk beelod vormen van het doen en laten van Thomas en ook over het hoe en waarom van zijn handelingen.Jasper Van buren weet de lezer te trakteren op een aantal passages waarin seks een belangrijke rol speelt. Vaak nogal direct op de bal, soms ook subtiel verwerkt. Enkele passages met Nuria en Thomas in de hoofdrol zijn vrij gedetailleerd ' in beeld ' gebracht. Dit is geenszins storend voor het hele verhaal. Het is een manier om het seksuele leven van Thomas in heel het verhaal te plaatsen.Vaak weet de auteur de lezer op het verkeerde been te plaatsen, maar dat is ook aan de lezer om dat te ontdekken en te ervaren.Je kan geenszins zeggen dat dit boek een saaie roman is: gebeurtenissen, situatiewijzigingen, actie, ... het is genoeg voorhanden om je niet te vervelen tijdens het lezen; voeg daarbij nog het sausje humor waarmee dit verhaal overgoten is en alle ingrediënten voor een, voor mij, geslaagd debuut zijn aanwezig.GenreOp de cover staat roman. Wanneer ik het verhaal in zijn geheel bekijk en als ik de gedachtengang van Thomas op een analytische manier ga ontleden zou ik denken dat er een ' psychologische toets ' in het verhaal verweven zit. De verhouding met zijn ouders, de verhouding met vrouwen, zijn houding tegenover Jet, zijn gedrag in hetr bedrijf, zijn onweerstaanbare liefde voor Nuria, zijn persoonlijk probleem, .... laten mij besluiten om dit een sticker ' Psychologische Roman ' te geven.</t>
  </si>
  <si>
    <t>Nodeloos veel geweld, vooral tegen het einde. Een steeds maar toenemende hoeveelheid personages, die niet allemaal echt noodzakelijk zijn voor het verhaal. Personages die in de eerste hoofdstukken prominent aanwezig zijn en daarna geen functie meer lijken te hebben.Het grootste probleem is misschien dat dit boek deeltje zoveel vormt in een serie, waarvan de voorafgaande delen niet vertaald zijn. We missen dus informatie, en het einde lijkt alweer voor te bereiden op een vervolg, waardoor het geen echte afsluiting van het verhaal is.Nee, laat maar.</t>
  </si>
  <si>
    <t>Ogen van de draak blijkt geen doorsnee-Stephen-King te zijn. Het lezen van dit boek doet me denken aan een sprookjesboek dat wordt voorgelezen. Vanuit het perspectief van de verteller worden we meegenomen naar de geschiedenis van het koninkrijk Delain, waar een koning regeert die 2 zonen heeft. De verteller vertelt, kijkt vooruit en kijkt achteruit, geeft verdieping, maar stelt ook vragen zodat je als lezer zelf mag bedenken wat je ergens van gaat vinden. Al lezende ontvouwt zich een familiegeschiedenis geïllustreerd met prachtige tekeningen, een strijd tussen goed en kwaad met magische elementen, waarbij trouw een belangrijk thema is.Roland, de koning, heeft 2 zonen, Peter en Thomas. Hun moeder is bij de geboorte van de jongste overleden. Peter is gevormd door zijn moeder en door de waardering van zijn vader. Thomas daarentegen heeft dit gemist en doet zijn best om door zijn vader gezien te worden. Hij ontwikkelt zich als een beïnvloedbare, kwetsbare jongen en de zwarte magiër Flagg wakkert zijn haat voor Peter aan. Als Roland overlijdt komt er een plot aan het licht waardoor Peter in de naald wordt opgesloten. De jonge Thomas wordt koning en gaat al etend en drinkend akkoord met de voorstelling van Flagg. Terwijl het land verder onder druk komt te staan, probeert Peter aan servetten en zijn poppenhuis te komen. De rechter Peyna, die overtuigd was van zijn eigen oordeel, begint te twijfelen over de veroordeling van Peter. Met een flink portie doorzettingsvermogen en hulp van trouwe vrienden keert het verhaal. En leven ze daarna lang en gelukkig? Nee, dat doet niemand.</t>
  </si>
  <si>
    <t>Ik mocht "Pussy Album" digitaal lezen voor de Leesclub. Het is maar goed dat het 'moest' want anders had ik het na de eerste tien pagina's in de hoek gegooid en het er waarschijnlijk ook niet meer uitgehaald.Het boek begint al met de opdracht: 'Ik hoop dat je sterft aan dit boek.' Lekkere binnenkomer, maar ik geef toch de voorkeur aan iets dat ietsje minder grof is. Ik had wat recensies gelezen en het viel me op dat er maar twee mogelijkheden zijn bij dit boek. 'Love it, or hate it.' En ik hoor bij de laatste groep.Pussy album gaat over Eva en Eva heeft er totaal geen moeite mee om seks te gebruiken om haar zin te krijgen. Maakt niet uit met wie, maakt niet uit waar, haar leven bestaat uit Seks en Drank. Ze kan geen baan houden, ze kan geen cursus volgen zonder dat er drugs of drank aan te pas moet komen, kortom: Eva is een zwakke dame zonder ruggegraat en ik had het hele boek echt een hekel aan het personage. (Seks met een leerling is ook niet echt iets dat je erg geliefd maakt...) Alcoholisme. (ZEER)grof taalgebruik. Pedofilie, drugs, seks seks seks en heel veel k*t.Op geen enkel moment heeft het boek me 'gegrepen', of indruk gemaakt. Ik heb niet gelachen en ik heb er niets bij gevoeld. Het is een debuut, bij een grote uitgever, en het is 'literair' en misschien ben ik wel te dom om dat te begrijpen.... maar 'De grote, de kleine, dikke, dunne, met baarden, zonder. Met trieste ogen, met lelijke schoenen, met mooie lippen, met nare tanden, met een fijne geur...." om te eindigen, drie ebook-pagina's verder met 'Hun zomerhuisjes in de ardennen, hun kinderen die ik nooit zal kennen, hun scheefgezakte tuinen waarin ik naakt wil dansen' blablablaaaaa was voor mij echt teveel van het goede. En dat was dus pas op pagina 17, en toen wilde ik al niet meer verder lezen.Als de schrijfster wilde shockeren, is dat gelukt. Maar niet op de manier die ze waarschijnlijk wilde. Ik ben wél in shock hoe iemand 200+ pagina's woordendiarree kan laten uitgeven en er nog lyrische recensies op weet te krijgen ook.Op de laatste pagina's wist ze me eindelijk te raken. Iets te laten voelen.En dat was dan niet omdat het verhaal me raakte, maar ik voelde opluchting dat het uit was en ik het aan de kant mocht gooien...............</t>
  </si>
  <si>
    <t>Inmiddels heb ik de andere boeken van Brizzi gelezen en iedere keer weet hij me tot tranen te brengen. Van ontroering en van het lachen. 100 gelukkige dagen is een meeslepend boek en je hoopt echt dat het hem lukt dat zijn vrouw hem zal vergeven en het echt 100 gelukkige dagen worden.Een waarschuwing: van zijn beschrijvingen over eten krijg je misschien wel honger.</t>
  </si>
  <si>
    <t>Kristin Hannah is een New York Times-bestsellerauteur die het leven van haar personages vaak op een indringende manier beschrijft. Haar werk wordt in meer dan twintig landen uitgegeven.Verder dan de sterren is de opvolger van haar succesvolle roman Wie naar de sterren grijpt. In dat eerste boek leren we Kate en Tully kennen, twee hartsvriendinnen wiens vriendschap de laatste jaren ernstig bekoeld is. Wanneer Kate aan kanker ten onder dreigt te gaan probeert ze de vriendschap weer op te rakelen. Tully is intussen een bekende tv-vedette. Als ze verneemt wat er met Kate aan de hand is laat ze alles vallen om haar vriendin op te zoeken. In het tweede boek wordt dit voldoende uitgelegd en herhaald, waardoor de lezer het verhaal zonder problemen kan volgen.Verder dan de sterren start wanneer Tully instort door verdriet, drank en pillen. Via flashbacks van verschillende personages vernemen we hoe het zover heeft kunnen komen. Eerst maken we kennis met Johnny, de weduwnaar van Kate. We kijken met hem terug naar de tijd net nadat Kate de strijd tegen kanker moest opgeven. Johnny vlucht weg van alles, neemt foute beslissingen, verliest de greep op zijn dochter Marah en stoot Tully af. Ondertussen lezen we via flashbacks van Tully haar kant van het verhaal. Terwijl ze zelf bijna in haar verdriet verzuipt, probeert ze de missers van Kate en de fouten van Johnny op te vangen en ook nog Marah te ondersteunen. Kate was immers de enige die nog om haar geeft. Marahs moeder leeft nog wel maar is er nooit voor haar geweest.  En haar oma, bij wie ze opgroeide, is overleden.Tully wil wegvluchten in haar werk, maar niemand wil haar nog een tv-show aanbieden omdat ze (in het vorige boek) zonder omkijken uit de tv-wereld is gestapt. Ook haar ultieme uitweg om haar memoires te schrijven mislukt omdat haar moeder geen contact met haar wil.Halfverwege het boek ontdekken we Marahs verhaal. Opnieuw beleef je dezelfde omwentelingen, maar nu vanuit Marahs perpectief. Ze voelt zich door niemand begrepen en cijfert zichzelf en haar gevoelens weg, tot ze niet meer weg te stoppen zijn en de boel helemaal ontploft.Kristin Hannah gaat heel diep met haar personages, maar hoe diep kan je mensen laten zinken zonder te gaan vervelen? Soms is het deel van Tully echt te deprimerend om te lezen. En het deel van Johnny, dat gebruikt wordt als smeermiddel tussen de andere verhalen, kan niet echt boeien. Gelukkig bespeelt Hannah veel thema’s: alcoholisme, drugsverslaving, zelfverminking, zelfmoord, afdwalende en weglopende tieners, kanker, verlies, depressie, incest, racisme, gemengde huwelijken, bijna dood-ervaring en huiselijk geweld, waardoor het al met al toch nog wat een gevarieerd boek blijft.De plotontwikkeling bevat veel clichés, waardoor het boek minder hard binnenkomt dan zou kunnen. Er zitten ook veel herhalingen in en sommige stukken zijn te langgerekt. Dikwijls zie je de gebeurtenis al van mijlenver aankomen. Het is interessant om gevoelens vanuit verschillende standpunten te benaderen, maar je kan er ook te ver in gaan. Het verhaal op zich heeft weinig vernieuwends ten opzichte van soortgelijke boeken. Pas op de laatste 200 bladzijden, waar ze het perspectief van Marah uitwerkt en de belevenissen van Dorothy (Tully's moeder) beschrijft, komt Hannah echt op stoom en besef je dat ze wel een goed verhaal kan neerzetten.  Eindelijk grijpt het verhaal je dan toch nog een beetje naar de keel en kan je het boek enigszins met een positief gevoel dichtslaan.</t>
  </si>
  <si>
    <t>Ik vond het begin van Moordkunstenaar goed, maar naarmate het verhaal vorderde werd het langdradig. Als er al spannende gedeeltes waren dan eindigden deze op absurde wijze. Het was alsof de auteur op een gegeven moment genoeg had van zijn eigen boek, want de laatste paar pagina's waren te ver gezocht. Ik heb van John Case ook de thriller Het Jericho plan gelezen, maar die was duidelijk beter!</t>
  </si>
  <si>
    <t>Wie werk van James Salter las, zal zijn autobiografie Dwars door de Dagen stillistisch zeker naar waarde weten te schatten. Salter blikt, met de heimwee die eigen is aan elegieën, terug op zijn leven als kleine jongen in New York, als cadet op West Point, als gevechtspiloot in Korea, als schrijver-debutant, als scenarist … , maar vooral op de helden en idolen uit zijn leven die hij nu moet missen.Wie denkt in de ziel van Salter te zullen kijken, komt van een kale reis terug. Meer nog dan over zichzelf te schrijven, bejubelt hij immers zijn geliefde familie, trouwe jeugdvrienden, knappe meisjes die hij heeft gekend, heldhaftige piloten die neerstortten of werden neergehaald, zijn overleden schrijversidool Irwin Shaw, zijn vrienden Robert Phelps en Robert Redford ...Zijn lieve doden voor het voetlicht plaatsen, siert niet alleen de auteur, maar verschaft zijn verdwenen era ook de beoogde nostalgische glans.Toch blijft het de vraag waarom de lezer slechts mondjesmaat een DNA-stukje uit Salters persoonlijkheid mag loswrikken. Ook over zijn vrouw en kinderen rept hij (bijna) met geen woord.Salter schrijft aan het einde van het hoofdstuk over zijn leven als cineast: “Gedetailleerd over iemand schrijven, is iemand vernietigen, opgebruiken. Dat geldt waarschijnlijk ook voor ervaringen – door een wereld te beschrijven, vernietig je die – en in een boek dat uit herinneringen bestaat, wordt veel tot puin gereduceerd.” Wellicht vermeed Salter bewust zichzelf tot puin te schrijven …De jaren op West Point en zijn dienst als gevechtspiloot doen denken aan de martiale sfeer in boeken als Matterhorn (Marlantes) en lezen als een trein, of toepasselijker: als een mirage. De hoofdstukken over zijn leven als auteur en scenarist zijn minder episch, maar zijn sterke vertelstijl maakt dat de die hard Salterfan aan het lezen blijft.Chronologisch overzicht houden, is bij Dwars door de Dagen mission impossible. Eens zijn jeugd en de West Pointepisode verteld zijn, zapt Salter gezwind van de ene levensperiode naar de andere. Talloze steden en personages (vooral vrouwen) passeren de revue. De vele plaatsen waar hij heeft gewoond (Parijs, Rome, Korea, New York …) en de vage tijdsaanduidingen maken het al helemaal lastig om volgen.In Dwars door de Dagen kom je er vooral achter met welke (beroeps)bezigheden Salter zijn dagen heeft gevuld: vrouwen, vrienden en literatuur. Hoe hij zijn eigen werk evalueert of hoe hij op zijn leven terugblikt, blijft echter in een mistige waas gehuld. Wie de mens achter de auteur James Salter is, blijft na 430 pagina’s even mysterieus als het silhouet van een gevechtspiloot in zijn cockpit, taxiënd over het tarmac, klaar voor een top secretmissie.Eerder las ik van James Salter Alles wat is en Lichtjaren. Op de dag dat ik Dwars door de Dagen uitlas, werd Salter 90 jaar. Leve James Salter!Met dank aan de heer Chris Boudewijns van WPG-uitgevers België voor het leesexemplaar.</t>
  </si>
  <si>
    <t>Dit boek is absoluut geen aanrader.Om te beginnen is de cover heel aardig, oogt spannend.Een stel is op weg met de auto dan worden ze van de weg gehaald door een agent en ergens anders naar toe gestuurd. Plotseling rijden ze in het bos op een spijkermat. Banden lek. Ze zoeken een onderkomen en komen dan bij Het Huis. Ze gaan het huis binnen en beleven allerlei vreemde dingen. Er zijn meer "mensen" in het huis die iets minder goede bedoelingen met het stel heeft. Zo word het een ronddwalen in het huis. Het huis veranderd van binnen steeds en ze komen steeds in de stookruimte terrecht. Maar er moet een dode vallen, dan is het kwaad tevreden.Dit is een boek van steeds herhalende passages, steeds maar weer om vanuit die stookruimte naar buiten proberen te komen je word er een beetje moe van.Dan denk je dat er wel een spannend eind aan zit te komen met de ontknoping. Het is meer een Peretti boek dan een Dekker.Een beetje te vergelijken met De eed van Peretti alleen in dit boek gaat hij vaak op herhaling.Ik heb ook het idee dat de uitgever (Voorhoeve) de 330 bladzijden die het boek telt met hangen en wurgen vol heeft moeten krijgen.Er komt na bijna elk hoofdstuk een lege bladzijde en als je weet dat het boek 43 hoofdstukken heeft dan kun je het aantal lege bladzijden ook wel raden.Samenvatting: zeer telleurstellend boek van 2 topauteurs.</t>
  </si>
  <si>
    <t>Chloe Larson woont in New York en na een ruzie met haar vriend besluit ze de nacht alleen in haar appartement door te brengen. Midden in de nacht wordt ze wakker en kijkt recht in de ogen van een clownsmasker. De man die dat masker draagt verkracht en martelt haar en laat haar zwaargewond achter. Hij werd nooit gevonden. Het kost Chloe heel wat tijd om van deze verschikkingen te herstellen maar het lukt haar en zij vestigt zich onder haar nieuwe naam C.J. Townsend als openbaar aanklager in Florida. Twaalf jaar na de traumatische gebeurtenissen in New York wordt zij op de zaak van de Cupido-moorden gezet. Een zaak van een seriemoordenaar die jonge vrouwen aanvalt en op beestachtige wijze vermoordt. Bij toeval arresteert de politie William Rupert Bantling en zij vinden aanwijzingen dat hij Cupido zou kunnen zijn. Tijdens een zitting van de rechtbank waarin zal worden bepaald of Bantling in aanmerking komt voor vrijlating op borgtocht, herkent Chloe de stem van haar verkrachter. Vanaf dat moment heeft Chloe nog maar een doel in haar leven, Bantling op de elektrische stoel krijgen.Jilliane P. Hoffman is een Amerikaanse schrijfster van (legal) thrillers die, voordat zij met haar schrijverscarrière begon, gewerkt heeft als assistent officier van justitie. De ervaring en kennis die zij daarbij heeft opgedaan zijn haar goed van pas gekomen bij het schrijven van haar boeken en hebben in belangrijke mate bijgedragen aan het succes ervan. Zij debuteerde in 2004 met haar eerste thriller Vergelding, een meeslepende rechtbankthriller die je vanaf het begin in de greep houdt. Jilliane Hoffman heeft een vlotte en sprankelende schrijfstijl die makkelijk leest en zorgt voor een aantal uren onbezorgd leesplezier. De personages heeft zij overtuigend uitgewerkt. Chloe, de deskundige en gerespecteerde aanklager, William Rupert Bantling de angstaanjagende en gladde verdachte, Lourdes Rubio de gepolijste advocate en nog een aantal andere personages, zij spreken allemaal tot de verbeelding. Het verhaal is kundig in elkaar gezet en bevat een schat aan informatie over het rechtssysteem in de staat Florida. De spanningsboog is goed opgebouwd en de ontknoping is spannend en schokkend. De animositeit en soms openlijke vijandschap die bestaat tussen de plaatselijke politie en de federale evenknie de FBI is deskundig en helder uitgewerkt. De trucs om elkaar beentje te lichten of elkaar vliegen af te vangen zijn tenenkrommend.Maar Jilliane Hoffman gaat nog verder. Chloe wil koste wat het kost de zaak tegen de Bantling winnen en zoekt daarbij de grenzen van wat juridisch mogelijk en toelaatbaar is bewust op en gaat daar overheen. Ontdekking van deze praktijken zouden haar haar baan kosten en leiden tot vrijlating van de moordenaar. Chloe, verblind als zij is door haar wraakgevoelens, weet maar al te goed dat zij een enorm risico neemt en zet toch door. Het is een handelswijze waar je wel enig begrip voor kunt opbrengen maar die aan de andere kant ook onaangenaam knaagt aan je gevoel voor ethiek. Het omlijst de gang van zaken rondom de behandeling van de zaak van de Cupido-moorden met een zwart randje.Vergelding is een prima rechtbankthriller met een goed verhaal en overtuigende personages. Ondanks het zwarte randje is Vergelding een enerverende en heerlijk lezende pageturner.</t>
  </si>
  <si>
    <t>Scott McEwen heeft een benijdenswaardige reputatie opgebouwd als coauteur van American Sniper, verfilmd door Clint Eastwood. Met The sniper and the Wolf start hij een nieuwe serie: Sniper-elite, die hij samen schrijft met Thomas Koloniar, een voormalig politieman. In het Engels zit men aan vier stuks, dit is de eerste Nederlandstalige vertaling.Dat dit soort boeken een populair succes zijn, hoeft geen betoog. Mensen afknallen mits a Licence to kill is ‘sexy’ omdat het de lezer in de positie van de schutter dwingt. In de wereld van de spionage wemelt het bovendien van standpunten, personages, landen, opportuniteiten, zodat verrassingen worden gegarandeerd. Waar het vooral aan ontbreekt zijn scrupules. Vandaar dat op dit boek het cachet Meer boek voor mannen prijkt. Gevoelige lezers lopen beter een straatje om.Gil Shannon is de sniper. Om drie uur ’s nachts ligt hij op een goederenwagon in een buitenwijk van Parijs, te wachten tot hij een kogel door Dokka Oemarov kan jagen, een van de meest gezochte terroristen ter wereld. Shannon wordt gecoacht per satelliet door CIA-man Bob Pope, een vertrouweling van de Amerikaanse president. Op het moment suprême wordt zijn hinderlaag verhinderd door een andere sniper, Sasha Kovalenko, iemand met uitzonderlijke kwaliteiten, in dienst van Tsjetsjeense rebellen. Amerika en Rusland geven deze liquidatie de hoogste prioriteit, want de westerse wereld wacht een ramp als Oemarov en Kovalenko in hun plannen zouden slagen. Daar heb je het zaligmakende motief. Shannon krijgt een vrijgeleide naar de Kaukasus, weliswaar onder begeleiding van Majoor Ivan Dragoenov, een Spetsnaz, en uitmuntend scherpschutter. Dragoenov draagt de tattoo van de Spetsnaz, een wolvenkop. Hij is de Wolf uit de titel.De tweede verhaallijn speelt zich af in de Verenigde Staten, waar Pope de opdracht krijgt de CIA te hervormen. Daardoor wordt Pope zelf een doelwit. Hij overleeft tot twee keer toe een aanslag en moet de rest van het verhaal vanuit de ziekenboeg opereren.Bevalt het eerste deel van het boek enigszins door de aanhoudende actie, dan lijdt het verdere verloop sterk aan geloofwaardigheid. Driehonderdvijftig pagina’s lang rennen Shannon en Dragoenov voor hun leven: Van Parijs naar Sicilië over Malta naar Moskou, zo naar de Kaukasus. Onderweg tuimelen ze van de ene hinderlaag in de andere shoot-out. Terwijl de sniper en de wolf zich schietend een weg banen geraak je gegarandeerd de tel kwijt.McEwen zorgt ervoor dat de schietpartijen interessant blijven door veel te variëren. Hij is daarom even nauwgezet in het beschrijven van de technische specificaties van de wapens als dat hij creatief is met het kiezen van manieren om te sneuvelen. Ingewanden druipen uit buiken, tanden worden uit gebitten geschoten, ogen uit kassen getrokken en - o ja, hoofden behoren te ontploffen als pompoenen. De tegenstanders sneuvelen met bosjes tegelijk, terwijl Shannon en zijn maat voortdurend stukjes lichaam verliezen.Soms herinnert McEwen zich op tijd dat hij aan een plot moet werken en laat hij zijn held Shannon wat tijd verliezen met menselijke trekjes. Zo krijgt hij in Istanboel medelijden met een bende uitgebuite hoeren, die tegen hun zin worden vastgehouden. Shannon schiet de hele tent naar de verdommenis (volgens het bekende recept van pompoenen en doorboorde ingewanden), en zet de hoeren op een vliegtuig richting Amerika.McEwen is zo begaan met zijn stoere helden, die regelmatig sarcastisch uit de hoek komen, dat hij de zeldzame lichtpunten in het verhaal vergeet te gebruiken. Wanneer ze in Sicilië een auto stelen van een knappe Italiaanse, Claudina, blijft die koppig in de wagen zitten omdat ze haar auto niet kwijt wil. Claudina kon een humoristische, menselijke noot in dit verhaal zijn, maar verdwijnt van de ene bladzijde op de andere.Tot slot: wapenfreaks zullen wellicht smullen van de overvloed aan technische details van het geciteerde wapentuig. Rotatiesnelheid, mechanische tekortkomingen, munitie, gewicht, richtingscorrecties: al die dingen waarmee een sniper moet rekening houden. Wie daar niet zo door geboeid is, steekt zijn tijd beter in een ander boek.</t>
  </si>
  <si>
    <t>Rosie zegt JADe superrijken van Manhattan hebben hun eigen strikte gedragsvoorschriften. In het kille appartement van de familie Wilder-Bingham aan Park Avenue bestuurt matriarch Glenn haar huishouden als een generaal. Wanneer de Engelse giga-optimiste Rosie hun huis binnenstuitert, heeft niemand in de gaten dat ze lak heeft aan reglementen. Rosie – achtendertig, eccentriek, met een geheim verdriet en een hart zo groot als New York – begint hun levens draad voor draad te ontrafelen.Alex zegt JAHet hele rijk versus arm-complex vind ik intrigerend. Een lompe trien die de chique rijke upperclass opschrikt als een zwerm bijen, het is de juiste voedingsbodem voor een grappig verhaal. Natuurlijk is het redelijk voorspelbaar hoe het afloopt met de opgeschrikte bijtjes. De rode draad in 'Rosie zegt JA' is geen hogere wiskunde, maar laat dat je er niet van weerhouden dit boek te lezen. Doordat de rode draad behoorlijk voorspelbaar is, heeft Dawn French alle ruimte om het verhaal leuk in te vullen.De uitwerking is grandioos. Ik lach niet snel hardop, maar Dawn French liet me schateren van het lachen. Net wanneer je denkt te weten welke kant een situatie opgaat, flikkert ze alles overboord en verandert ze van koers. Je schrikt van de plons, lacht om het lompe gebaar… en dan ontdek je dat het niet de koffer maar de baby was. DAT is dit boek. Onvoorspelbaar in de details, leerzaam en ontroerend, hilarisch en bizar. Het is het leven in alle facetten.Alle personages zich sterk uitgewerkt, maar Rosie wil ik even in het zonnetje zetten. Ze is alles wat je zoekt in een boek als dit. Rosie is een hilarische mix tussen de Australische comédienne en actrice Rebel Wilson en personage Betty Suarez uit tv-serie 'Ugly Betty'. Ze heeft de ongegeneerde humor en soms ongepast brutale houding van Rebel, het ongemakkelijke bewegen en het onophoudelijke optimisme van Betty. Je wordt op één slag verliefd op die vrouw en de werking die ze heeft op alle anderen, inclusief op jou.'Rosie zegt JA' is een ideaal zomerboek. Het is hilarisch, soms pijnlijk maar ook ontroerend en situationeel verrassend. Lees het onder een palmboom of in je tuin, je krijgt er hoe dan ook geen spijt van.(Deze recensie verscheen eerder op www.alexhoogendoorn.nl)</t>
  </si>
  <si>
    <t>Aanleiding voor het verhaal is een werkongeval, dat voor bedrijfsjurist en aspirant-misdaadauteur Roger Feys de inspiratie vormt voor een misdaadverhaal, een fictieopzet die door de realiteit ingehaald zal worden. De moord op hem is het startschot van een standaardontknoping. Een voor een passeren verdachten de revue (met elk hun versie van de feiten), terwijl er nog slachtoffers blijven vallen.Bouts wisselt doorheen het verhaal regelmatig van gezichtspunt (van personeelchef Verboven, over de speurtocht van de assistent van Feys, Wim Albers, tot het speurwerk van de hoofdinspecteur Toets), hetgeen de karakters weinig diepgang en "flair" geeft. Het verhaal ontplooit zich dus nogal stijf en sec, met geregelde verwijzingen naar de misdaadklassiekers in de literatuur (Maigret, Chandler, etc.), klassiekers die kennelijk ook hun invloed hebben op deze nogal traditionele plot en de nogal "brave" inspecteur. Nadat alle verdachten een voor een de revue gepasseerd zijn, zal blijken dat de these dat de werkelijkheid de fictie inhaalt, de enige juiste is. De uiteindelijke achtergronden van de dader zijn in het verhaal iets minder van belang, voor mij een behoorlijke anti-climax.Ondanks alle kritiek is dit boek best aangenaam en vlot om te lezen. Verdienstelijk met andere woorden.</t>
  </si>
  <si>
    <t>Uitgeverij Sijthoff noemt Albino van Peter Moore Smith een "literaire thriller". Hoewel ik problemen blijf houden met het bepalen van wat "literair" is en wat niet, mag het van mij. Noem het maar zoals je wilt. Al was het maar omdat "het spannende boek" hierdoor toegankelijker en dus populairder schijnt te worden. Ik heb deze keer meer moeite met het kenmerk "thriller". Albino is geen thriller, het is een tragedie. Het vertelt het trieste verhaal van het leven van een trieste albino met de trieste naam Angel in het rijke Los Angeles. De lichamelijke beperkingen van Angel en het levenslange gebrek aan liefde, verklaren de grote rol van drank en drugs in zijn leven. En de glazen Jack Daniels en de wonderlijke hoeveelheid pillen verklaren op hun beurt het feit dat Angel voortdurend in een waanwereld leeft. Geen wonder dat je gedachten met je op de loop gaan als een plotselinge liefde in je leven even plotseling verdwijnt.Dat is het. Veel meer heeft Albino niet te bieden. Hoewel Moore Smith prachtige zinnen kan schrijven, verliest hij zichzelf hierin te vaak. De psychedelische beschrijving van zowel de (eeuwig zonnige en dus voor een albino totaal ongeschikte) omgeving als de naieve waangedachten van Angel werken al snel irritatie op bij een lezer die op zoek is naar spanning. Zelfs de vaak zo succesvolle "plotwending op het eind" kan het boek niet redden. De wending lijkt te logisch om zelfs maar enigszins onverwacht te zijn. En is er eigenlijk wel sprake van een plot? Het is mij nog steeds onduidelijk wat Moore Smith heeft willen vertellen.In ieder geval eindigt het boek net zo triest als het begon. Zoals het een tragedie betaamd. Misschien komt het boek beter tot zijn recht in een ander hoekje van de boekhandel. Als thrillerliefhebber kan ik niet anders dan u adviseren het boek te laten liggen waar het ligt.</t>
  </si>
  <si>
    <t>Een thriller van 93 blz. Helemaal iets anders dan we gewoon zijn van deze schrijver. Voor mij een geslaagde oefening. Om op zo weinig bladzijden toch een spannend verhaal te schrijven is niet gemakkelijk. Het voordeel voor de lezer is wel dat hij weinig of geen beschrijvingen krijgt waar sommige schrijvers zeer sterk in zijn.Besluit: Een aanrader.</t>
  </si>
  <si>
    <t>Lucas is al best lang samen met zijn vrouw Isabelle en werkzaam als rechter. Tijdens een zitting gaat hij plotseling weg en rijdt hij op de automatische piloot naar een brug waar vaker mensen vanaf springen. Terwijl hij daar staat, ziet hij een huis te koop staan en beslist hij om daar te gaan wonen.Hij neemt onbetaald verlof op en voelt de drang om wat te betekenen voor en in de maatschappij. Hij beseft dat hij hoopte als rechter wat te kunnen bijdragen, maar de werkelijkheid is dat zijn beroep niet zo is ingericht. De wettelijke kaders bieden hem die mogelijkheid niet.Zijn vrouw is vooral gericht op zichzelf en kan zich niet inleven in andermans gevoelens. Dit maakt dat Lucas zich eigenlijk nooit echt gehoord voelt en dit besef roept ook weer herinneringen aan een naar verleden op.Het boek is toegankelijk geschreven en de thematiek is zeer herkenbaar in de hedendaagse samenleving. De dialogen tussen de personages en de gedachten van Lucas maken dat je echt met hem meeleeft en hoopt dat hij luistert naar zijn gevoel en niet door zijn verstand. Heel herkenbaar dat iedereen op zoek is naar waardering en bevestiging, hoe verschillend mensen ook zijn.Ieders toekomst is onzeker, maar laat je niet leiden door angst ten koste van jezelf: een aanrader!</t>
  </si>
  <si>
    <t>Fenna woont in een portiekflat met haar moeder. Haar vader ziet ze maar heel soms want hij woont nog in hun oude huis in de polder en heeft vaak hoofdpijn als Fenna het weekend zou komen. Op school wordt ze gepest door Tess, haar vader is tandarts en erg interessant. Op een dag zit er een onbekend meisje voor de flat: Charlie. Ze blijkt de dochter te zijn van de nieuwe bewoner Benedict die op woensdagmiddag bij hem is. Fenna en Charlie vinden elkaar in het hebben van een moeilijke vader en het op een creatieve manier je weg in het leven vinden. Het leven in het portiek met alle verschillende soorten bewoners wordt levendig neergezet. In het begin is een aantal bewoners argwanend tegenover Benedict, met zijn donkere huidskleur. Als er plantjes en deurmatten verdwijnen is hij al snel verdachte nummer één. Natuurlijk blijkt het allemaal heel anders te zitten en is het portiek een grote familie met bewoners die voor elkaar klaarstaan. Af en toe ligt het er wat te dik bovenop naar mijn zin maar meestal is het een gevoelig mooi verhaal dat lekker leest voor kinderen vanaf 10 jaar. Mooi eigentijds verhaal over waar je bij hoort. Fragment met het gedicht dat voorgelezen werd bij de begrafenis van de man die niemand kende vond ik bijzonder.</t>
  </si>
  <si>
    <t>Ik ken de schrijfster van de serie Fallen. Dat vond ik best aardige boeken, voldoende diepgang voor zover dat mogelijk was en niet al te voorspelbaar. Het verraad van Natalie Hargrove kwam ik eerlijk gezegd niet doorheen en het staat nu nog in de kast om een keer uit te lezen. Misschien dat het voor jongere meiden een leuker boek is om te lezen, dat ze zich meer in het personage kunnen verplaatsen. Maar mij lukte dat echt niet.Waarom lukte het niet? Het boek is vrij dun, en daardoor zijn de personages niet erg ontwikkeld. Ze komen op mij erg plat over. De gebeurtenissen zijn naar mijn mening vrij voorspelbaar en niet wat ik ervan verwacht had.Het boek is een leuk tussendoortje. Maar meer ook niet.</t>
  </si>
  <si>
    <t>De cover van dit boek vond ik meteen al erg mooi. Schedels, vogels, je kunt er van alles in zien! Dit is een Engelstalig boek. De verhalen staan op alfabetische volgorde in het boek. Het engels is ook zeer vlot en het leest lekker weg. Het zijn vooral verhalen met een dosis horror. Soms gaan je haren ervan rechtop staan…..En op andere momenten moet je meedenken en probeer je te bedenken wat er nu aan de hand is…. Ook kom je een aantal personages tegen die je misschien van andere verhalen al kent! Dit vond ik erg leuk zelf. En soms denk je een verband te kunnen leggen met een eerder (in het boek) gelezen verhaal. Het is niet zomaar een verhalenbundel! En zeker niet de bekende happily ever after einde, deze verhalen.De verhalen zitten goed in elkaar en ik heb wel een paar favorieten. Ik zal alle verhalen in een korte zin samenvatten :• De rillingen lopen je over het lijf, als je alleen in een lockerroom staat en iets engs hoort!• Een gruwelijk (en bekend) schilderij met een eigen leven.• Samenzijn tot in de eeuwigheid• Een doolhof: kom je er (n)ooit nog uit?• Hordes geïnfecteerden…Einde van de wereld..Echt een van mijn favorieten.• Lady of the lake…Is ze echt of een weerspiegeling in het water?• In dit gesticht in niet wat het lijkt. Creepy einde.• Wat hebben filmcredits en een seriemoordenaar met elkaar te maken?• Er staat een verhaal in dat me deed denken aan Crimson Peak.• Horror museum met slachtoffers uit het verleden.• Professionele killers spelen met elkaars leven• De geboorte van Sleepy Hollow• Kun je een deal met de duivel wel overleven?• Sommige kunst is gruwelijk echt.• Het verleden haalt je in, zeker als je iets ernstigs op je kerfstok hebt staan.• Ground hogday gevoelens en een versnipperaar die levens verwoest.• Komt het te snel? Wil je het echt wel?• Is Star onder controle te houden? Of is zij de baas?• Waar ben jij bang voor? Is dit gesprek wel onschuldig? Hier moet je bij nadenken.• Nachttrein naar nergensSpreekt deze mix van triggerende zinnen je aan? Dan is dit echt een boek voor jou! Ik heb ze lekker door elkaar gemixt, dus je weet niet welke zin er bij welk verhaal hoort. Als je het boek leest, kun je het waarschijnlijk wel bij een verhaal neerzetten!Heerlijk boek. Genieten! 4 ****</t>
  </si>
  <si>
    <t>De elfjarige Alex is verknocht aan alles wat te maken heeft met astronomie. In de overtuiging dat er op een ander planeet intelligent leven is, neem hij alles wat hij relevante informatie vindt op zijn goudkleurige iPod op. Zijn ultieme droom is om tijdens een festival voor amateurastronomen een zelfgebouwde raket samen met de iPod de ruimte in te sturen. Het gezinsleven van Alex is bepaald niet ideaal: zijn vader is overleden, zijn moeder heeft vaak ‘stille dagen’ en zorgt niet voor het huishouden, zijn broer is ver weg in Los Angeles bezig met onduidelijke commerciële activiteiten. De intelligente en razend nieuwsgierige Alex is hele dagen alleen met als enig gezelschap zijn geliefde hond Carl Sagan, vernoemd naar de favoriete wetenschapper van Alex. Het vertrek van Alex naar het astronomen festival om zijn raket te lanceren, is het begin van een reeks gebeurtenissen die zijn hele bestaan overhoop zullen gooien.Het verhaal wordt verteld in korte hoofdstukken, de opnamen van Alex voor de buitenaardse intelligentie op een verre planeet. De sterkste kant van het boek is de taal waarmee een elfjarig, vroegwijs amusant kereltje uiting geeft aan zijn gedachten en emoties. Het is Jack Cheng uitstekend gelukt om in de rol van een kind te blijven en de overpeinzingen en gedachten van Alex zijn af en toe ronduit hilarisch. Helaas heeft de schrijver besloten om de monoloog van Alex af en toe te onderbreken en te vervangen door een soort scenarioachtig geschreven tekst.  En dan krijgt de lezer dus zoiets voorgeschoteld:Het is volstrekt onduidelijk waarom dit een verrijking van de tekst zou moeten zijn. Mogelijk was de schrijver zich al aan het voorbereiden op een voorhanden zijnde verfilming, voor het verhaal is het helaas niet meer dan een reeks irritante onderbrekingen zonder toegevoegde waarde. Erg jammer. Wat een mogelijk interessante road novel had kunnen worden, blijft stranden tussen de brokstukken van goede bedoelingen. Het verhaal op zich heeft te weinig body om echt pakkend te worden. Er worden weliswaar bij stukjes en beetjes een paar nieuwe gegevens over het leven van Alex toegevoegd, maar het geheel heeft niet genoeg overtuigingskracht om te blijven boeien.Ook de personen, die Alex op zijn reis ontmoet blijven vlak en eendimensionaal. Het meest spannende is nog het karakter van een geheimzinnige jongen die Alex aan het begin van zijn reis ontmoet, en de lezer blijft hopen dat de jongen terugkomt en iets spannends blijkt te zijn, iemand van een andere planeet misschien? Maar helaas. Het meest boeiend is nog het blijvende optimisme van Alex, zijn rotsvaste geloof in ‘happy endings’, zijn open mind en gretige behulpzaamheid, zijn vergevingsgezindheid en oprechte interesse in de medemens, op deze en alle andere planeten.De vertaalster Karien Gommers heeft fantastisch werk geleverd omdat het haar gelukt is om consequent en vol inlevingsvermogen de taal van een elfjarige vroegwijze jongen te creëren. Het uitstekende werk van de vertaler kan het boek helaas niet redden, het blijft een matig en ondanks alle pogingen niet vernieuwende vertelling.</t>
  </si>
  <si>
    <t>De engelse versie start met het volgende motto:I am nothing, I know it, but my nothing comprises a little bit of everthing(Victor Hugo - The Rhine)In het begin weet je helemaal niet waar je aan toe bent, Brodeck moet een verslag schrijven over wat er gebeurt is met de "Anderer". Eigenlijk wil hij dat helemaal niet en springt eerst van links naar rechts door zijn verhaal.Je blijft jezelf met een beklemd gevoel afvragen "wat is er nou gebeurt?" Hoe verder je komt hoe langer de aaneengesloten stukken verhaal, hoe sterker Brodeck wordt. Terug gekomen uit een kamp situatie waarin hij gereduceerd was tot een niets zonder naam, wil hij het liefst zijn eigen leven leiden met zijn geliefden, niets meer weten, maar helaas gebeuren er dingen in het dorp waardoor hij gedwongen wordt niet alleen het Verslag te schrijven maar ook zijn eigen verleden te bezien. Geconfronteerd met de continue herhaling van macht, angst, verraad die speelt rondom de xenofobie van anderen moet hij ook zijn eigen wandaad en lafheid een plek geven. Een verhaal vol gruwelijkheden die mensen elkaar aandoen maar ook over de moed en kracht van Brodeck die in zweet ook zijn eigen leven op papier zet.I thought about history with a capital H, about my history, our history. Do those who write the first know anything about the second? Why do some people retain in their memory what others have forgotten or never seen? Which is right: he who cannot reconcile himself to leaving the past in obscurity, or he who hurls into obscurity everything that does not suit him?Mooi en heftig boek, zeker een die ik nogmaals zal lezen om hem ten volle te laten doordringen.</t>
  </si>
  <si>
    <t>Vos wil vissen, want dan moet hij aan zijn vader denken. Misschien is papa op de maan. Duif wil hem wel helpen er te komen.Een boek over verlies en verder gaan. Grote afbeeldingen waarop meer te zien is dan de tekst zegt. Artistiek en niet bang voor een leeg vlak. Daardoor is er behalve krachtige beelden ook veel rust. Een ontroerend boek dat treft door zijn eenvoud.</t>
  </si>
  <si>
    <t>Te lief, te braaf, te simpel. Tamelijk voorspelbare verhaaltjes in een alledaagse stijl. De bedoeling van de schrijfster is te opzichtig, de constructie weinig subtiel.</t>
  </si>
  <si>
    <t>Ergens in Irak liggen belangrijke kleitabletten verborgen. Op deze tabletten staat het verhaal over de schepping van de wereld, zoals God dat aan Abraham heeft verteld. Abraham op zijn beurt vertelt het verhaal aan een jonge schrijver, Shamas.Ergens in Amerika ontdekt een groep van vier oude vrienden dat de man die hun leven in het kamp, tijdens de Tweede Wereldoorlog, tot een hel heeft gemaakt nog leeft.Ergens in Egypte woont een man die van plan is Irak van zijn kunstschatten te beroven.Ergens in Italië woont een jonge priester die een vreselijk geheim met zich meedraagt.En in het Witte Huis zit een man die van plan is een land binnen te vallen.Al deze verhaallijnen hebben met elkaar te maken en Julia Navarro heeft er bijna 600 pagina_x0092_s voor nodig om deze verhalen te vertellen. Het aantal hoofdpersonen in dit verhaal is erg groot. Je hebt als een van de belangrijkste Alfred Tannenberg, maar ook zijn kleindochter Clara Tannenberg en haar man Achmed Hoesseini spelen een cruciale rol. Clara is de archeologe die van Alfred de eer krijgt de kleitabletten te mogen ontdekken. Achmed is haar Iraakse man, een belangrijk politiek kopstuk en aanhanger van Saddam Hoessein. (In de flaptekst staat foutief dat Clara een Irakese is; zij is echter van geboorte een Egyptische. Haar man Achmed is een Irakees, maar hij heeft in Amerika gestudeerd.) Dan heb je de oude vrienden Mercedes, Bruno, Hans en Carlo, waarmee het boek begint. Al snel wordt duidelijk dat zij in grote opwinding verkeren omdat zij menen in Alfred Tannenberg de beul uit hun jeugd te herkennen. De jonge priester Gian Maria reist met een smoesje naar Irak omdat hij Clara wil beschermen tijdens de opgravingen. En dan is er nog senator Wagner, die snode plannen heeft omdat hij precies weet op welke dag Bush Irak gaat binnenvallen. Politiek gezien is daarvan te profiteren.De jonge schrijver Shamas wordt gevolgd tijdens zijn leertijd, en gedurende de periode dat hij een warme vriendschap met Abram (zoals die toen nog genoemd werd) opbouwt zodat hij van hem het verhaal van de schepping mag opschrijven.De verborgen kleitabletten is een van de vele boeken die _x0091_meeliften_x0092_ op het succes van Dan Brown. En als Julia Navarro zich nu gehouden had aan de verhaallijn waar de titel van het boek aan ontleend is, namelijk de ontdekking van de kleitabletten met hun belangrijke inhoud, dan was dit boek ongetwijfeld een stuk beter geslaagd. Helaas gaat het verhaal ten onder in de enorme hoeveelheid feiten, feitjes, gebeurtenissen en personen die er soms met de haren worden bijgesleept. Dat de verschillende groeperingen elkaar naar het leven staan, wordt al snel duidelijk. Maar als dan ook nog blijkt dat die groeperingen onafhankelijk van elkaar dezelfde bureaus inhuren waar men blijkbaar met het grootste gemak een huurmoordenaar kan bestellen, raakt de lezer toch al snel redelijk de draad kwijt. Een van de belangrijkste andere verhaallijnen, die van de oude vrienden die hun kampbeul terugvinden, is zo versnipperd weergegeven dat de aandacht van de lezer de neiging krijgt te verslappen. De jonge schrijver Shamas die ten tonele wordt gevoerd, krijgt uiterst stijf klinkende teksten in de mond gelegd, en dat en passant ook even het hele scheppingsverhaal in het boek verweven wordt, is te veel van het goede. Het had volstaan om hier en daar een stukje op te schrijven van hetgeen Shamas gedicteerd krijgt. Men mag toch gevoeglijk aannemen dat iemand die de Bijbel kent, het verhaal niet meer hoeft te lezen, en iemand die de Bijbel niet kent, geen zin heeft in eindeloze hoofdstukken er uit?Dan de politieke kant van het verhaal. De kleitabletten liggen in Irak en het verhaal speelt zich voor een groot deel af gedurende de maanden voorafgaand aan de inval van Bush in dat land. Julia Navarro vond het nodig om een uitgebreid essay te schrijven over de voors en tegens van deze inval, dat ook in het verhaal verweven zit. Hier en daar is het vermomd als een beschrijving van het dagelijks leven van de _x0091_gewone_x0092_ bevolking, maar desalniettemin is het een uitgebreid verhaal dat eigenlijk gewoon te veel toevoegt, in plaats van te zorgen voor de benodigde achtergrondinformatie. Ze heeft zorgvuldig haar best gedaan om geen kant te kiezen, wat natuurlijk ook niet de bedoeling is in een roman, maar het verhaal van de naderende inval maakt het verhaal absoluut niet spannender, integendeel.Dat _x0091_te veel_x0092_ is iets wat voortdurend in het boek terugkomt. Elke hoofdpersoon krijgt een uitgebreide achtergrondbeschrijving mee, maar ook hun familie, vrienden, neven, nichten, het personeel, de portier, de chauffeur en noem maar op, iedereen wordt beschreven en van iedereen krijgen wij te horen waar ze vandaan komen en hoe ze over de politieke situatie denken. Je mag toch hopen dat dit zou bijdragen tot een beter begrip van de belangrijke spelers in dit verhaal. Niets is minder waar. Alle personen blijven tweedimensionaal omdat Navarro geen kans ziet om ze tot leven te brengen door hun handelingen. Het enige wat namelijk iedereen in dit boek doet, is verschrikkelijk kwaad, ongelukkig en chagrijnig zijn. Niemand heeft ook maar een goed woord voor iemand over. Iedereen geeft iedereen voortdurend bevelen: vaders aan zonen, moeders aan dochters en ga zo maar door. Niemand praat normaal, het is allemaal: _x0091_Ik heb je gezegd je er niet mee te bemoeien,_x0092_ en woorden van gelijk strekking. Voeg daarbij het feit dat Julia Navarro een schrijfstijl heeft die eerder geschikt is voor een brochure dan voor een roman, en u begrijpt dat het heel wat inzet vergt van de lezer om die bijna 600 pagina_x0092_s door te komen.De verborgen kleitabletten zou een spannend boek geweest kunnen zijn over een belangrijke ontdekking. Helaas wordt het allemaal nergens spannend vanwege de overmaat aan informatie, de soms lastig te volgen verhaallijnen, de tweedimensionale karakters en de ook al genoemde taaie schrijfstijl.</t>
  </si>
  <si>
    <t>Een oude visser op Cuba heeft al 84 dagen niets meer gevangen en voelt zich verslagen. Het voelt ook zo aan alsof hij 84 jaar oud is, toch naar hedendaagse normen. Hij is mager en pezig, wordt ook zo afgebeeld op de afbeeldingen. Bijna geen haar meer... De afbeeldingen geven tenminste een gezicht aan het verhaal.Het is een verhaal van 1952, hét boek waardoor Hemingway de Nobelprijs heeft gewonnen. Uiteraard voor de diepere lagen in het boek, maar het verhaal biedt mij te weinig houvast en laat me verloren drijven, achter Santiago en de marlijn aan.Maar is het wel een marlijn? Want dit is verwarrend: is het een zwaardvis, een marlijn (vertaling van het Engelse marlin), een soort haai (vertaling van het Spaanse tiburón)? Of wordt het op het einde van het verhaal gewoon in het ongewisse gelaten? Uiteraard gaat het in dit boek niet over welke vis Santiago, de visser, uiteindelijk overwint (of net niet?), maar mij verwart dit... Ik wil weten over welke fauna het hier écht gaat. Het was toch geen droom hé? Volgens het boek in ieder geval niet....Een waardige oude man is de visser wel, maar in een hopeloos en nutteloos gevecht, wat mij betreft. Misschien omdat we oude mannen nu niet meer laten vechten tot de striemen in hun handen staan... Mij boeide dit niet, de lagen zullen te verstopt onder de golven zijn geweest.</t>
  </si>
  <si>
    <t>...dat vlot leest maar Houellebecq probeert de lezer te overtuigen dat gelovigen (Moslims) beter af zijn dan ongelovigen (atheïsten) en dit stoorde mateloos...</t>
  </si>
  <si>
    <t>Ik kocht het boek omdat het vier sterren kreeg in Vrij Nederland. Vond het erg tegenvallen. De sfeertekening in de club in Tokyo is heel goed en het gegeven van het verhaal is origineel. Maar alles bij elkaar geen geloofwaardig verhaal. De hoofdpersonen blijven vlak en sommige onthullingen zie je van verre al aankomen. Ze schrijft wel goed, Mo Hayder, maar dit boek doet gekunsteld aan.</t>
  </si>
  <si>
    <t>We worden dezer dagen overspoeld over oorlogsboeken, het één al scherper dan het andere, het één al meer marktgericht dan het andere, het één vol romantiek het andere hard realistisch. 'Tot ziens daarboven' van Pierre Lemaitre (Alex) staat letterlijk ‘daarboven’ dit alles, dit is een meesterwerk dat net datgene verhaalt waar Frankrijk maar ook alle andere naties nog steeds mee worstelen. Een verhaal dat je raakt in je ziel is moeilijk te omschrijven. Los van de oorlogsellende krijg je hier een hartverwarmende roman over onvoorwaardelijke vriendschap tegenover hardvochtige minachting van zij die zich door afkomst of maatschappelijk positie beter achten dan een ander levend wezen. Alles draait rondom twee vrienden die door een niet te vatten bevel tijdens één van de laatste loopgraaf-confrontaties onverlosmakelijk met elkaar verbonden worden. Lemaitre toont hier met bravoure hoe een verhaal kan starten als een beangstigende thriller waarbij je praktisch in de huid kruipt van die arme sukkelaar die levend ondergronds gaat, nadien over te gaan naar een ode aan vriendschap en emotionele verbondenheid om te eindigen in bijwijlen zeer grappige burgerlijke ongehoorzaamheid en pure aftroggelarij. Tot ziens daarboven, een grandioze mix van emotie, ongeloof, leesplezier met dan na het dichtklappen toch die wrange bittere nasmaak. Verplichte kost!http://www.boekensite.gent/node/1041</t>
  </si>
  <si>
    <t>Wat ik nooit eerder heb gezegd is het debuut van Celeste Ng (wordt uitgesproken als Ing) was o.a New York Times-bestseller, en heeft veel andere nominale prijzen gewonnen, waardoor de verwachting hoog lagen, maakte het boek deze waar?Wat bijzonder aan het boek is dat het meteen begint met: Lydia is dood, meteen begin je je af te vragen: wat is er gebeurd met Lydia? Het is 3 mei 1977, de 16 jarige Lydia is verdronken in het meer vlakbij haar huis in Middlewood, de dag begint normaal voor het gezin Lee, moeder Marilyn heeft naast het schaaltje cornflakes een scherp geslepen potlood en haar natuurkundeopgaven klaargelegd. Vader James rijdt naar zijn werk als professor op de universiteit. Op het eerste oog denk je een heel normaal gezin, maar niets is wat het blijkt. Het gezin bestaat uit de Chinese vader James, Amerikaanse moeder Marilyn, oudste zoon Nath, Lydia en dochtertje Hannah.Het boek schiet van heden naar verleden, maar op een vloeiende manier en niet verwarrend voor de lezer. Het begint met hoe de ambitieuze Marilyn op weg om -haar droom als vrouwelijke dokter waar te maken- en James elkaar leren kennen. James is een gekweld geest, werd niet geaccepteerd door zijn afkomst en werd altijd met de nek aangekeken en legde moeilijk contact met mede-leerlingen. Het enige wat hij graag wilde was geaccepteerd worden om wie hij was. Marilyn is met oude normen en waarden opgevoed, moeder wilde dat zij de perfecte huisvrouw en moeder zou worden klaargestoomd om af te leveren aan haar toekomstige echtgenoot, maar Marilyn wilde heel wat anders. Doordat Marilyn zwanger raakt moet zij haar dromen als vrouwelijke dokter opgeven, trouwt met James en verhuizen naar het blanke stadje Middelwood. Mede door deze onderliggende problemen, heeft dochter Lydia het gevoel perfect te moeten zijn, vader verlangt een sociale dochter die het met iedereen kan vinden en moeder wil graag dat Lydia haar droom najaagt om vrouwelijke dokter te worden. Daarbij is het schrijnend om te lezen hoe broer Nath en dochter Hannah straal genegeerd worden en alle aandacht naar Lydia uitgaat.Nadat Lydia haar lichaam in het meer gevonden is, begint de zoektocht wat de aanleiding hiernaar toe is geweest, wat deed Lydia (die niet kon zwemmen) midden in de nacht op het meer? Heeft misschien buurjongen Jack er iets mee te maken? Vader en moeder Lee begrijpen er niets van, maar Lydia bleek meer geheimen te hebben dan ze dachten.Het verhaal wekt meteen je aandacht, wat is er gebeurd met Lydia, hoe kan het dat ze is verdronken en waarom ging zij midden in de nacht naar het meer toe? Het verhaallijn loopt als een rode draad door het verhaal, het begint met het verleden van James en Marilyn, waardoor gaande weg het boek steeds meer en meer duidelijker wordt. Ng geeft beetje voor beetje meer informatie prijs waardoor je steeds verder wilt lezen, hier een daar een traantje wilt laten door het schrijnende verhaal. Het pakt je op als een tornado en spuugt je daarna weer uit door je onwetend achter te laten en weer op te pikken voor de volgende reis. Een verhaal over, afkomst, familie, verwachtingen. Het laat je gebroken en nadenkend achter, dat is het kunst van vertellen.</t>
  </si>
  <si>
    <t>(ik weet niet of de filmeditie zo mooi is als de engels gewone editie, die staat bomvol mooie tekeningetjes en landkaarten)Erg leuk boek en dit keer niet omdat de zinnen zo mooi zijn of de tekst tot overpeinzen leidt, maar omdat het zo leuk in elkaar zit. In de marges heeft de schrijver alle gedachten en tekeningetjes van T.S. Spivet weergegeven maakt het een super boek.Het boek gaat over een jongetje van 12... en knip/plak even:'T.S. Spivet is a genius mapmaker who lives on a ranch in Montana. His father is a silent cowboy and his mother is a scientist who for the last twenty years has been looking for a mythical species of beetle. His brother has gone, his sister seems normal but might not be, and his dog - Verywell - is going mad. T.S. makes sense of it all by drawing beautiful, meticulous maps kept in innumerable colour-coded notebooks. He is brilliant, and the Smithsonian Institution agrees....'</t>
  </si>
  <si>
    <t>De zussen Constance en Sophie verliezen op jonge leeftijd hun ouders en groeien op bij hun oom en tante. Constance is een gevierd pianiste die na het overlijden van haar schatrijke echtgenoot vervalt in een leven van godsdienstwaanzin en afzondering. Een vrouw die de wereld en iedereen die daarin leeft met buitensporige harteloosheid bejegent. Sophie is haar tegenpool. Een succesvol kunstenares die in Amsterdam een vrij leven leidt en zich omringd heeft met veel vrienden en vriendinnen. In een periode waarin Sophie op zoek is naar nieuwe wegen in haar kunstenaarschap vraagt de fragiele Constance of Sophie bij haar wil intrekken en haar wil verzorgen. Sophie gaat op het verzoek in en vertrekt naar Brussel. Er ontwikkelt zich een bijna onmogelijke relatie tussen de twee. Een relatie die onder grote druk komt te staan na het bezoek van de broer van Constances overleden echtgenoot.José Fernanda (Nijmegen, 1950) studeerde aan de HKA(Hoge School voor de Kunsten) te Arnhem (Schilderen en Grafiek) en had lange tijd een eigen galerie in Amsterdam. Zij debuteerde in 2014 met de roman Weerloos, een autobiografisch verhaal over haar gewelddadige jeugd. In 2016 kreeg deze roman een vervolg met het heftige boek Weerstand. Mevrouw C. is haar derde roman.In beeldend en meeslepend proza trekt José Fernanda je een beklemmende en diep menselijke roman binnen. De lezer komt terecht in een wereld die bijna tastbaar is en waarin hij een toeschouwer wordt die van dichtbij meekijkt hoe de relatie tussen de twee zussen en familiegeheimen scene voor scene worden ontrafelt. Deze betrokkenheid roept emoties op. Je leeft mee met Sophie op de momenten waarop zij haar zus wil bereiken en alleen maar gesloten deuren vindt en je wordt kwaad als Constance haar hardvochtigheid de vrije loop laat en iedereen om haar heen meent te moeten schofferen. Het is een indringend verhaal over verlangen en afwijzing, over liefde en haat. Over twee vrouwen die niet met elkaar en niet zonder elkaar kunnen leven en over de vraag of wat gebroken is weer heel kan worden.José Fernanda heeft aan het verhaal een tweede verhaal toegevoegd. Dat is het verhaal over Julia, dat als een mooie metafoor vol mysterie en symboliek in het eigenlijke verhaal is ingebouwd. Het bevat de kern van dit boek wanneer Julia zegt: ik probeer mijn zus te vinden en mijn bestemming.Mevrouw C. is een aangrijpende roman die er behoorlijk inhakt en waarmee José Fernanda diepe indruk maakt. Een verhaal dat nog lang in je gedachten zal blijven ronddwalen.</t>
  </si>
  <si>
    <t>Wauw, wat een boek.Hiermee laat Gerritsen weer zien wat een goede thrillerschrijfster ze is.Ook het stukje religie (over heiligen) wat ze verwerkt heeft vind ik goed.In de mephisto club haalde ze ook passages uit exodus aan.De ontknoping is verrassend en onverwacht.De hele serie heb ik gelezen en ik hoop dat we niet zo lang hoeven te wachten op een nieuw boek.</t>
  </si>
  <si>
    <t>Jammer van mijn tijd, deze had ik beter aan een ander boek kan besteden. Hoofdpersoon is absoluut geen "heldin".Het eindigt met: Wordt vervolg. Ik hoef het niet te lezen.</t>
  </si>
  <si>
    <t>Almudena Grandes, die in Nederland furore heeft gemaakt met haar vuistdikke roman Het ijzig hart, presenteert in haar roman Kleine helden uit 2015 een scala aan bewoners van een volksbuurt in Madrid en hoe zij worden geconfronteerd met de gevolgen van de recente economische crisis.Grandes neemt ons bijna letterlijk aan de hand door deze volksbuurt: “Kom mee, dan ga we een kijkje nemen”. Daarna worden meerdere personen, die hier en daar onderling verbonden zijn, gevolgd in afwisselende fragmenten. Hier en daar komen de ingrediënten voor het doorstaan van zo’n crisis naar voren: volharding, solidariteit en soms daadkracht.Helaas blijven de personages door de gekozen aanpak allemaal behoorlijk vlak, er is erg weinig diepgang. Daardoor weet de roman, ondanks de goede bedoelingen, niet te raken.Het motto van deze roman luidt: "Voor mijn kinderen, die nooit het brood hebben gekust". De oorspronkelijke Spaanse titel van het boek duidt hier ook op. Het geeft het bevrijdende gevoel weer van het einde van een moeilijke tijd. Als representant van de oudere generatie, die het Franco-regime nog heeft meegemaakt, wil Grandes de nieuwere generaties een hart onder de riem steken. Crises en armoede zijn te overwinnen. Volharding, een positieve instelling, menselijkheid en saamhorigheid leiden uiteindelijk tot betere tijden.Dat het boek uiteindelijk niet overtuigt, is jammer. Het afsluitende hoofdstuk, waarin we vernemen hoe het een deel van de personages verder is vergaan, levert aan de hand van de laatste zinnen daar nog eens bijdrage aan. Als lezer blijf je met een onbevredigd gevoel zitten.</t>
  </si>
  <si>
    <t>De nu in Wales wonende Belinda Bauer is geboren in Engeland en groeide in Zuid-Afrika op. Ze werkte zeven jaar als journalist en scenarioschrijver in Cardiff. Haar debuut Blacklands verscheen begin 2010. Het was het eerste deel van de Exmoor Trilogy. Blacklands is zowel een familiedrama als een misdaadroman. Met dit boek won ze de CWA Gold Dagger for Crime Novel of the Year 2010. De Gold Dagger is een prijs die sinds 1960 jaarlijks wordt uitgereikt door de Crime Writers 'Association of the United Kingdom voor de beste misdaadroman van het jaar. Naast de trilogie schreef ze vijf standalones, waarvan Snap de meest recente is.Het eerste hoofdstuk van Snap is veelbelovend. Het is augustus 1998. Een zwangere moeder heeft haar drie kinderen in haar auto met pech op de snelweg achtergelaten en is te voet hulp gaan halen. Het is kokend heet in de auto en de moeder keert niet terug.It was so hot in the car that the seats smelled as though they were melting. Jack was in shorts, and every time he moved his legs they sounded like sellotape.De oudste, de elfjarige Jack, besluit om met zijn jongere zusje Joy en Merry, een uk van twee, op pad te gaan om te kijken waar hun moeder blijft. Een politieagent treft hen aan en brengt hen naar huis. De moeder is spoorloos. Blijkbaar heeft ze wel een telefooncel bereikt en heeft ze getelefoneerd, maar is het gesprek afgebroken. De grote vraag voor de lezer is dus: wat is er met de moeder gebeurd?Na het eerste hoofdstuk volgen echter verschillende verhaallijnen, die niets met elkaar te maken lijken te hebben, behalve het feit dat ze in dezelfde buurt spelen. De auteur heeft ervoor gekozen de eerste hoofdstukken van een titel te voorzien: afwisselend “1998'' en “Drie jaar later”. Na enkele hoofdstukken zijn de hoofdstuktitels verdwenen, terwijl er wel flashbacks zijn naar bijvoorbeeld twee jaar eerder. De hoofdstukken met de verschillende verhaallijnen zijn kort, hetgeen gemakkelijk leest, maar spanning wordt onvoldoende gecreërd. Een groot aantal personages verschijnt ten tonele, maar vooralsnog blijft onduidelijk wie de hoofdrol(len) moet(en) gaan spelen.Belinda Bauer schrijft helder en scherp, maar kil, met vleugjes humor, vooral wanneer ze de activiteiten en de onderlinge irritaties binnn het politieteam onder leiding van John Marvel beschrijft. Mede door de fragmentarische aanpak in de eerste helft van het boek krijgt de lezer geen band met een of meer personages in het boek. Daar komt bij dat de personages vlakke karakters hebben. De lezer kan zich daardoor niet met een van de personages vereenzelvigen. In de tweede helft van het boek blijkt dat Jack de protagonist moet zijn, maar als lezer lukt het niet om intens mee te leven met deze hoofdpersoon.Snap wordt geafficheerd als een thriller. Het is echter geen thriller waarbij stukje voor beetje wordt ontrafeld wat er met de moeder gebeurd is. Het plot is mager; er zijn weinig alternatieven voor een andere afloop. Het voorgaande kan cryptisch overkomen, maar door meer inhoudelijk op het boek in te gaan, zou ook het restje spanning dat het verhaal wel bevat, verdwenen zijn.</t>
  </si>
  <si>
    <t>Het boek is erg goed geschreven, mooie lange poëtische, maar ook filosofische zinnen. Soms moet je stukken hardop lezen om de tekst te volgen. Het gaat over een groep mensen, ze wonen in een oude uitgestorven kolonie. Niets in deze omgeving is mooi. De mensen zijn lelijk, in gedrag en uiterlijk. De huizen zijn verwaarloost en stinken naar schimmel. Het regent doorlopend en alles is modderig en nat. Toch wordt deze lelijkheid heel mooi beschreven.De hoop wordt gevestigd op Irimias en zijn hulp Petrina...'ze hoefden nog een paar uurtjes te wachten tot Irimias en Petrina er zouden zijn om een einde te maken aan die jaren lange misere, en die klamme stilte te verjagen, die geniepige doodsklokken bij de ochtendschemer, die de mensen zelfs uit hun bed joegen zodat ze daarna badend in het zweet machteloos moesten toezien hoe alles naar de verdommenis ging'.Irimias betoverd de kolonie, mensen putten hoop en hij weet ze naar een ander plan te tillen, ze komen in beweging...' Want zo-even heb ik begrepen dat er tussen mij en een kever, een kever en een rivier, een rivier en een schreeuw over die rivier, geen enkel verschil is. Alles functioneert in het luchtledige en zonder zin, opgehangen en dwangmatig slingerend in een tijdloze beweging, en slechts onze verbeelding, niet het eeuwige falen van onze zintuigen, verleidt ons steeds te geloven dat we ons omhoog kunnen werken uit de krochten van de ellende'De vraag is waar het eindigt, dit soort zinnen maken dit boek heel mooi.</t>
  </si>
  <si>
    <t>Bij het lezen van Hersenschimmen enkele weken geleden, greep het boek me direct aan en beangstigde het me ook voor een deel. Al was het maar omdat ik zelf al vergeten had dat we dit boek ooit moesten lezen voor school en het net over dementie gaat. Van toeval gesproken! ;-) Het is daarnaast ook enorm herkenbaar omdat iedereen meestal wel iemand kent in zijn omgeving die er mee geconfronteerd wordt. Vanmorgen werd het opnieuw besproken in een opnieuw zeer aangename leesclub. Meer daarover in m'n blog https://www.hebban.nl/p/villa-nathalie echter. Nu meer over het boek!Het boek is een indringende vertelling vanuit het personage Maarten Klein over het proces van dementie en de aftakeling dat dit teweegbrengt. Nergens komt de schrijver uit de coulissen om eender welke commentaar of beschrijving te geven.Taal is zowat het krachtigste element in dit boek: de ervaringen van de hoofdpersoon worden prachtig in letters omgezet en tegelijkertijd is taal zo belangrijk voor Maarten die zijn taal begint te verliezen, in zijn verhaal begint te stokken, er gaten in zijn geheugen beginnen te vallen en uiteindelijk volledig zijn woorden kwijt raakt... Daarnaast gaat het ook nog eens over tweetaligheid daar Maarten samen met zijn vrouw en kinderen van Nederland naar de VS is verhuisd voor zijn job en tijdens zijn dementieproces het zo lang opgebouwde Engels ook kwijt speelt. Hij woont en werkt al zo lang in de VS maar deze gemene ziekte brengt hem ertoe dat hij terug naar zijn moedertaal, het Nederlands, grijpt en dat hij langzaamaan de juiste Engelse woorden niet meer kan vinden.Je beleeft eigenlijk alles mee wat Maarten doet en denkt: het is dan ook een vertelling en geen beschrijving. De vele dialogen, of de innerlijke monologen met hemzelf, benadrukken dit nog eens.Het boek speelt zich af in het heden en samen met hem beleven we terug zijn jeugd tijdens de oorlogsjaren in Nederland, de lessen van zijn pianolerares op wie hij een oogje had, een serveerster die hem toen ook zo opviel, enz. Het is ook beter om eigenlijk niet over herinneringen of flashbacks te spreken, omdat hij ze als het ware zelf terug beleeft en niet zelf ervaart als herinneringen maar in het nu. Het proces dat wordt teruggegrepen naar de vroegere periode als men dement wordt, wordt reminiscentie genoemd. Ik heb ook geleerd dat dit iets typisch is aan deze ziekte, en dit heel dikwijls bij dementiepatiënten voorkomt. De fotoalbums die Maarten bekijkt samen met zijn vrouw of een verzorgster later in het verhaal zijn hier een oefening in, en doen bij hem eerst nog een belletje rinkelen maar later herkent hij ze ook niet meer. Dit wekt angst en kwaadheid op bij hem en daardoor wordt hij ertoe gedreven ze in brand te steken.Het is ook wat vreemd dat heel wat gebeurtenissen uit het verleden een belangrijkere plaats krijgen dan bv de zoon en de dochter van Maarten, die hier en daar wel worden vermeld, maar die als personages zeer vlak blijven. Zijn vrouw, Vera, is natuurlijk zijn rots in de branding. Je voelt haar wanhoop door de observaties die Maarten maakt. Ze is ongerust en weent, en verzorgt hem waar nodig. Naar het einde toe wordt dit ook onmogelijk voor haar en wordt hij in een ziekenhuis of een verzorgingstehuis opgenomen.Boeiend voor hondenliefhebbers en lezers met huisdieren tout court: de hond Robert is één van de personages die hij het langste blijft herkennen, ook al verdwijnt die herkenning op het einde ook. Zijn hond krijgt ook een beschermende functie in het verhaal want zijn vrouw, Vera, begint pas zeer ongerust te worden over hem als de hond alleen zonder hem thuis komt van een wandeling.Het boek is ook moeilijk in tijd te volgen: de schrijver verkort én verlengt tegelijkertijd de tijd waardoor je denkt dat de periode waarin dit proces plaats vindt, veel langer is dan wat echt bedoeld wordt in het boek. De gedachten uit het verleden nemen dan ook een grote plaats in terwijl dat sommige gebeurtenissen in het heden soms maar enkele lijnen toebedeeld krijgen.Als je zo lang over een boek spreekt met een groep mensen en een expert die dit soort gesprek modereert en heel wat info aanbrengt, kan je uit dit boek van 160 pag ook weer zoveel uithalen. De Nederlandse oorlogswinter komt sterk terug in de gedachten van Maarten, en ook zijn werk komt terug aan bod. Hij wil zelfs terug gaan werken en naar vergaderingen gaan in het midden van de nacht. Er zijn ook een aantal gênante situaties die je niemand wil toewensen die de revue passeren.De stijl is niet dramatisch maar eerder rustig hoewel het boek heel wat emoties los maakt vanwege de indringende thematiek. Een belangrijk thema dat wordt aangeraakt, is ook de vergankelijkheid: het besef dat alles en iedereen leeft en op weg is naar de dood. En dat alles verandert, dat niets hetzelfde blijft. Het seizoen van de winter met een volledig wit landschap waarin je niets meer gewaar wordt, is hier de perfecte achtergrond voor.Het is niet simpel om de gedachtesprongen in het boek te volgen en daarom moet je je aandacht er wel goed bijhouden. Een prachtig citaat dat getuigt van de liefde van Maarten voor Vera luidt als volgt: “Ik ben de enige die al de vrouwen die ze geweest is in haar kan zien. Soms raak ik haar dan aan, raak ik ze allemaal tegelijk even zachtjes aan.”Kortom: aangrijpend, emotioneel, prachtig geschreven. Waarom kon ik me dit boek dan niet herinneren? Verplichte lectuur, daar steek ik het op. Gelukkig is het leesplezier nu dubbel en dik teruggekeerd!Voor de categorie : een boek dat op de lees-/examenlijst stond</t>
  </si>
  <si>
    <t>Uitgeverij Bruna heeft de wereldprimeur van dit boek voor wat betreft de vertaalrechten: nog voordat de Britse vertaling wordt uitgebracht, is het boek al op de Nederlandse markt verkrijgbaar.Literair agent Peter Katz ontvangt een gedeelte van een manuscript van ene Richard Flynn. Om de één of andere reden haalt hij het document uit de stapel met tientallen toegestuurde manuscripten en hij raakt geïntrigeerd. Als lezer krijgen we nu het complete manuscript-fragment te lezen. Flynn beschrijft zijn memoires van de tijd dat hij student was en een bijbaantje had in de bibliotheek van de beroemde professor Joseph Wieder. Samen met zijn vriendin Laura Baines bracht hij veel tijd door in het huis van de hoogleraar. Het manuscript eindigt met de mededeling dat Wieder is vermoord en Flynn is één van de verdachten.In het tweede deel van het boek is journalist John Keller aan het woord. Hij heeft het manuscript gekregen van Katz, met de vraag om verder in de moordzaak te duiken. Misschien kan Keller ontdekken waar de rest van het manuscript is gebleven? Flynn blijkt kort na het toezenden van zijn boek overleden te zijn en Keller wil graag het restant ook lezen. Waarom heeft Flynn dit geschreven? Is het een bekentenis of wil hij juist vertellen wie het gedaan heeft? John Keller gaat verder op onderzoek uit en weet onder andere Laura Baines te vinden. Wat heeft zij met deze zaak te maken?In deel drie lezen we hoe ex-politieman Roy Freeman de zaak overneemt van Keller. Hij was werkzaam als rechercheur toen Wieder werd vermoord, maar door privéomstandigheden was hij er toen niet helemaal bij met zijn hoofd. Hij wil deze zaak alsnog graag oplossen. Welke rol hebben klusjesman Simmons en Timothy Sanders, het ex-vriendje van Laura, bijvoorbeeld gespeeld tijdens de moord?Boek der Spiegels is in feite een boek in een boek. Het begint met het manuscript. Aangezien dit al één derde van het totale boek beslaat, vergeet je eigenlijk al snel dat dit maar een inleiding is en niet het “echte” boek dat je aan het lezen bent. Professor Wieder was hoogleraar in de psychologie en hij deed onderzoek naar het geheugen van de mens. Je moet vooral in het begin wel je aandacht goed erbij houden om door alle psychologische toeters en bellen heen te lezen. Maar het geheugen is wel waar alles om draait in het verhaal. Wat is nou waar en wat juist niet? Wie is eerlijk of wie liegt er dat het gedrukt staat? Elke keer als je denkt dat je het hebt uitgevogeld, blijkt het juist toch niet zo te zijn, omdat de geheugens van bepaalde mensen niet goed gefunctioneerd blijken te hebben. Of was dat ook opzet en deed men alsof?Zoals het een echt “whodunit” betaamt, komen er veel mensen op het podium. Er moeten tenslotte veel potentiele daders tussen zitten. In het begin is het dan ook een beetje zoeken naar “wie is wie” en blijven de meeste karakters een beetje op de vlakte. Dit komt waarschijnlijk ook omdat er weinig dialoog wordt gebruikt. Het is erg veel verhalend vertellen. Het duurt daarom even voordat je in het verhaal zit, maar dan wordt het ook steeds spannender en wil je nog maar één ding weten: wie heeft professor Wieder vermoord?!Chirovici heeft een lang nawoord geschreven, om uit te leggen waarom hij dit boek heeft geschreven.“Stel dat we werkelijk vergaten wat er op een bepaald moment was gebeurd en een valse herinnering van een gebeurtenis schiepen? Stel dat onze verbeelding in staat was om de zogenaamd objectieve werkelijkheid in iets anders te veranderen, in onze eigen, op zichzelf staande werkelijkheid? Stel dat iemand niet alleen maar een leugenaar is, maar dat zijn of haar geest in staat is om een bepaalde gebeurtenis te herschrijven, als een scenarioschrijver en een regisseur in één? Nou, daar gaat het Boek der Spiegels over, al betreft het een moord die aan het eind van de jaren tachtig aan Princeton University werd gepleegd.”Mede door dit psychologische aspect is Boek der Spiegels niet een simpele detective geworden. Het zet je ook nog een beetje aan het denken.</t>
  </si>
  <si>
    <t>Wederom een goede triller van deze schrijver, Fitzek heeft de kunst om vanaf de eerste bladzijde je mee te sleuren in zijn wereld en je niet meer los te laten. Op geen enkel moment verzwakt het verhaal, nee het word dan nog spannender en gaat dan een richting uit die je niet zag aankomen. Dat is zo heerlijk aan deze schrijver, desondanks vond ik de Therapie en de Gijzeling nu net ietsje beter maar dat ligt vooral aan de inhoud van het verhaal.Ik hoop in de toekomst op nog veel boeken van deze Fitzek, het zijn smullertjes van groot formaat!</t>
  </si>
  <si>
    <t>Geheel tegen mijn gewoonte in geef ik het op. Ik kom niet in het verhaal, kan er geen touw aan vastknopen. Zelfs drie keer opnieuw beginnen heeft niet mogen baten.Inmiddels is mij bekend dat dit het vierde deel van een reeks is, maar het eerste dat in NL verschenen is. Onvoldoende achtergrondinfo zal waarschijnlijk mede debet zijn aan het niet kunnen volgen van wat zich afspeelt.Niet zo handig van de uitgever om op deze manier een auteur in de markt te zetten.</t>
  </si>
  <si>
    <t>Marelle Boersma vind ik normaal gesproken 1 van de betere Nederlandse schrijfsters.Toch kan ik dit boek hooguit 2 sterren geven.Het duurt te lang voordat er iets gebeurt. Pas op het einde.Het verhaal kabbelt wat voort. De hoofdpersonen zijn oninteressant en oppervlakkig. Daardoor blijft het verhaal ook oppervlakkig en mist iedere vorm van diepgang.Juist de diepgang maakt Marelle Boersma zo goed, zoals in tweestrijd, nobody en vals alarm.Echt jammer! Volgende keer beter!</t>
  </si>
  <si>
    <t>Je zou denken dat een beetje schijfster wel tijdig meekrijgt dat als je het teveel verschillende mensen naar de zin wil maken, je het maar weinig mensen naar de zin zult maken. Het maken van scherpe keuzes is belangrijk om een goed boek te krijgen. "Kill your darlings". Helaas blijkt het de Amerikaans/Italiaanse auteur Christina Dalcher allemaal te zijn ontgaan. Zij probeert tot een cocktail te komen van een politieke dystopie, een bouquetreeksachtige overspelromance en een op een waanzinnige complottheorie gestoelde thriller. Maar nee, het werkt inderdaad niet. Niet alleen door de rare genremix, maar ook doordat Dalcher haar verhaal slecht heeft doordacht.En dat is echt heel jammer want de voortekenen waren zo veelbelovend. Dalcher is van beroep taalkundige en komt met een dystopische opzet die daar nauw mee samenhangt: in een hedendaags aandoende VS worden vrouwen door christelijke fanatici onderdrukt, onder meer door hun een woordlimiet op te leggen van slechts 100 woorden per dag. Dat wordt afgedwongen door een teller die de dames als een soort armband om hun pols dragen en die elektrische schokken afgeeft als de limiet wordt overschreden. Ook hoofdpersone Jean is taalkundige en krijgt te maken met deze woordbeperking. Met zoveel wetenschappelijkheid aan boord verwacht je toch een intelligent boek te gaan lezen over taal, communicatie en wat iemand met weinig woorden toch nog kan bereiken in een verstoorde wereld.En ja, gedurende de eerste pakweg 80 pagina’s lijkt het boek die belofte waar te gaan maken, ook al sluipen er al snel wat ongeloofwaardigheden in het verhaal. Zo blijken praktisch alle werkende vrouwen (zo’n 70 miljoen in de VS) van de ene op de andere dag naar huis te zijn gestuurd. Toch lijkt het land daar niet door te zijn ingestort en horen we zelfs niet dat sectoren die grotendeels op vrouwelijke arbeidskrachten draaien zijn ingestort. Nog vreemder zijn de woordtellers. Ook die schijnen op één en dezelfde dag alle vrouwen in de VS (&gt; 160 miljoen) onder dwang te zijn omgedaan. Natuurlijk waren er veel vrouwen die zich daartegen hebben verzet, maar blijkbaar was er genoeg gewapende mankracht beschikbaar om het verzet van een half land te onderdrukken. Daarbij wist niemand dat die armbanden werden geproduceerd, terwijl ze nota bene in allerlei kleuren en maten kwamen en gemaakt zijn van een tot dusver onbekend materiaal. Ondertussen kunnen deze armbanden zeer sterke elektrische schokken afgeven, maar hoeven nooit te worden opgeladen of iets dergelijks. Hm.Maar toch, het verhaal heeft een zekere emotionele heftigheid en zet je aan het nadenken over veel zaken waar je normaal nooit over nadenkt. Ongedachte problemen die je zult krijgen als je maar 100 woorden per dag mag zeggen duiken stelselmatig op en de manier waarop de christelijke georiënteerde Pure Movement mensen en vooral ook kinderen weet te beïnvloeden is verontrustend. En dus valt er wat voor te zeggen om de ongeloofwaardigheden maar te accepteren, for the sake of argument. Dat verloopt echter als Dalcher steeds meer maatregelen toevoegt, die ook niet goed zijn doordacht. Camera’s in echt ieder huis en gebouw in de VS, kampen voor homoseksuelen en overtreders van de regels, van de ene op de ander dag gescheiden onderwijs voor jongens en meisjes; logistiek gezien lijkt allemaal heel erg onhaalbaar.Toch blijf je hopen dat het alsnog ergens goed voor is, bijvoorbeeld voor een mooi verhaal over hoe Jean ondanks haar beperkingen toch in verzet weet te komen. Maar in plaats daarvan trekt Dalcher de stekker uit haar eigen verhaalopzet. Jean raakt in een positie dat ze weer gewoon mag praten en dat was het dan. Ongelukkig genoeg doet ze zelfs met dat voorrecht maar weinig soeps (laat staan dat ze ergens toe kwam met maar 100 woorden per dag). Ze krijgt namelijk ook de mogelijkheid om haar buitenechtelijke relatie met de blijkbaar nogal perfecte Italiaan Lorenzo weer op te pakken en daar gaat het dan opeens voornamelijk over. Niet dus dat ze alsnog overtuigd het verzet induikt of eens goed met haar geïndoctrineerde kinderen gaat praten of wat dan ook. Nee, het is allemaal Lorenzo, Lorenzo en hoe geweldig hij toch niet is, vooral ook in vergelijking met de slappe echtgenoot. Hm.Vanaf hier is dit boek mij als geïnteresseerde lezer kwijt. Echt terugkeren naar de oorspronkelijke thema’s doet het ook niet echt meer. Uiteindelijk volgt er wel nog een boel actie tegen het verdorven regime enzo, maar dat is een beetje langs mij heen gegaan. Al is het me nog wel opgevallen dat ook het gemakzuchtige einde aan de kant van de afknappers zit.Dat alles neemt niet weg dat boek wel vlot en helder is geschreven en je er snel genoeg doorheen geraakt. Ook blijven bepaalde ideeën die, met name in het eerste gedeelte van het boek, worden opgelepeld je maar door het hoofd spoken. Je blijft maar over die kwesties nadenken, ook als je het boek verder niet zo goed vond. Al is het maar om jezelf te overtuigen dat dit niet kan gebeuren zo of dat wij vrouwen echt niet zo schaapachtig zijn als veel vrouwen in dit boek vaak zijn. En in ieder geval neem je jezelf toch wel een paar dingen voor, voor het geval dat…Maar het doet je ook afvragen, hoe goed had dit boek wel niet kunnen zijn, als Dalcher een strakker plan had gehad, zelf ook wat langer en beter had nagedacht en keuzes had durven maken.</t>
  </si>
  <si>
    <t>!In deze review komen spoilers en mijn ongezouten meningen in voor!Review 42#Heb dit boek al heel vaak in de boekenwinkels gezien, maar was er niet geïnteresseerd in, het verhaal leek mij toen niks. Wat doe je dan als je moeder je het als kerstcadeautje geeft, je geeft het maar een kans (wie weet, misschien vind ik het wel goed.) Vind de voorkant van het boek niet echt speciaal.Het verhaal:Scarlett Dragna woont met haar zus Donatella op een klein eiland, waar hun gewelddadige vader hen in zijn greep houdt. Wanneer haar vader haar wil uithuwelijken, wil Scarlett meer dan ooit naar de magische show Caraval. In deze jaarlijkse voorstelling zijn de bezoekers ook de spelers van een gevaarlijk spel. De prijs? 1 wens wordt vervuld. Met de komst van een onverwachte uitnodiging lijkt Scarlett’s grootste droom werkelijkheid te worden. Maar algauw blijkt dat haar zus Tella deinzet is van de nieuwe Caraval-voorstelling. Scarlett heeft nooit kunnen kiezen, maar nu staat ze voor een reeks onmogelijke keuzes. Durft ze in het diepe te springen om haar zus te vinden? Of zal de wanhopige zoektocht haar blind maken voor de magie en waanzinnigheid van Caraval?!Spoiler alert!Scarlett Dragna woont samen met haar gewelddadige vader en jongere zus Donatella op het eiland Trisda. Ze droomt al jaren van de magische show Caraval, waarvan de bezoekers de spelers zijn en als ze winnen, wordt een wens van ze vervuld. Scarlett schrijft al jarenlang brieven aan Caravalmeester Legende en krijgt uiteindelijk een brief terug met kaartjes voor het aanstaande Caraval op Isla de los Suenos. Het lijkt haar geen goed idee, het risico is te groot. Maar tegen haar wil in wordt ze meegenomen door Donatella en de zeeman Julian naar Caraval. Donatella verdwijnt en ze komen erachter dat zij deel uitmaakt van het spel. Scarlett en Julian hebben 5 dagen om 5 aanwijzingen te vinden om zo Donatella te vinden en de prijs (een wens) is dan van hun. Na een hoop avonturen is het einde van het spel in zicht, is Julian vermoord, pleegt Donatella zelfmoord en ontdekt Scarlett dat er meer aan de hand is dan ze dacht. Donatella heeft in het verleden brieven geschreven aan Legende en samen hebben ze een plan gesmeed om tijdens deze Caraval Scarlett en Donatella te bevrijden van hun vader, alles was dus nep. Het spel wordt afgesloten met een feest en daar ziet ze de weer tot leven gekomen Julian (die de broer van Legende blijkt te zijn), vergeeft hem en beginnen hun relatie. Het boek eindigt met Donatella dansend met een mysterieuze man die haar een brief overhandigt.Aan het begin van het verhaal is er een kaart van Caraval.Door het hele boek wordt vertelt dat Scarlett slim is, manipulatie kan zien, niet snel kan vertrouwen, onafhankelijk is en zeker niet naïef is (ik kan zo nog wel een tijd doorgaan, maar ik denk wel dat het duidelijk is.) Als je echter het verhaal leest, doet ze totaal het tegenovergestelde. Ze wordt beschreven als sterk, maar komt zwak en naïef over en handelt ook zo. Er wordt je een leeuw beloofd, maar je krijgt een konijn.Ik haatte haar zus Donatella, vond haar irritant en egoïstisch. Ook al was het voor ’’The greater good’’, ze heeft Scarlett zoveel aangedaan dat het in mijn ogen moeilijk tot onmogelijk is om Donatella te vergeven. Na al die traumatische ervaringen, leugens en bedrog zou ik persoonlijk die persoon nooit meer kunnen vertrouwen en het contact verbreken.Ik snap die hele zusterband niet (ben zelf enigs kind), maar vind het ongezond als je werkelijk de ander nodig hebt om überhaupt te leven. De zusterliefde is in dit boek zeker niet gelijkwaardig en persoonlijk zou ik nooit zoveel opofferen/op het spel zetten (bijv. een paar dagen van je leven) voor iemand (en al zeer zeker niet voor iemand zoals Donatella.)Als je de epiloog wegdenkt, kan dit boek een standalone zijn. Er zijn dan nog wel wat onopgeloste vragen, maar die kan je makkelijk zelf invullen.Heb geen interesse om verder te gaan met deze serie.Conclusie:Leuke kaart aan begin van het boek.Frustrerende hoofdpersonage en haatte de zus van hoofdpersonage.Geen interesse in het 2de boek.Cheen</t>
  </si>
  <si>
    <t>Jammer dat er geen spanning in het verhaal zat. Ik werd niet geboeid door dit boek, helaas. Het einde daarintegen was wel weer goed.</t>
  </si>
  <si>
    <t>Ik had er meer van verwacht. De boodschappenlijstje zijn makkelijk maar onwijs lang. De recepten weinig origineel. De lijnzaadcracker waar je mee begint kan ik helemaal het recept niet eens van vinden.... nee er zijn in mijn optiek betere koolhydraatarme kookboeken!</t>
  </si>
  <si>
    <t>Dit soort boeken lees ik zo af en toe tussendoor. Simpele verhalen, waarbij je niet hoeft na te denken en waar je het einde al van verre aan ziet komen. Kortom een luchtig niemendalletje. Dit boek is dan ook perfect voor in de vakantiekoffer of een luie middag op de bank.</t>
  </si>
  <si>
    <t>Zeewater is zout, zeggen ze, is het verhaal van een Antwerpse familie in de jaren vijftig. De Koude Oorlog woedt. Het katholicisme zet de toon. Raymond is overtuigd communist en antiklerikaal. Zijn vrouw Rika deelt die visie niet. Zij droomt van glamour en van hartstocht in haar leven. Hun dochter Rosa ervaart en ondergaat de huiselijke spanningen zeer bewust. Ze is onafgebroken op haar hoede voor de wisselende stemmingen in huis en weet zich staande te houden zonder openlijk partij te kiezen. Haar fantasie is haar houvast. Ze geniet van de verhalen die haar onderwijzer op school vertelt, en raakt gefascineerd door de mystieke kanten van het katholieke geloof. Niets kan echter voorkomen dat het gezin langzaam uiteenvalt. (Samenvatting Uitg. De Geus).Dit boek won in 2009 de Vlaamse Debuutprijs. Het is een echt Vlaams boek, maar zal zeker ook Nederlandse lezers aanspreken.De rake karaktertekening en een uitzonderlijk goed inlevingsvermogen in een kind maken het boek bijzonder. Het wisselende perspectief (Rosa, haar vader of haar moeder) waarbij onuitgesproken gedachten en gevoelens onder woorden gebracht worden, maken de onderlinge spanning en het onbegrip pijnlijk voelbaar. De structuur is geraffineerd en stilistisch is het perfect: elk perspectief krijgt zijn eigen toon. De sfeertekening is goed, zowel van de periode waarin het boek speelt (de jaren 50), als van de draad van het verhaal: een opgroeiend kind gevangen tussen twee botsende karakters. Een heel gewoon leventje, op een bijzondere manier voor het voetlicht geplaatst.Meer lezen: http://mijnboekenkast.blogspot.nl/2015/01/simone-lenaerts-zeewater-is-zout-zeggen.html</t>
  </si>
  <si>
    <t>Complot bestaat uit drie tijdsvakken. Het begint in 1998 met de kennismaking met de SAS-strijders Chet Freeman en Luke Mercer die een opdracht moeten uitvoeren in Servië en daar niet ongeschonden uitkomen. Vijf jaar later, vlak voor de Golfoorlog, raken ze betrokken bij een smerig handeltje van partijen die er alle belang bij hebben dat die oorlog er komt. Nog eens tien jaar later richt de focus zich op Israel, als daar de Klaagmuur vernietigd dreigt te worden, om zo de eindstrijd te ontketenen zoals in het bijbelboek Daniël staat.Wat spanning betreft zit het wel goed bij Chris Ryan. De SAS-strijders moeten diverse keren in actie komen en de uitkomst staat niet van tevoren vast. Bij Chris Ryan is niemand veilig. Ook de goeden met belangrijke rollen vallen als bosjes.Het taalgebruik van Ryan past daar goed bij. Geen overbodige beschrijvingen, maar een snel verslag van de actie. Ryan kan er niets aan doen dat de vertaler dacht dat de Engelse uitdrukking _x0091_'sing from the same hymn book'_x0092_ letterlijk in het Nederlands omgezet kon worden naar de niet bestaande uitdrukking 'uit hetzelfde psalmboek zingen'...Met spanning alleen heb je nog geen goed boek. Ook aan het verhaal mogen eisen worden gesteld. Wat de plot betreft is het knulligheid troef bij Ryan. Om eens een serie voorbeelden te noemen... Een vrouw zonder enige achtergrond die in haar eentje doorheeft dat een internationaal bedrijf dat handelt in wapens een afspraak heeft met de premier? Die ook weet waar die plaatsvindt, ook al is de locatie geheim? Die zich daar de dag voor de meeting aanmeldt als schoonmaakster, gelijk wordt aangenomen en de volgende dag toegang heeft tot die kamers? Of de beste huurmoordenares van de Mossad die na een gevecht met een man zich de volgende dag zijn gezicht niet meer kan herinneren en dan maar een ander voor de trein gooit? Een verstopte simkaart die tien jaar niet is gebruikt (of waar iets voor betaald is) en die het nog gewoon doet? En iemand anders die nog steeds het telefoonnummer van een vriend in zijn toestel heeft staan die tien jaar geleden is overleden?De opsomming kan zo nog wel even doorgaan. Al die knulligheden zijn nodig om het verhaal lopende te houden. Wie die zich daar niet aan stoort, zal zich prima vermaken met dit boek.</t>
  </si>
  <si>
    <t>Ik vond dit boek tegenvallen in vergelijk met Slaap zacht van Lisa Jackson. Ik werd afgeleid en ook wat afgehaakt doordat er steeds werd gerefereerd aan onder andere de zere knie van Bentz en zijn liefde voor Olivia en vice versa. Ik dacht vaak bij mezelf; ja ja jullie houden van elkaar en olivia wil graag een kindje.Heel lang blijft onduidelijk wie de zijn doodgewaande ex-vrouw is. Dat is echt geniaal gedaan in dit boek. Pas echt in de laatste bladzijden volgt de ontknoping. Het laatse deel van het boek vind ik dan ook een stuk prettiger om te lezen omdat er meer spanning in komt.Ik vind het verhaal wel wat vergezocht. Dat de dader twaalf jaar wacht om zich te wreken. Het is me niet duidelijk geworden wat nu de aanleiding eigenlijk geweest is, dat de dader dit moment aanpakt.OOk vallen er teveel doden naar mijn mening.</t>
  </si>
  <si>
    <t>Na het eerste boek "De Elfen" (die ik met ontzettend veel plezier heb gelezen) begon ik aan dit tweede boek van de reeks maar kennelijk waren mijn verwachtingen te hoog gespannen. Ik vond het boek een beetje teleurstellend. Misschien omdat er minder hoofdpersonen in dit boek waren, en dat de personen mij minder intrigeerden? De persoon Alfadas bijv.werd in het eerste boek -kort- geintroduceerd en de uitwerking van zijn persoon in dit tweede boek vond ik niet zo boeiend als de beschrijvingen van alle andere karakters in het eerste boek. Ook de karakter Ollowain werd anders weergegeven, minder sterk dan in het eerste boek; het leek net of Ollowain een gedaanteverwisseling had ondergaan. Jammer.</t>
  </si>
  <si>
    <t>De waarheid achter de verdwijning van Lena Miller.Achterflap:Het leven van violiste Amber Kaufmann wordt wreed verstoord door de vondst van het lichaam van Lena Miller. Het heeft er alle schijn van dat Kurt, Ambers man en manager, meer weet van het lot van Lena, de op 17-jarige leeftijd verdwenen dochter van een bekende Britse politicus. De golf van negatieve publiciteit die volgt heeft desastreuze gevolgen voor Ambers carrière en relatie: om het tij te keren, moet ze de waarheid achter Lena's verdwijning achterhalen. Een waarheid met verstrekkende gevolgen...Een (volgens de cover) intelligente thriller over een muzikanten, moord en verboden liefde. Als muzikante en boekenwurm lijkt mij dit een wel zeer interessante combinatie. Uitgeverij The House of Books zocht eind maart 10 ambassadeurs. Ik ben een van deze gelukkige en mocht een gesigneerd exemplaar ontvangen.Na het lezen van de proloog, zit je meteen vanaf de eerste pagina van het eerste hoofdstuk in het verhaal, je maakt kennis met Amber, een violiste, en haar partner Kurt. Ik kreeg meteen verwachtingen en de radartjes in mijn hoofd sprongen meteen in stand-by, het puzzelen en ontdekken kon beginnen.Het boek bevat korte hoofdstukjes dat het verhaal vanuit verschillende personages vertelt. Hierdoor krijg je verschillende inzichten wat het verhaal meer diepgang geeft. De verscheidenheid aan personages hindert niet en blijft makkelijk te volgen.Patricia Snel zorgt ervoor dat je heen en weer geslingerd wordt tussen de verschillende verdachten, je zoekt en denkt mee met Amber en Luke O'Conner. Je krijgt een drang; het boek uitlezen en ontdekken wie de moordenaar van Lena Miller is (maar dit kan ook aan mijn nieuwsgierigheid liggen).Door de snelle opeenvolging van gebeurtenissen en feiten die aan het ligt komen, leest het boek zeer vlot. Dit is goed, gezien de drang tot lezen dat het boek opwekt.Het einde is verrassend, je ontdekt dat Patricia Snel je doordacht en bewust op het verkeerde ben heeft gezet (zelf heb je dit niet bewust door). Het is een goed, uitgewerkt verhaal waardoor Patricia Snel niet moet onderdoen met de grote namen uit de thrillerwereld.</t>
  </si>
  <si>
    <t>Dit is het tweede spannende boek van deze schrijfster, vooral bekend als romanschrijfster. Dat vindt je nog zeker terug in dit boek, mooie karakter beschrijvingen, sociaal maatschappelijke thema's met daarbij een spannend verhaal al moet ik wel zeggen dat dit voor een deel op het tweede plan komt. Het stoort echter niet. Het verhaal: In het plaatsje Lafferton, een middelgroot Engels plaatsje, verdwijnt een jongetje door een ontvoering. Aan inspecteur Simon Serrailler de taak de oplossing hiervan tot een goed einde te brengen. Thema's als rouw om een vermoorde collega (uit het eerste boek Al wat rondwaart) en verdriet rond het overlijden van zijn gehandicapte zus. Een verstoorde relatie met zijn vader speelt ook nog eens door het verhaal. Al deze verhaallijnen zijn erg mooi beschreven, heel menselijk. Het doet me echter eerder aan als een sterke mooie roman en niet echt tot het predicaat 'literaire thriller', natuurlijk politie en een ontvoering spelen een rol maar het is in het geheel op het tweede plan, dat bedoel ik in de positieve zin. Het boek is een mooi vervolg op haar eerste boek, aanrader om wel met haar eerste boek Al wat rondwaart te starten alvorens dit boek te gaan lezen. Kortom 4 sterren, gewoon om dat ik er van genoten heb van dit boek.</t>
  </si>
  <si>
    <t>Inhoud: Bo van Lierop, echtgenote van Adam en moeder van de zestienjarige Eva, doet een wel heel vervelende ontdekking. Haar dochter heeft een verhouding met haar tweeënveertig jaar oude mentor van school. Door deze ontdekking lopen de spanningen in huis erg op. Adam wil zijn maatregelen treffen richting de mentor waardoor de situatie alleen maar zou verergeren. Verder dragen Bo en Adam al jaren een geheim met zich mee wat nu plots op tafel komt te liggen en de situatie nog gecompliceerder maakt. Adam gaat zich steeds vreemder gedragen en dan is er ook nog het jaloerse vriendje van Eva, Yannick, die door omstandigheden bij de familie in huis woont. Bo zoekt haar heil bij haar vrijwilligersbaantje bij de Hulplijn waarbij ze een band opbouwt met Emiel, een cliënt, en tegen beter weten in haar hart lucht. Als Bo uiteindelijk de confrontatie met de mentor van Eva aan wil gaan is er een gebeurtenis die dat behoorlijk in de weg staat.Allereerst vind ik de cover goed bij het boek passen. Het idee om de titel in krijt op een ouderwets schoolbord weer te geven past goed bij het verhaal en spreekt mij aan. Onder de titel staat de tekst “een dochter, een docent, een verhouding, een slachtoffer”. Dat schept een verwachting naar het verhaal en komt er zeker in terug. Al vind ik wel dat dit de lading niet dekt. Er zijn op verschillende levels meerdere verhoudingen en meerdere slachtoffers.Het verhaal beslaat een half jaar uit het leven van Bo en haar gezin. We starten in september, het begin van het schooljaar, blikken terug naar een voorval in augustus, voor de zomervakantie, en gaan na die vakantie van start. Vervolgens zijn er stukken voorzien van een maand boven de tekst uit die periode en op het hoogtepunt volgen we het gezin in dagen, waarvan deze ook genoemd worden boven dit stuk. Het verhaal wordt chronologische verteld vanuit het oogpunt van Bo, door stukken dagboek van Eva en in een ander lettertype vanuit het oogpunt van de mentor. Door deze verschillen van perspectief geeft het een mooi totaal plaatje van de situatie.De schrijfster heeft een boeiende vertelwijze en de spanning in het verhaal wordt goed gedoseerd gegeven. Door de verschillende relaties tussen de hoofdfiguren en de wijze waarop ze met elkaar omgaan wordt er veel verteld maar dit wordt zo duidelijk met elkaar verweven dat het niet rommelig wordt. Het is logisch dat Bo, als moeder zijnde, vecht voor haar dochter, maar haar impulsieve acties zijn niet altijd doordacht en komen bij mij soms niet al te slim over. Ik kon dan ook meer mee leven met ander figuren uit het boek. In verband met een spoileralert kan ik niet teveel ingaan op haar acties, maar als je het boek gaat lezen zal je dit zeker wel herkennen. Ook verbaasde mij het dat zij niet meer één lijn met haar echtgenoot trok om haar dochter te beschermen. Uiteraard is het een fictief verhaal en daar kan alles in gebeuren maar doordat de schrijfster een thema heeft aangesneden wat vandaag de dag zou kunnen gebeuren met levensechte personages en het ook nog laat afspelen in een streek waar ik ben opgegroeid komt het over als een situatie die verre van fictief is en waardoor je de personages gewoon gaat beoordelen, of veroordelen, op hun soms domme acties.Als een schrijfster daar in slaagt, dat je de personages als echte personen gaat zien, kan je zeggen dat mijn verwachtingen wel zijn uitgekomen. Een spannend en realistisch verhaal wat je niet los kunt laten. Ik was namelijk begonnen met lezen en het moest uit, eerder kon ik het niet weg leggen!</t>
  </si>
  <si>
    <t>Wat kan ik nog aan de onderstaande reacties toevoegen behalve dat ik diep onder de indruk ben. Het is Primo Levi gelukt om in hele mooie taal - bij vlagen zelfs poëtisch - een verhaal te schrijven dat je eigenlijk in een ademtocht uit wilt lezen. En dit ondanks al het gruwelijke en onmenselijke dat de auteur beleefd en beschreven heeft. Een verhaal dat iedereen zou moeten lezen.</t>
  </si>
  <si>
    <t>De stille doden is indrukwekkend goed, bij vlagen om stil van te worden. Die vlagen ontstaan op de momenten waarop hoofdpersonage Paula Maguire zich bezighoudt met de verdwijning van haar moeder en daar waar de in Ierland nog steeds bestaande controverse tussen Noord en Zuid aan de orde is. (Als je er als toerist verblijft, hetzij in de republiek, hetzij in Noord-Ierland, merk je daar trouwens niets van.)De geschiedenis van Ierland is een wezenlijk element in McGowans boeken; deze dient als achtergrond en treedt soms naar voren, zoals in De stille doden, een thriller die het meest tot zijn recht komt als je ook #1 en #2 gelezen hebt.Een bomaanslag, zestien doden, en de vijf verdachten worden vrijgesproken. Deze Vijf zijn al jarenlang verdwenen, totdat een van hen opduikt: dood. En een tweede: ook dood. Wraak? Zo ja, door wie? En hoe te voorkomen dat de drie overige verdachten ook gedood worden? Aan Paula Maguire de taak haar vakmanschap als forensisch psycholoog in stelling te brengen. Daar kleven praktische problemen aan, want ze is hoogzwanger. En psychologische bezwaren, want ze moet samenwerken met Guy Brooking, die de vader van haar kind zou kunnen zijn - of is Aidan O'Hara dat? De mogelijke vaders blijken zich daar drukker over te maken dan Paula zelf.Paula doet onderzoek naar de Vijf en tegelijkertijd naar de verdwijning van haar moeder, zeventien jaar geleden, die ze nog altijd betwijfelt. Paula's vader heeft de hoop dat zijn vrouw nog terugkomt opgegeven en is inmiddels hertrouwd met Pat O'Hara, Aidans moeder.Quote van de achterflap: "Claire McGowan weet de alledaagse werkelijkheid en de politieke situatie in Noord-Ierland levendig te schetsen; dat maakt haar boeken tot intelligente thrillers die iedere liefhebber in zijn boekenkast moet hebben staan. Overtuigende personages, onderhuidse spanningen en een vlotte pen kenmerken De stille doden."Een prima typering, die nauwelijks aanvulling behoeft.Claire McGowan heeft in een paar jaar tijd een enorme ontwikkeling doorgemaakt, in positieve zin wel te verstaan. De stille doden is perfect van opbouw. Er zijn drie verhaallijnen: die van Paula, die van het meisje Kira en die uit het boek 'De Bloedprijs: De Mayday-bomaanslag en de gevolgen', geschreven door Maeve Cooley. Zo worden de Vijf vanuit verschillende gezichtspunten belicht. De boekfragmenten zijn slim ingepast, want daardoor leer je als lezer de Vijf nader kennen. Kira's verhaal is schrijnend, kippenvel gegarandeerd. Paula doet haar onderzoekswerk en speelt een verbindende rol. De lijnen vormen tezamen een knap en bijzonder geconstrueerd geheel.Spanning, emotie, gedegen onderbouwing, De stille doden heeft het allemaal. Niet alles is opgelost en uitgekristalliseerd aan het eind en dat doet des te meer uitzien naar deel 4.Topthriller![spanning 5, plot 5, leesplezier 5, schrijfstijl 5, originaliteit 5, psychologie 5]Info over de hoofdpersonages, blog Claire McGowan</t>
  </si>
  <si>
    <t>Iedereen was wel ontroerd bij het overlijden van de burgemeester. Deze columns van Femke raken een gevoelige snaar. Ontluisterend en integer zijn de verhalen van dezeen moedige vrouw.</t>
  </si>
  <si>
    <t>Voor mij is ook Het Juvenalis dilemma een pageturner. Minder sterk dan Het Bernini mysterie en De Da Vinci code, maar je kunt het wederom niet wegleggen. Ik vind het leuk dat in een van de boeken een vrouw de hoofdrol speelt. Susan is duidelijk een sterke vrouw die weet wat ze wil. Idioot natuurlijk dat ze de code 'zonder was' niet kraakte. Daarmee wordt ze toch weer een beetje als dom meisje neergezet. Ik vind de schrijfstijl van Dan Brown een beetje te uitgesproken. Als je zijn boeken direct na elkaar leest, raak je op de schrijfstijl uitgelezen. Tijd voor een boek van een andere schrijver.</t>
  </si>
  <si>
    <t>Dit boek geeft een uitgebreid overzicht van de Russische literatuurgeschiedenis vanaf 1700 tot 2000. Bij de spelling van de namen wordt gebruik gemaakt van diacritische tekens, in de inleiding staat een tabel voor de uitspraak. De auteur bespreekt bekende en minder bekende schrijvers en dichters in chronologische volgorde en in de context van politieke, maatschappelijke en mondiale veranderingen. Een apart hoofdstuk is gereserveerd voor de Nobelprijswinnaars en hoe de machthebbers zich er tegen verzetten. Het resultaat is een interessante mix van literatuur en rijke historie. Tijdens het lezen van dit naslagwerk zal de Ruslandkenner wellicht op veel bekende namen en gebeurtenissen stuiten. Zij die wat minder weten van het, soms exotische Rusland zullen zich verbazen over de macht van de staat, de wisselende relaties  met de verschillende Europese landen en de moed en vindingrijkheid van kunstenaars om, ondanks alle restricties, hun boodschap uit te dragen. Peter de Grote De auteur heeft ervoor gekozen te beginnen bij de hervormingsperiode van Peter de Grote omdat vanaf die tijd de kiem gelegd werd voor de moderne literatuur. De blik werd naar het Westen gericht, Peter de Grote gaf de voorkeur aan de puriteinse en protestante Germaanse wereld boven het mediterrane Europa. Koopman en auteur Iván Posóškov voltooide in 1724 zijn belangrijkste werk  'Boek over armoede en rijkdom', hierin liet hij het sociale leven van zijn tijd zien.  'Het verhaal' was tijdens het bewind van Peter de Grote het meest kenmerkende genre, in eerste instantie waren dat vertaalde avonturenverhalen, later werden er Russische elementen ingebracht. In één van de verhalen treedt de jonge edelman Vasíli in dienst in de vloot van Peter de Grote, een goede manier om carrière te maken. Als student in Holland komt hij terecht bij een rijke koopman. Hollanders hadden een goede reputatie in Rusland, vooral technici stonden in aanzien.   Na de dood van Peter de Grote breekt er een bandeloze, wrede tijd aan. Door machtsverschuivingen wordt het oog nu gericht op Frankrijk in plaats van  Duitsland. Dichter Antióch Kantemí schetste een duidelijk tijdsbeeld door zijn satires. Hij hekelt hierin studie, onderwijs, wetenschap en beschuldigt de nieuwe garde van ketterijen en goddeloosheid. De literatuur speelt in Rusland, net als in andere landen, een belangrijke rol. Door censuur kan het benoemen van misstanden niet altijd openlijk, maar door satire, fabels of gecodeerde teksten kan een goed verstaander de boodschap er moeiteloos uithalen.   Romantiek   Het hele oeuvre van Aleksándr Púškin heeft vrijheidsliefde als thema, ook na de mislukte staatsgreep van 1825 blijft hij zijn verbannen vrienden, dekabristen, steunen met bemoedigende gedichten. 'Uit een vonk zal een vlam ontstaan', was het antwoord van dekabrist Aleksándr Odóevskij. Deze woorden zal Lenin later als leidmotief voor zijn tijdschrift Ískra nemen.  De afkeer van zijn land beschreef Michail Lermontov, tijdgenoot van Aleksándr Púškin, in de vaak geciteerde woorden: (Vaarwel, mijn Rusland, ongewassen, 1841)   ‘Vaarwel ongewassen Rusland,  Land van slaven, land van heren,  En gij, blauwe uniformen,  En gij, onderdanig volk’ Ook van zijn hand is de psychologische en tegelijkertijd sociale en filosofische   roman 'Een held van onze tijd' (1840) waarin poëzie en proza worden afgewisseld, het ongepolijste exotische milieu met bloedwraak en vrouwenroof beschreven wordt en de kuurgasten aan een diepgaande analyse onderworpen worden. Opmerkelijk is dat sommigen deze roman hoger inschatten dan 'Oorlog en vrede-Lev Tolstój'   Kritisch realisme   Ivan Aleksandrovitsj Gontsjarov schreef de roman Oblómov(1859) met als kwalificatie: 'de beste ontmaskering in de literatuur van het achterlijke Rusland'  Citaat van literatuurcriticus Nikolaj Aleksandrovitsj Dobroljoebov:   ‘De roman is, indien u wilt, werkelijk uitgerekt. In het eerste deel ligt Oblómov op de divan; in het tweede rijdt hij naar de Il’ínskijs en wordt er verliefd op Ól’ga en zij op hem; in het derde deel ziet zij dat ze zich in Oblómov vergist heeft en ze gaan uit elkaar; in het vierde deel trouwt ze met zijn vriend Stolz, en hij trouwt met de hospita, van wie hij een kamer huurt. En dat is alles. Geen uiterlijke gebeurtenissen, geen hindernissen, geen secundaire omstandigheden… De luiheid en apathie van Oblómov zijn de enige drijfveer der handeling in heel zijn geschiedenis’.    Realisme   'Arme mensen', de eerste roman van Fedor Michájlvič Dostoévskij, werd uitgegeven in 1845 en maakte hem in één klap beroemd. Een schuchtere ambtenaar ontfermt zich over een weesmeisje, een ver familielid. Deze roman is het hoogtepunt van de 'filantropische' literatuur, de auteur wilde aantonen dat ook mensen die geen comfortabele woning hebben toch een rijk gevoelsleven leiden en gevoel voor menselijke waarden hebben.    Aan Dostoévskij besteedt de auteur terecht veel aandacht. Zijn leven verliep nogal turbulent. Door zijn kritische uitlatingen op de staat werd hij veroordeeld tot 4 jaar dwangarbeid. Zijn privéleven liep ook niet op rolletjes, zo had hij een hartstochtelijke, maar gespannen en complexe relatie met  Apollinárija Súslova, zij stond bekend als een hooghartige helleveeg. Samen reisden zij naar West-Europa waar hij verslaafd raakte aan de roulette.   Lev Nikoláevic Tolstój, geboren uit een aristocratisch geslacht, is de tweede reus in het realistische genre, naast Dostoévskij. Tolstój is een natuurmens en begaan met het lot van de boeren, die tot 1861 niet vrij waren. Zijn tweede grote roman Anna Karenina (1875-1877) kent een enorm succes, hierin komen biografische elementen voor en zie je mens achter de schrijver. Het boek schetst een schitterend beeld van een realistische roman, met veel oog voor detail vooral wanneer hij het landleven beschrijft. Tolstójs werk is vergeleken met dat van Dostoévskij arm aan gebeurtenissen, de karakters staan centraal, Dostoévskij's werk bevat veel meer spanning.  Beide 'reuzen' hebben een omvangrijk oeuvre nagelaten, interessant om het werk van de twee auteurs te vergelijken.  Moderne periode   Een van de grote novellisten is Anton Pávlovič Čéchov, als student geneeskunde schreef hij stukjes in een tijdschrift om zijn familie te kunnen onderhouden. Afgestudeerd als arts werd hij geconfronteerd met alle facetten van het menselijk lijden, deze ervaringen verwerkte hij later in de literatuur, hij geeft zijn artsenpraktijk op. Als auteur blijft hij sociaal betrokken, boeren krijgen gratis medische behandeling, hij strijdt tegen cholera en laat dorpsscholen bouwen. Hij wordt gezien als naturalistisch toneelschrijver en symbolist.   Maksím Gór'kij (Grootste Bittere) pseudoniem voor  Alekséj Maksímovič Péškov kwam in 1905 in contact met Lenin. Hoewel hij sympathiseert met de revolutionairen in 1917 veroordeelde hij de gruwelen van het nieuwe bewind, vooral de communistische terreur tegen de intellectuelen. Gór'kij  wilde niet alleen 'schrijver van het volk' zijn , maar ook leidsman, daarom vertoonde zijn werk tussen 1899 en 1912 sterke sociale elementen. Een voorbeeld hiervan is 'De Moeder', later bewerkt tot toneelstuk door Berthold Brecht (Die Mutter). 'De Moeder' werd tot voorbeeld gesteld in de Sovjetunie en tot klassieker verheven. Een lichtend voorbeeld van de jongere generatie modernisten is Andrej Bélyj, hij wordt 'de Russische Joyce' genoemd. In zijn roman 'Petersburg' (1905) staat het motief van de provocatie centraal. Net als Joyce speelt hij met de taal, het boek staat vol neologismen, woordspelletjes en klanknabootsingen, grammaticale regels worden genegeerd hierdoor wordt het proza wordt wat minder eenvoudig leesbaar.   Na de revolutie   In de periode van 1917 tot 1928 was er nog enige vrijheid, de partij had het druk met de machtsstrijd en de literaire NEP (Nieuwe Economische Politiek) kreeg alle kansen te experimenteren met nieuwe vormen van taal.In deze periode onderscheidden zich 4 groepen schrijvers: revolutionaire romantici, kroniekschrijvers, satirici en absurdisten. Na een duistere periode waarin de RAPP (Russische Associatie van Proletarische Schrijvers) het geestelijk leven in de Sovjetunie in haar greep kreeg, werd door het Centraal Comité de term 'Sociaal realisme' bedacht. Literatuur moest voldoen aan eisen, Stalín stelde dat auteurs 'de ingenieurs van menselijke zielen zijn'   Dictatuur van Stalín (1933-1953)   Boris Leonidovitsj Pasternák , de tweede Nobelprijswinnaar van de Russische literatuur, is één van de weinige auteurs die het Stalín-tijdperk overleefd heeft. Het lot van vele anderen was minder fortuinlijk. Wanneer rond 1924 duidelijk werd dat er een breuk ontstaan was tussen Russische en Sovjetliteratuur ontstond er discussie over de vraag of je literatuur in exil (ballingschap) kan schrijven, de auteur is losgerukt van zijn vaderland, zijn thema’s en zijn taal. Vladímir Nabókov was één van auteurs die pas in exil begon te schrijven.Na de 'glásnost’ kregen de emigranten in ballingschap aandacht van de uitgevers. Zo werd er in 1990 een begin gemaakt met een bloemlezing in zes delen 'De literatuur van de Russische emigratie', waarin niet alleen bellettrie geplaatst werd, maar ook filosofie (Berdjáev, Lósskij, Frank) en publicistiek (Mark Višnják, Ustrjálov, Kuskóva).   Na de dood van Stalín Dit was de sfeer: Anna Achmátova noteerde op 4 maart 1956:‘De arrestanten keren terug, en nu zien twee Ruslanden elkaar in de ogen: het ene dat gevangen heeft gezet en het andere dat gevangen heeft gezeten'   Van 'dooi' was in het begin nog helemaal geen sprake, de schrijverswereld was verdeeld er was nog steeds censuur, niet alleen door de uitgever en het 'Hoofdbestuur voor Literatuur', er was nog een derde vorm: zelfcensuur:   'Zelfcensuur is een gevaarlijke manipulatie van de geest met zware gevolgen voor de literatuur en voor de menselijke geest’ (Danilo Kiš)   Diverse genres komen aan bod tijdens de 'dooi', soms in een andere vorm. Zo werd de boer in het dorpsproza voor 1953 voorgesteld als een onopgevoed achterlijk creatuur, terwijl hij tijdens de dooi een 'positieve held' werd. De perestrójka en het einde van het Sovjettijdperk (1985-2000) Na de dood van Konstantín Černénko in 1985 luidt opvolger Michaíl Sergéevič Gorbačëv de perestrójka in, verboden boeken zoals Dóktor Živágo van Borís Pasternák worden uitgegeven, er worden kritische films uitgebracht, dissidenten worden vrijgelaten. De rol van de kunstenaar wordt ter discussie gesteld door auteur Víktor Eroféev. In de officiële spreekbuis van de Schrijversbond Literatúrnaja gazéta publiceerde hij in 1990 een artikel met de provocerende titel ‘Pomínki po sovétskoj literatúre’ (Het begrafenismaal van de Sovjetliteratuur).' Conclusie Een bijzonder naslagwerk, ingedeeld in overzichtelijke hoofdstukken. Fijn dat de auteur de verbanden accentueert tussen historie en literatuur, de beïnvloeding van schrijvers onderling beschrijft en ook melding maakt van  minder bekende auteurs. Een goed leesbaar boek dat uitnodigt tot kennismaken van de besproken titels en verdieping in de Russische geschiedenis.</t>
  </si>
  <si>
    <t>Ik heb wel even moeten denken wat ik hier nou neer zou zetten. Toen besefte ik dat ik dat 'even denken' al zonde van mijn tijd vond. Dat zei me opeens genoeg.Ik heb me niet geërgerd aan dit boek en ik heb er niet van genoten. Het was een boek zoals er al zo velen zijn over een vrouw die ongelukkig is.Maar het zal best wel dapper geweest zijn van Kate Chopin om dit, in die tijd, te schrijven.</t>
  </si>
  <si>
    <t>Journaliste Alex Dale is voor een nieuw artikel in het ziekenhuis. Daar stuit ze op Amy Stevenson. De toen 15-jarige Amy verdween in 1990 op weg van school naar huis en werd niet veel later zwaar mishandeld teruggevonden. Sindsdien ligt ze in een soort van coma. Dagelijks krijgt Amy bezoek van vrijwilliger Jacob, die aanvankelijk schrikt van Alex’ bemoeienissen. Wanneer tijdens een inbraak hun paden kruisen, besluiten ze samen te werken en op zoek te gaan naar de dader van Amy’s mishandeling. Alex en Jacob hebben ieder zo hun eigen drijfveer om de waarheid te achterhalen, maar voor beiden geldt dat de zoektocht grote gevolgen heeft.Om maar met de deur in huis te vallen: Hou je adem in is een waanzinnig goede thriller, maar het boek geeft zijn geheim niet meteen prijs. Wanneer je begint met lezen, bekruipt je het gevoel een chicklit vast te hebben. De manier van schrijven is erg simplistisch. “Amy had een vriendje, Jake. Hij hield van haar en zij van hem. Ze waren al acht maanden samen [...]. Amy had twee hartsvriendinnen: Jenny en Becky.” Hoofdpersonage Alex laat zich aanvankelijk het best vergelijken met het bekende chicklit-personage, de onhandige en onzekere Bridget Jones. Maar schijn bedriegt. Na de eerste bladzijden gelezen te hebben, ontpopt zich een meesterlijke vertelster. Holly Seddon schrijft alsof ze al vele boeken op haar naam heeft staan, maar Hou je adem in is echter haar debuut. Ze weet met de aanvankelijk simplistische schrijfstijl een verhaal neer te zetten dat zich heel prettig laat lezen. Korte hoofdstukken, frequente perspectiefwisselingen en een verhaal dat geen moment verveelt zorgen er voor dat je het eigenlijk jammer vindt dat het boek zo makkelijk leest: des te sneller is het einde in zicht. Hier en daar bevat het boek zelfs stof tot nadenken, bijvoorbeeld wanneer Alex denkt: “Chaos en crisis, dat waren de broeinesten waarin verdorvenheid onopgemerkt kon blijven.”Hou je adem in is niet alleen een spannende thriller waarin de zoektocht naar een dader centraal staat, het is ook een aangrijpend verhaal over een jonge vrouw die het nodige heeft meegemaakt. Door deze gebeurtenissen is ze gaan drinken, wat haar problemen eigenlijk alleen maar groter maakt. Zonder ook maar één moment van vals sentiment laat Seddon je in de gedachten kijken van iemand die zwaar alcoholist is, maar dat eigenlijk nog ontkent. Alex denkt de situatie onder controle te hebben, maar erkent toch ook wel dat haar werk en haar sociale leven er onder lijden. Wat volgt is een strijd tegen de drank afgezet tegen de successen en missers van haar zoektocht met Jacob. Beiden zijn verwikkeld in een energieverslindend gevecht voor Alex, maar ze is duidelijk gemotiveerd om beide gevechten te winnen.Er zijn veel gelijkenissen tussen Alex en Amy. Beiden zijn even oud en ze groeiden niet ver van elkaar op in Tunbridge Wells. Amy wilde journalist worden, Alex is daadwerkelijk journalist. Interessant is het ook om een vergelijk te maken met de auteur. Net als Alex en Amy groeide Holly op in Zuid-Engeland en is journalist. Wellicht toeval, maar het getal 15 komt ook telkens terug. Seddon heeft 15 jaar ervaring als journalist, Amy was 15 jaar toen ze verdween en dat was dan weer 15 jaar geleden. Hou je adem in lijkt een lichtzinnig verhaaltje, maar wie er eenmaal in leest is snel verkocht: het is een eersteklas thriller met een sterke roman erin verweven. Een prachtig debuut dat smaakt naar meer. Seddon schrijft momenteel haar tweede boek, nu maar hopen dat ze dit hoge niveau weet vast te houden.</t>
  </si>
  <si>
    <t>Een boek met twee verhaallijnen, één in heden en eén in het verleden, die gedurende het lezen steeds meer naar elkaar toe groeien.Kitty (in 2016) heeft ontdekt dat haar man haar heeft bedrogen en vlucht naar een blokhut in Amerika, die haar onbekende grootvader haar heeft nagelaten. In een koffer ontdekt ze een dagboek geschreven in het Russisch. Het is een begin van een zoektocht naar het leven van haar onbekende grootvader.Dimitry Manama dient in het Russische leger maar raakt gewond. In het ziekenhuis waar hij wordt verpleegd wordt hij verliefd op een verpleegster. Maar zij is niet zomaar een verpleegster. De ontmoeting zal zijn hele leven beïnvloeden.Een prachtig liefdesverhaal, tegen de achtergrond van de Russische revolutie. Waar het eerste deel van het boek nog wat gewoontjes lijkt, komt er ineens een stuk spanning om de hoek kijken. Het geeft het verhaal een verdieping en er ontrolt zich een weergaloos liefdesverhaal. Mooi is de verweving van de twee verhaallijnen tussen heden en verleden.Het boek is in een zeer prettige stijl geschreven. Ongemerkt is de geschiedenis vervlochten in het verhaal. Het leven van de Tsaren familie Romanov die nog altijd tot de verbeelding spreekt. De mysteriën die de moord op die familie omhullen.Personages die echt hebben geleefd, ontmoetingen die echt hebben plaatsgevonden, het is gebruikt in deze roman, wat een sprookje tot gevolg heeft. Het zou zomaar waar kunnen zijn.</t>
  </si>
  <si>
    <t>Een recensie schrijven over dit boek zonder Gone Girl van Gillian Flynn aan te halen is haast onmogelijk. Niet alleen lijken de boeken qua titel op elkaar, maar net als Flynn deinst Hawkins niet weg van een onsympathieke protagonist. Rachel lijkt wel het onsympathieke zusje van Bridget Jones; een dertiger met een alcoholprobleem, gescheiden en momenteel vrijgezel, wonend in Londen en in het geheim werkloos. Om de schijn op te houden dat ze nog werkt, gaat ze braaf elke dag met de trein. Deze stopt altijd op hetzelfde punt voor een huis en Rachel is verveeld dan wel fantasierijk genoeg om zich een voorstelling te maken van het stel dat daar woont. Langzamerhand worden die illusies haar werkelijkheid en wanneer er iets gebeurt in dat huis, denkt Rachel waardevolle informatie te hebben.Tegelijkertijd lijkt Rachels leven uit elkaar te spatten: haar obsessie voor haar ex-man en zijn nieuwe gezin is erger dan gedacht en haar geheime werkloosheid is ook nauwelijks te verbergen.Lukt het Rachel om erachter te komen wat de vrouw is overkomen en belangrijker: Hoe betrouwbaar is Rachel, met al haar geheimen en illusies, nu eigenlijk?Hoewel ik erg had uitgekeken naar dit boek, viel het me zwaar tegen. Ik vond Flynn's onsympathieke protagonist verfrissend, maar Rachel vond ik ronduit vervelend. Ik kon op geen enkel moment compassie voelen voor haar, niet alleen vanwege haar verslavingen en geheimen, maar vanwege haar bemoeienissen met het politieonderzoek. Hoewel ik de invalshoek leuk gevonden vond, vond ik het wel erg ongeloofwaardig dat een alcoholistische bemoeial met genoeg eigen problemen beter in staat denkt te zijn om een onderzoek te leiden dan de getrainde politiecorpsen van Londen. Ik was ook niet weg van Hawkins beschrijvingen; om een boek vanuit een eenzijdig perspectief te laten slagen, is het noodzakelijk dat het karakter niet voorspelbaar is, of dat de lezer zich niks aantrekt van het karakter. Beide vond ik bij deze thriller van toepassing en dit heeft mijn leesplezier aanzienlijk aangetast.Ik vond het een ontzettend overschat boek: het is lang zo spannend niet als de media me deden geloven en ik vond het gewoon allemaal niet zo boeiend. Het meisje niet, de trein niet, haar problemen en verleden ook niet...alleen de overburen van de trein die dus elke dag bespied worden door Rachel wisten me te boeien, maar dat was van korte duur.</t>
  </si>
  <si>
    <t>Een fantastisch goed boek van Loes den Hollander. Een raadselachtig verhaal met onderhuidse spanning, waar ik van genoten heb. Het boek pakt je meteen vanaf de eerste bladzijde en ongeveer op de helft van het boek dacht ik te weten hoe het verder ging. Niets is minder waar! Het plot is totaal anders en zeer verrassend.De karakters zijn zo goed beschreven dat je helemaal in het boek opgaat.Wederom een zeer goede thriller van Loes. Petje af! Ik wacht vol spanning af op de volgende.</t>
  </si>
  <si>
    <t>Wederom een echte Patterson, leest als een trein, met korte hoofdstukken en met aan t eind van ieder hoofdstuk een cliffhanger zodat je alleen maar door wilt lezen. Het verhaal speelt in het heden en verleden van de hoofdpersoon maar wisselt niet heel vaak. Zeer goed uitgedacht plot. Uitgelezen vakantievoer mede door de locatie waar het verhaal zich afspeeld nml. Key West.</t>
  </si>
  <si>
    <t>Zoals we van Linda van Rijn gewend zijn, lezen haar boeken vlot weg. Dat geldt ook voor ‘Off piste’. De auteur heeft een gemakkelijke schrijfstijl, wat goed bij haar verhalen past. Een typisch winterverhaal van vier stellen die lekker op vakantie gaan, maar waar het uiteindelijk toch niet allemaal goed gaat.Als lezer heb je al vrij snel door wat er aan de hand is en waardoor een van de vrouwen ten val is gekomen. Helaas duurt het relatief lang voor de politie dat doorheeft. Dat remt het verhaal en haalt de verrassing uit de uiteindelijke ontknoping. En dat is jammer. Vooral omdat Van Rijn meerdere boeiende titels op haar naam heeft staan. ‘Off piste’ valt helaas tegen.</t>
  </si>
  <si>
    <t>Vrouweneiland van Inger Frimansson is het eerste boek dat ik lees van deze Zweedse schrijfster. De hoofdpersoon is Tobias Elmkvist en hij is schrijver. Zijn vader heeft een ongeluk gehad en hij verleent tijdelijk hand- en spandiensten op diens boerderij. Zijn vader woont hier samen met zijn jongere vrouw Sabina. Zij heeft een kind uit een eerdere relatie, een verstandelijk gehandicapte jongen die verdienstelijk Elvis kan imiteren. Tobias, de zoon, begint een oppervlakkige relatie met de vrouw van zijn vader. Een criminele dorpsbewoner krijgt hier lucht van en probeert uit dit gegeven een slaatje te slaan. Hij wordt vermoord, sporen worden gewist, de lezer weet wie de dader is en de vraag is of een ontmaskering volgt.Vrouweneiland wil maar niet spannend worden. Toegegeven, het boek bevat aardige passages over het landelijke Zweedse leven, maar dat valt in het niet bij de traagheid van het verhaal. Tobias is een schrijver van het type _x0091_zeurpot_x0092_. Hij vindt tegenslag op zijn weg, is uit beeld, depressief en sombert over zijn leven. Niet bepaald een daadkrachtig persoon. Sabina, de vrouw van zijn vader, heeft meer kenmerken die in die richting wijzen. De romance tussen Tobias en Sabina komt min of meer uit de lucht vallen. Ik vond hun relatie niet echt aannemelijk.Het boek lijdt aan teveel beschouwing en teveel uitweiding. Soms is er een tempoversnelling, maar daarna kabbelt het voort en worden vooral de egocentrische gedachtes van Tobias gevolgd. Hij is niet bepaald een hoofdpersoon om je mee te identificeren, Eigenlijk is de gehandicapte jongen _x0096_ Adam - nog het meest sympathieke karakter. Hij heeft wel iets eigens door zijn Elvis-imitaties en zijn naïeve kijk op het leven.Al met al bepaald geen voltreffer. Teveel taal, teveel woorden en te weinig spanning. Best een aardig boek voor liefhebbers van een beschrijving van het landelijke Zweedse leven of voor lezers die gedachtegangen van een navelstarende schrijver boeiend vinden.Maar spannend? Bijzonder? Onderscheidend? Dat alles niet.</t>
  </si>
  <si>
    <t>Hendrik Groen heeft zichzelf een nieuwe uitdaging gesteld die veel te hoog gegrepen is. En wat hij wellicht beter niet had kunnen doen.Ondanks dat het boek heel vlot is geschreven is het verhaal verre van origineel en kan het zo zijn overgeschreven uit andere boeken. Je blijft hopen op een plotwending die er niet komt. Eerlijk gezegd een heel saai en heel voorspelbaar verhaal. En dan komt er plotseling uit het niets een slot, omdat er toch een eind moet worden gemaakt aan het verhaal, dat precies lijkt op de rest van het boek. Slecht verzonnen, niet origineel en ook nog eens een open eind.</t>
  </si>
  <si>
    <t>Moeder Magda kan de Griekse vriend van haar dochter Naomi niet uitstaan en doet er dan ook alles aan om de relatie te saboteren. Komt dit doordat de Griekse kunstschilder niet past in het rijke milieu van de familie of is er meer aan de hand?Als moeder Magda plotseling overlijdt is Janos de Griekse vriend de eerste verdachte, maar al snel blijkt dat andere aanwezigen ook wel eens een motief kunnen hebben..Dit zorgt ervoor dat je toch wil doorlezen. Was het nou een ongeluk of niet en wie heeft het nu gedaan?Verrassend vond ik dat na de ontknoping het boek niet direct uit is. Andere verhaallijnen lopen nog even door. Dat zorgt voor een mooi afgerond geheel. Geen open einde dus.</t>
  </si>
  <si>
    <t>Ik had een wonderlijke ervaring twee dagen terug (6 juni 2018). Ik onderging een healing door Master Maori Healer Ezard Tamaki. Samengevat: hij duwde op (heel veel) pijnpunten en ik schreeuwde het uit van de pijn. Ik kon in dat half uur gewoon niet meer denken. Nu twee dagen later heb ik eigenlijk nog geen woorden voor deze bijzondere ervaring. Alsof taal de ervaring te niet doet.Die middag bladerde ik door het boek ‘Verslaafd aan liefde‘ van Jan Geurtz. Ik las dit boek in 2016 voor het eerst in één ruk uit. Direct daarna las ik 3 andere boeken van hem ‘Vrij van gedachten‘, ‘Einde van de opvoeding‘ en ‘Over liefde en loslaten‘. Afgelopen meivakantie (2018) nam ik ‘Verslaafd aan liefde‘ weer mee op vakantie en las het opnieuw. Jan Geurtz heeft de gave om het ‘hoe-wat-waarom’ uit te leggen in voor mij begrijpelijke taal.In deel I van zijn boek (geschreven in 2009) legt hij in 12 korte hoofdstukken identiteitsvorming uit en beschrijft hij stagnaties in de groei van het bewustzijn. Hij schrijft toe naar de liefdesrelatie en de vicieuze cirkel van samsara: het symptoom van de fundamentele misvatting is dat we altijd bezig zijn met geluk na te streven en ellende uit de weg te gaan, en nooit echt 100% tevreden zijn. De manier waarop de illusie van onze eigen onvolkomenheid alsmaar proberen te bedekken met de liefde en erkenning van anderen is een vicieuze mallemolen waar je alsmaar nieuwe energie in stopt en waar nooit een einde aan komt.Deel II van zijn boek gaat over het spirituele pad en in het bijzonder de spirituele liefdesrelatie. De keuze voor het spirituele pad houdt het loslaten van het relatiedenken in. Dit houdt in dat je het wel of niet hebben van een relatie niet langer als een levensdoel beschouwt, maar als een omstandigheid die wel of niet op je weg komt, en waarvan je kunt leren en genieten zo lang het duurt. In een spirituele relatie leg je geen enkele claim op de ander, heb je geen recht op de ander, en ben je alleen zelf verantwoordelijk voor je pijnlijke gevoelens. Je relatie is gericht op autonomie en het beëindigen van zelfafwijzing. Als laatste beschrijft Geurtz in deel II ook vormen van stagnatie op het gebied van seksualiteit en relatie zoals seksverslaving, liefdesverslaving en relatieverslaving.Ook in de meivakantie las ik het boek ‘De verboden vrouw spreekt, Maria Magdalena over de liefde‘ van Pamela Kribbe. De boodschap van Geurtz om verantwoordelijkheid te nemen voor je pijnlijke emoties en deze via meditatie te transformeren in liefde en helderheid, las ik ook in haar boek terug: ‘Als je in jezelf het punt hebt gevonden waarop je blokkeert – dit kun je ook lichamelijk voelen – ga daar met je aandacht naar toe. Zachtjes ga je naar dat geblokkeerde stuk toe en omgeef je het met milde, open aandacht, die vrij is van dwang. Alles mag er zijn, of het nu angst, kwaadheid of twijfel is. Als je daarbij in liefde aanwezig kunt zijn, dan open je innerlijk het kanaal voor je eigen zielsenergie. Heb geduld en zachtheid voor wat je blokkeert. Het mag er zijn, het is goed.’.Dit boek van Kribbe is me eigenlijk niet zo goed bij gebleven. Wel vermeldenswaardig vind ik het spiritueel getinte boek ‘De verborgen wijsheid‘ van Erica Rijnsburger. Dit boek gaat over de bewustzijnsleer. In dit boek wordt uitgelegd hoe gedurende een mensenleven een ego wordt opgebouwd en hoe liefde ons ego kan laten smelten op volwassen leeftijd. Door onszelf te verbinden met onze pijn. Door aanwezig te zijn in wat zich aandient en kunnen rusten in die aanwezigheid (gewaarzijn). Door onze sensaties en bijbehorende gedachten en gevoelens te onderzoeken, waarbij op een goede manier ademhalen en aanwezig zijn (mindful) een belangrijke rol spelen.In hoofdstuk 18 van ‘Verslaafd aan liefde‘ schrijft Geurtz over de beperktheid van taal in relatie tot de natuurlijke staat van zijn: ‘Uiteindelijk draait alles op het spirituele pad om de realisatie van je volmaakte natuurlijke staat van zijn. Er zijn boeken vol geschreven over de methoden om die natuur te realiseren, maar een simpele beschrijving van wat die natuur nou eigenlijk is zal je niet vinden. Dat komt omdat die niet rechtsreeks te beschrijven is. Beschrijvingen zijn immers woorden, zinnen, gedachten en de natuur van de geest is ook de natuur van die zinnen, woorden en gedachten. Als je er rechtstreeks naar kijkt is er nooit ‘iets’ te zien. Alle ervaringen, alle beknellingen en geneugtes van samsara zijn ervaringen in de natuur van de geest.‘Ook al kan ik er geen woorden aan geven; zou de healing hebben bijgedragen aan de realisatie van mijn ‘volmaakte natuurlijke staat van zijn‘? Of aan de natuurlijke heling van blokkades die tijdens mijn eigen baby periode zijn ontstaan, zoals mij voorafgaand aan de healing werd verteld? Klinkt best fijn toch?Nieuwsgierig geworden naar het boek ‘Verslaafd aan liefde‘? Ik maakte per hoofdstuk een samenvatting. Lees het hier:- https://angelathissenvanheeswijk.files.wordpress.com/2018/06/180608-verslaafd-aan-liefde.pdf- https://angelathissen.nl/2018/06/08/verslaafd-aan-liefde/</t>
  </si>
  <si>
    <t>Ik vond het boek erg tegen vallen. De dood van de moeder, door de kinderen veroorzaakt uit liefde, vond ik erg vergezocht. Het zwaarbeladen onderwerp als pedofilie werd erg zwak afgedaan. Ik heb het boek uitgelezen in de hoop det het einde toch nog een stukje voldoening gaf maar helaas.</t>
  </si>
  <si>
    <t>Student Theologie Kevin wordt tijdens een autorit geconfronteerd met een telefoontje dat een raadsel bevat, als hij dat raadsel niet oplost zal de beller de auto laten ontploffen, ternauwernood weet hij de auto in veiligheid te brengen en zichzelf, waarna de auto inderdaad ontploft, het onderzoek levert niets op, de dader weet niet van ophouden, weer geeft hij een raadsel op en vervolgens pleegt hij weer de aanslag.De politie staat voor een raadsel, ze lopen steeds achter de feiten, langzaam maar zeker komen er scheuren in het verleden van Kevin, waarin de oorprong lijkt te liggen van de huidige gebeurtenissen.Dit boek kreeg via Hebban hoge waarderingen, ik heb echter geen idee waarom, het is zo'n vreselijk vaag verhaal, daar kan ik geen worst van maken, misschien iets voor de lezers van Stephen King, voor mij niet in ieder geval.</t>
  </si>
  <si>
    <t>Vele Zweedse schrijvers voelen zich geroepen om een graantje mee te pikken van het geweldige succes waarvan Stieg Larsson momenteel geniet. Maar een nieuwe Larsson is Kepler bijlange nog niet!Volgens het buikbandje op deze thriller, het debuut van Lars Kepler, is hij de nieuwe Stieg Larsson (_x0093_Lars Kepler: Uit het land van Stieg Larsson/Lars Kepler betovert zijn lezers zoals Stieg Larsson dat doet_x0094_). Deze laatste is intussen, na zijn Millenium-trilogie wereldberoemd, zeker nu de drie filmen, die naar aanleiding van deze romans werden gemaakt, volop draaien in de bioscopen (en binnenkort ook op KRO-detectives komen). Overigens bracht de publicatie van dit boek in Zweden een zoektocht op gang naar deze tot dan toe onbekende schrijver en wat bleek: Kepler is het pseudoniem van het schrijversechtpaar Alexander en Alexandra Ahndoril.Overigens is Kepler al de derde zogenaamde Larsson, zulks na het verschijnen vorig najaar van de thriller Snel geld van Jens Lapidus.Maar is dat wel zo? Welnu, met het boek Hypnose alleszins niet. Dit lijvige boek van 557 pagina_x0092_s is eerder een ontgoocheling. Omdat het boek zo uitgesponnen is in de verhaalvorming, mist het de suspense en de spanning die toch eigen moeten zijn aan een goede thriller.Het boek draait om psychiater Erik Maria Bark die een vijftienjarige zwaargewonde jongen hypnotiseert, zéér tegen zijn zin, maar ertoe gepusht door politie-inspecteur Joona Linna, die blijkbaar de spil zal vormen van een reeks thrillers. Na hypnose van de jongen blijkt dat hij verantwoordelijk is voor het afslachten van zijn ouders en zusje en hierop volgt de weergave van een reeks gewelddadige gebeurtenissen, weliswaar onderbroken door een beschrijving van de relatieproblemen die Bark heeft met zijn echtgenote Simone en de vreemde verdwijning van hun probleemzoon Benjamin. Deze laatste gebeurtenis en de zoektocht naar de verdwenen jongen maken het grootste deel uit van de roman.Het is een complex boek en twee oorzaken liggen hierin ten grondslag: vooreerst het nodeloos lang uitgesponnen verhaal en vervolgens het feit dat sommige informatie in de eerste 300 pagina_x0092_s van het boek pas in het midden van de roman wordt verklaard. Inderdaad alles speelt zich af in het heden, maar halverwege het boek gaan we plots 10 jaar terug in de tijd en worden onopgeloste vragen uit het eerste deel verklaard, onder meer de redenen waarom Eric Maria Bark gestopt is met hypnoses, alsmede de oorzaak van het conflict tussen Eric en zijn vrouw Simone. Pas nadat het heden helemaal verklaard werd, komt er enige spanning in het boek. Je gaat nu ook vlot mee met het verhaal, zulks in tegenstelling tot het eerste deel van het boek dat eerder saai en warrig is, en een traag tempo heeft: het verhaal schiet niet op en blijft in cirkeltjes draaien.Ik mis heel wat componenten die een thriller normaal bevat: spanning, plotwendingen, begeestering en vind daarentegen langdradigheid, saaiheid en een stroeve verhaalstijl, hetgeen het lezen niet gemakkelijk maakt. Het boek sleept je, vooral in het begin niet mee, waardoor je het vlug weglegt omdat je vaak niet mee bent met de gebeurtenissen en de feiten allemaal toch nog eens op een rijtje wil zetten. Hierdoor ben je ook verplicht om soms terug te bladeren. Ik vind het alles bij elkaar een zeer middelmatig boek!</t>
  </si>
  <si>
    <t>Het boek viel me een beetje tegen t.o.v. het fenomenale Saturday. Volgens de achterflap zou de seksuele moraal van de jaren zestig debet zijn aan hoe de relatie tussen de twee hoofdpersonen niet tot wasdom komt, maar, buiten het verplicht moeten trouwen, zie ik niet hoe deze moraal echt van invloed is op bepaalde beslissingen. Hoe anders was dat bij Saturday, dat wel een levendig document was van onze tijd en hoe de onderlinge relaties daarin passen. Ik had ook vaak het gevoel dat sommige zijlijnen alleen maar afleiden van het daadwerkelijke verhaal, zo blijven de ontmoetingen tussen de geliefden en hun ouders een tikkeltje oppervlakkig. Waarom moest de moeder van Edward gemankeerd zijn met een hersenaandoening? Zulke metaforen werken te geforceerd om de thematiek kracht bij te kunnen zetten. Waar deze roman wel in excelleert, is in hoe McEwan van bijna niks - twee jonge mensen die zich niet aan elkaar durven te geven - toch een immense spanning in weet te bouwen.</t>
  </si>
  <si>
    <t>Het verhaal begint in de gevangenis waar Ash voor de zoveelste keer compleet word doorgelaten door een paar andere criminelen. Zijn gezondheid gaat steeds sneller achteruit en alles begint hem steeds minder te interesseren.Tijdens zijn evaluatiegesprek ziet hij de kans dat hij wordt vrij gelaten dan ook erg somber in. Totdat hij Dr. Alice McDonald hoort vragen om zijn vrijlating voor een speciale zaak. De Poppenspeler zou weer hebben toegeslagen. Er is namelijk weer een lijk opgedoken met een plastic pop in haar buikholte vastgenaaid. Een paar jaar geleden had Ash hem bijna te pakken. Dat moment zal hij nooit meer vergeten. Bijna had hij hem te grazen, maar ondanks alle moeite, al zijn doorzettingsvermogen, is hij weten te ontsnappen. Ash heeft het zichzelf nooit vergeven.Terwijl Dr.Alice McDonald er alles aan doet om de vrijlating van Ash te realiseren, denkt Ash aan heel iets anders. Hij zou namelijk dolgraag wraak willen nemen op de persoon die verantwoordelijk is voor zijn opsluiting in de gevangenis. Dat gaat natuurlijk niet zo simpel wanneer hij constant door Dr. Alice McDonald in de gaten word gehouden.Wanneer ze beginnen met het onderzoek naar de Poppenspeler, besluiten Ash en Alice alle oude dossiers eens na te pluizen. Misschien hebben ze iets over het hoofd gezien? Alice probeert dan ook heel nauwkeurig alles na te lopen wat er al aan onderzoek naar de Poppenspeler is geweest. Dit blijkt echter lastiger dan gedacht. Er blijken namelijk heel wat bewijs stukken te zijn verdwenen. Op een gegeven moment kunnen ze zelfs het lijk dat in het mortuarium lag niet meer vinden. Hoe moeten ze op deze manier ooit deze case oplossen?Ondertussen wordt Ash regelmatig lastig gevallen door de criminelen die hem ook in de gevangenis lastig vielen. Ze laten hem maar al te duidelijk weten dat hij moet oppassen, want ze houden hem in de gaten.Lukt het Ash en Alice om de zaak van de Poppenspeler voor eens en voor altijd op te lossen? En krijgt Ash zijn kans om wraak te nemen?Het begin van het verhaal leest rommelig. Ik had moeite om in het verhaal te komen omdat het een wirwar van gevoelens waren. Het verhaal begint al vrij snel met de mishandelingen van de andere criminelen tegen Ash en de reden waarom lees je pas een stukje verder op. Het boek werkt heel erg naar de meest spannende momenten op het einde toe. Hoewel de gebeurtenissen rondom de Poppenspeler erg luguber zijn en ook zo worden beschreven, merk je niets van de spanning of angst wat zijn slachtoffers zouden hebben gevoeld. Dit vond ik persoonlijk erg jammer. Het verhaal werd daardoor pas spannend op het moment dat ze dichter bij de dader begonnen te komen en een tweetal personen verdwenen waren. Ook vond ik de relatie tussen Ash en Alice erg verwarrend. Het ene moment is Alice een volwassen en intelligente vrouw, en op het ander moment komt ze op mij over als een erg jong en onervaren persoon. Dit maakte de gesprekken tussen Ash en Alice erg apart. Ik twijfelde steeds of er meer tussen de twee speelde dan alleen maar collega’s, waar het soms ook op een vader, dochter relatie leek.Al met al vond ik het een redelijk leuk boek ook al kwamen er meer detective elementen in voor dan thriller wat ik toch enigszins teleurstellend vond.</t>
  </si>
  <si>
    <t>Donna Leon komt van oorsprong uit Amerika, maar woont al jaren in Venetië. Ze is helemaal weg van de stad en Venetië is dan ook het decor voor al haar boeken. Ze staat bekend om haar politieromans met in de hoofdrol commissaris Brunetti. Voor Hemelse juwelen maakt Leon een uitstapje naar een ander genre waar niet direct een lijk wordt gevonden. De stijl blijft herkenbaar, maar de stap is gewaagd en niet helemaal geslaagd.Muziekwetenschapper Caterina Pellegrini krijgt de kans om in haar favoriete stad Venetië onderzoek te doen naar twee mysterieuze kisten vol documenten. Ze wordt door een advocaat ingehuurd om voor twee rijke neven op zoek te gaan naar de erfenis van Agostino Steffani, een componist/abbé uit de zeventiende eeuw. Steffani schijnt volgens de neven een schat te hebben nagelaten aan de voorouders van de neven. Pellegrini is gefascineerd door het verhaal en vooral geïnteresseerd in verborgen composities en partituren van Steffani. Naarmate ze meer papieren uit de kist onderzoekt, wordt het verhaal steeds interessanter. Heeft Steffani zijn betrokkenheid bij een moord verborgen? En is er eigenlijk wel een schat?Leon leidt de lezer in Hemelse juwelen eigenlijk door een soort geschiedenisles. Het college gaat over het leven van Steffani en zijn rol in de barokmuziek, het kerkelijk wezen en het leven van een aantal welgestelden. Naast het onderzoek van Pellegrini, dat uitgebreid beschreven wordt, spelen ook de relatie tussen haar en de advocaat en haar en haar zus een rol. Dat zorgt voor afwisseling, maar die verhaallijnen blijven redelijk op de oppervlakte. Hoewel het boek bestempeld is als literaire thriller, is de geschiedenisles te weinig echt spannend. Natuurlijk is er nieuwsgierigheid naar de documenten in de kist en naar het privéleven van Pellegrini, maar de stempel literaire roman zou hier toch meer op zijn plek zijn.Literair is het boek namelijk wel. Vooral de beschrijvingen van de gebeurtenissen in de zeventiende eeuw en de analyses van de barokmuziek trekken het naar een hoger niveau. De schrijfstijl is soms zelfs statig en deftig. Zoals Leon wel vaker doet, maakt ze ook in dit verhaal weer gebruik van Italiaanse passages. Dit maakt Hemelse juwelen geloofwaardig en authentiek, maar af en toe lastig te volgen voor wie die de taal niet machtig is.De geschiedenisles lijkt soms over te gaan in een sprookje. Echter wel een sprookje dat als een nachtkaars uitgaat. Het einde is verrassend, maar de kous wordt heel snel afgedaan. Leon lijkt het verhaal af te raffelen en dat is jammer. Al met al is het een uniek boek met veel informatie, maar te weinig spannend en diepgravend om lang te blijven hangen.</t>
  </si>
  <si>
    <t>Goed, eigentijds ,meeslepend en spannend verhaal. Mooi gecomponeerd en geconstrueerd. Eenmaal begonnen....je wilt het verder weten allemaal!</t>
  </si>
  <si>
    <t>Randy Susan Meyers is geboren in Brooklyn, New York. Op jonge leeftijd las ze veel en al gauw voornamelijk literatuur die maatschappelijke kwesties beschreef. Mogelijk doordat ze opgroeide in een gezin met een gewelddadige vader, heeft ze een sterk ontwikkeld rechtvaardigheidsgevoel. Dit uitte zich in een bijzondere belangstelling voor sociale discussies en de wensdroom de wereld te willen veranderen. Na haar studie verhuisde Meyers naar Berkeley, Californië, in de hoop daar haar droom waar te maken. Maar uiteindelijk keerde zij na een tijdje enigszins gedesillusioneerd terug naar haar geboortestad, waar ze trouwde en twee dochters kreeg. Daarmee verruilde ze, zoals ze zegt op haar website, de spandoeken voor de luiers. Maar haar betrokkenheid bleef, want zodra haar kinderen oud genoeg waren, stortte Meyers zich op het maatschappelijk werk. Huiselijk geweld, met alle gevolgen van dien, had haar aandacht. Niet alleen slachtoffers, ook daders en de door dit geweld beïnvloede, kansarme jongeren.   Bovenstaande kwesties zijn allemaal terug te vinden in Schaduwkant. Een psychologische roman die zich, net als de overige boeken van deze auteur, afspeelt in de gezins- en familiesfeer.  Schaduwkant is geen opwekkend verhaal, zoals de subtitel al doet vermoeden. We weten vaak niet wat zich afspeelt in de schaduwen van een ogenschijnlijk gelukkig huwelijk, welke verzwegen drama’s er zijn achter iedere voordeur. Zoals in het huwelijk van Maddy en Ben. Zij is een intelligente, zorgzame vrouw en maatschappelijk werkster. Hij een succesvol en gewiekst advocaat. Samen hebben ze drie kinderen, Emma, Gracie en Caleb.  Maddy zucht onder het juk van haar huwelijk: Ben heeft een opvliegend karakter en zijn wisselende stemmingen zijn bepalend voor de sfeer thuis. Ben geeft haar voortdurend het gevoel dat ze tekortschiet en weet iedere situatie zo te manipuleren dat Maddy, vermoeid als ze is, altijd weer toegeeft. Om alles onder controle houden, zoekt zij regelmatig haar toevlucht tot tranquillizers. En ondanks dat ze in haar werk dagelijks in contact komt met vrouwen die te maken hebben met huiselijk geweld, durft Maddy zelf niet onder ogen te zien hoe haar thuissituatie akelig veel overeenkomsten vertoont met die van haar cliënten. Als op zeker moment een opgejaagde en driftige Ben een ernstig auto-ongeluk veroorzaakt, waarbij Maddy zwaargewond raakt, worden beiden in de periode die volgt op pijnlijke wijze geconfronteerd met zichzelf en met de schaduwkant van hun relatie.  Deze roman wordt verteld vanuit drie perspectieven, die van Maddy, Ben en hun vijftienjarige dochter Emma. Ongetwijfeld vanuit haar eigen beroepservaring wil de auteur hiermee aandacht vragen voor de positie van de dader, Ben dus, in dit geval. Toch lijkt het karakter van Ben maar niet tot leven te willen komen. Zijn gevoelens van spijt en zelfreflectie worden belicht, maar dit blijft oppervlakkig. Daarentegen is het verdriet en de onmacht van Maddy aangrijpend. Haar hersenletsel na het ongeval is mogelijk blijvend en belet haar normaal te functioneren. Haar frustratie en angst zijn pijnlijk en bijna tastbaar.   In het boek is veel aandacht voor communicatie binnen het gezin, vaak in huishoudelijke dialogen, die op den duur het verhaal vertragen. Dochter Emma krijgt veel verantwoordelijkheid toebedeeld van haar vader, dusdanig zelfs dat het ongeloofwaardig wordt, ook omdat grootouders veelvuldig in het huishouden aanwezig zijn, maar niet ingrijpen. Dat Emma uiteindelijk bezwijkt onder die druk, komt pas laat in het boek aan de orde en is dan even snel weer voorbij. Hiermee deed de auteur geen recht aan het karakter en de positie van Emma. Maar ditzelfde geldt voor de schets van het huwelijk voordat het ongeluk plaatsvond. De lezer weet weliswaar via de achterflap van het boek over het tiranniserende gedrag van Ben en de pillenverslaving van Maddy, maar die emotionele chantage had scherper toegelicht mogen worden.    In basis is dit absoluut een sterk en realistisch verhaal, juist vanwege de focus op psychisch geweld binnen een relatie, maar er zijn te veel losse eindjes, alsof het verhaal jammer genoeg te vlug werd afgerond.</t>
  </si>
  <si>
    <t>De Eerste Wereldoorlog (1914-1918) was een ongekend wrede oorlog met miljoenen slachtoffers. Na anderhalve maand lagen de fronten al min of meer vast, en wat volgde was een vierjarige loopgravenstrijd. Voor soldaten was het leven in een loopgraaf een regelrechte hel, met name in de herfst, winter en voorjaar waren de omstandigheden erbarmelijk. Je zakte tot je knieën in de modder, alles werd vochtig en vies, met als meest voorkomend gevolg 'loopgravenvoeten': opgezwollen, geïnfecteerde en afstervende voeten. Loopgraven stortten regelmatig in en het ongedierte – met name ratten - tierde welig en bracht ook de nodige ziektes met zich mee.Maar het ergste waren de doodsangst en eenzaamheid waar de soldaten aan werden blootgesteld. Iedere minuut kon je laatste zijn, of die van je vriend. Complete lichtingen vonden de dood. Degenen die het overleefden leden vaak aan waanvoorstellingen, praatten tegen zichzelf en draaiden volledig door.Ook waren er soldaten die zich gewetensbezwaarde verklaarden, zo genaamde ‘witte veren’. Op deze mannen werd neergekeken, ze werden gezien als lafaards. Een witte veer werd soms ingezet als ziekenbroeder in het veldhospitaal, maar meestal moesten ze als brancarddrager gewonden en doden van het slagveld halen. Daar waren ze makkelijke doelwitten voor de Duitse sluipschutters.Het dragende verhaal van De witte veer is deze oorlog. De zeventienjarige, Engelse Tristan Sadler doet zich in 1916 voor als een jaar ouder, om zo naar het front te kunnen gaan. Hij is jong en naïef, en weet helemaal niet waar hij aan begint. Tijdens zijn opleiding aan de militaire academie Aldershot leert hij Will Bancroft kennen en er ontwikkelt zich een vriendschap tussen de twee jongens.Al gauw wordt duidelijk dat Tristan romantische gevoelens koestert voor mannen, en in het bijzonder voor Will. De ene keer beantwoordt Will deze gevoelens, om zich het volgende moment van Tristan af te keren en hem wekenlang te negeren. Zo ook op het slagveld waar ze naartoe gestuurd worden.In september 1919, de oorlog is al een jaar voorbij, bezoekt Tristan de zus van Will, Marian. Hij wil haar de brieven teruggeven die zij tijdens de oorlog aan Will heeft gestuurd. Maar Tristan wil meer, hij wil haar ook vertellen over de dood van Will, en zijn eigen rol. Will legde in 1917 in Frankrijk zijn wapen neer, hij wilde niet meer vechten. Hij was echter geen gewone witte veer, hij bleek een absolutist, hij wilde helemaal niets meer met de oorlog te maken hebben. En daarop stond de doodstraf, Will werd standrechtelijk gefusilleerd.John Boyne heeft het verhaal bijzonder goed opgebouwd. Het springt heen en weer tussen 1916 en 1919, kijkt terloops terug op de jeugd van Tristan, Will en Marian, en sluit af met de laatste woorden en gedachten van Tristan als tachtigjarige. Het verhaal gaat echter niet alleen over de Eerste Wereldoorlog, het gaat ook over homoseksualiteit, vriendschap, angst, afkeur, schuldgevoel, schande en wanhoop. Boyne beschrijft dit alles zeer integer en dwingt je tot nadenken. Bijvoorbeeld over de vraag of een witte veer echt wel zo’n lafaard was, zijn weigering betekende namelijk een zekere dood en riep schande af over zijn familie. Witte veren werden (en worden!) niet genoemd op oorlogsmonumenten, alsof ze niet hebben bestaan.Boyne beschikt over een vlotte pen en nergens laat hij losse eindjes slingeren. De dialogen zijn goed en personages komen tot leven. Kortom: een fenomenaal boek.Tot slot krijgt Tristan nog even het woord:‘In Aldershot leerden ze ons niet vechten, maar zo lang mogelijk in leven blijven. Alsof we al dood waren, maar het nog een paar dagen of weken konden rekken als we goed konden schieten […] De kazerne zat vol met geesten, Marian, begrijp je dat? We leken al dood te zijn voor we uit Engeland vertrokken.’Vertaald door Mechteld Jansen.</t>
  </si>
  <si>
    <t>Langs de afgrond van Carla Norton.werd zij door een monster ontvoerd en vier jaar gemarteld in zijn kelder. Nu is ze alweer jaren vrij, maar nog steeds is elke dag een gevecht.Dan komt een nieuwe zaak in het nieuws. De 13-jarige Tilly is net bevrijd uit handen van een sadistische pedofiel. Als haar ouders Reeve vragen hun dochter bij te staan, ontdekt Reeve dat voor Tilly de Reeve lijkt op het eerste gezicht een normale jonge vrouw van 22 jaar. Maar tien jaar eerder nachtmerrie nog niet voorbij is: het brein achter de ontvoering houdt haar nog steeds in de gaten….Dr. Lerner vraagt Reeve om met de ouders van Tilly Cavanaugh te praten, hij is gespecialiseerd in het behandelen van slachtoffers als Tilly, maar om haar te beschermen zoeken de ouders een soort van referentie voordat ze hun dochter aan weer een vreemde man bloot gaan stellen. Het klikt tussen de beide meisjes, en algauw weet Reeve het vertrouwen van Tilly voor zich te winnen. Door de gesprekken die ze voeren komt Reeve het één en ander te weten over de dader, niet wie hij is maar wel dat hij niet alleen werkt. Ze gaat zelf op onderzoek uit en komt zonder dat ze het zelf in de gaten heeft wel heel erg dichtbij de waarheid…..Het begint met een spannende flaptekst die uitnodigt om het verhaal te willen lezen. Het zinderende proloog maakt de lezer nog nieuwsgieriger naar het verhaal. En die nieuwsgierigheid wordt volledig beloond.Het verhaal wordt geschreven vanuit de slachtoffers en de dader. Dat de dader al heel vroeg in het verhaal wordt vrijgegeven is in het begin misschien een beetje raar maar geeft juist het verhaal meer inhoud. Langzaam wordt de spanning opgevoerd om uiteindelijk tot een geweldig en verrassend plot te komen. De afwikkelingen na de plot werden te snel en te rommelig afgehandeld, daar had nog iets meer aandacht aan geschonken mogen worden.Al met al een prachtig debuut die voor mij 4 dik verdiende sterren waard is.</t>
  </si>
  <si>
    <t>Nog nooit een boek gelezen waarin zo vaak een situatie keer op keer wordt herhaald. Erg langdradig het schiet niet op.</t>
  </si>
  <si>
    <t>Toen ik de achterflap las, was ik vol verwachtingen van het boek. Helaas zijn deze niet ingelost. Vooral het eerste deel is eerder een opgave om verder te blijven lezen. Het gaat over Geiger ( de martelaar) en zijn assistente Harry , die de website en rekrutering van klanten regelt. En bij een nieuwe opdracht loopt het mis: degene die Geiger moet ondervragen is een kind van 12 jaar (Ezra) en laat het nou net één van zijn regels zijn dat hij geen kinderen doet. Daarom besluit hij hem te redden en ontsnappen ze samen. Natuurlijk blijft dit niet zonder gevolgen. De opdrachtgever is er van overtuigd dat de jongen weet waar zijn vader is. En vinden zullen ze hem en daarom open ze de jacht op hen. Ondertussen kan je ook lezen hoe het komt dat Geiger een martelaar is geworden. Hoe hij zijn jeugd heeft beleefd en af en toe flashback krijgt. in het laatste deel is er wel een beetje spanning en vraag je jezelf af hoe het zou eindigen. Wie gaat er winnen? Wie gaat er dood? De antwoorden laat ik open voor jullie zodat je dit zelf kan ontdekken als je het boek zou willen lezen.</t>
  </si>
  <si>
    <t>Nobody van Marelle Boersma.Ik moet zeggen dat ik nog nooit iets van haar gelezen heb maar nu ik Nobody gelezen heb volgen er zeker meerWat een geweldig boekhet is spannend goed geschreven en lees lekker weg het is een echte page turner je blijf er in lezenIk wist niet dat ze zo goed kon schrijven ze krijg van mij 4 ****</t>
  </si>
  <si>
    <t>HET ACHTSTE LEVEN (voor Brilka)door Nino HaratischwiliEEN KOLOSSAAL BOEKIn een lange Proloog wordt de lezer duidelijk gemaakt dat het verhaal verteld gaat worden door Nitsa Jasji, een Georgische schrijfster in haar dertiger jaren. Zij heeft, duidelijk teleurgesteld over haar leven tot dusver, haar vaderland verlaten en zich gevestigd in Berlijn. Zij vertelt de familiegeschiedenis van de Jasji's vanaf het begin van de 20ste eeuw tot het heden, het eerste decennium van de 21ste eeuw, in een soort lange brief, aan de dochter van haar zuster, de Brilka uit de titel, een 12jarig danseresje dat met haar dansgroep op tournee in Amsterdam verblijft.Zelf heeft Nitsa haar verhalen verzameld door talloze gesprekken met haar overgrootmoeder Stasia.Tijdens de Proloog blijkt Brilka haar groep verlaten te hebben om naar Wenen te reizen. Nitsa wordt door haar familie in Georgië gevraagd haar daar op te sporen en naar huis te brengen.In het verloop van de Proloog worden allerlei vragen opgeroepen (waarom is Nitsa in Berlijn, waarom reist een jong meisje alleen stiekem naar Wenen?)zonder dat ze worden beantwoord. Dit maakt deze inleiding moeilijk te lezen, maar door het prachtige taalgebruik en de vloeiende schrijfstijl wordt je als lezer meegesleurd het verhaal in.Wat volgt zijn zeven delen, elk met als titel de voornaam van een van de leden uit vijf generaties Jasji . Opvallend is dat slechts één van de zeven een man is. We lezen over de lotgevallen van deze familie, met hun partners en kinderen. Hun levens gaan niet over rozen, wat begrijpelijk is omdat zij leven in de voor Rusland (de Sovjet Unie) en dus ook voor Georgië turbulente 20ste eeuw. Dit verklaart ook waarom de vrouwen in dit boek vaak centraal staan. De mannen zijn op de een of andere manier betrokken bij het politieke en militaire gebeuren en veelal weg van huis. Het is te begrijpen dat de relaties voortdurend onder spanning staan en er ontstaan dan ook vaak heftige situaties die niet zelden een dramatische afloop hebben. De lezer voelt zich hier geleidelijk zo bij betrokken, dat hij/zij er bijna deel van lijkt uit te maken. De karakters van de hoofdpersonen worden zo prachtig beschreven, dat je met hen meeleeft en mee lijdt, ze bewondert en soms verafschuwt, want een deel van hun problemen veroorzaken ze ook zelf.In het boek is , zoals de vertelster het zelf uitdrukt, elke persoon een draadje waarmee geleidelijk een kleurrijk tapijt geweven wordt.Parallel aan de familiesage krijgen we een steeds beter inzicht in de politieke verhoudingen , de barbaarse toestanden en militaire verwikkelingen in de Sovjet Unie en daarna. In tegenstelling tot de schrijfstijl in de rest van het boek worden deze feiten op een zakelijke manier verteld, als in een geschiedenisboek. Dit zal voor menige lezer droge en niet altijd interessante kost zijn en zal soms zelfs ervaren worden als een hinderlijke onderbreking van het spannende verhaal. Want spannend is het boek, van het begin tot het eind.Het heeft geen zin in het kader van deze bespreking nader in te gaan op de vele emotionele en soms hartverscheurende gebeurtenissen, want de indrukwekkende manier waarop Nino Haratischwili het heeft beschreven moet men als lezer zelf ervaren. Overigens worden de politieke passages in de loop van het boek steeds relevanter voor de Jasji's en daarom interessanter om te lezen. Na afloop blijk je je dan veel onvermoede achtergrondfeiten eigen gemaakt te hebben. Georgië is voor je gaan leven, zoals het voor de meesten van ons toch nooit gedaan zal hebben.In het laatste deel van het boek komt het tot de ontmoeting tussen Nitsa, de vertelster en Brilka het onafhankelijke jonge nichtje. Het is een sluitstuk dat misschien wel het mooiste gedeelte van het boek oplevert. Het tapijt is geweven, hoewel de vertelster (en dus de schrijfster, want het is moeilijk om de twee te scheiden, zonder dat we het boek autobiografisch willen noemen ) nog wel een paar losse draadjes heeft laten bungelen.Om toch een paar kleine minpuntjes te noemen : naast de voor sommigen wat saaie politieke fragmenten is er weinig ruimte voor luchtigheid of humor en vergen de heftigste scenes wel wat van het incasseringsvermogen van de lezer.Zo heeft de schrijfster een monument opgericht voor haar vaderland en vooral voor de familie Jasji. in een kolossaal boek van meer dan 1200 bladzijden, dat je aan het eind met een zucht aan de kant legt, niet een zucht van verlichting, maar van spijt dat het uit is.Het gebruik van het woord “kolossaal” in de titel van deze recensie slaat natuurlijk niet alleen op de omvang van het boek. Het woord betekent ook en vooral “ontzagwekkend” en dat is het in alle opzichten.Deze bespreking heeft absoluut geen recht gedaan aan de rijkdom van de inhoud. Het advies is dus : Lees het!Een onvergetelijk en KOLOSSAAL boek.</t>
  </si>
  <si>
    <t>Ik kan niet overweg met de schrijfstijl van deze auteur, teveel kortsluitingen. Vind het vaak onhandig geformuleerd en er zijn gedachtesprongen die ik niet kan volgen. Het zijn typische beginnersfouten.P.7: op pcscherm verschijnt een foto van Olivier en Fie, Olivier ziet zichzelf en denkt ‘... en voor het eerst, ondanks alle kleine tekens onderweg, zag hij dat hij er nu was.’ Tekens onderweg? Dat hij er nu is? De schrijfster bedoelt waarschijnlijk dat Olivier tijdens het downloaden wel zag dat hij het was die op de foto stond maar dat hij het nu pas echt ziet. Heel knullig geformuleerd!P.7. ‘Dag in dag uit had hij zich achter computers, in inbouwkeukentjes, in de metro gepropt.’ Ik zie hem helemaal zitten, opgevouwen in een keukenkastje.P.9 ‘Sylvie wist inderdaad altijd wat ze moest dragen, en wat ze moest zeggen. Wat ze moest doen. Een wit boeket en een mand met rozenblaadjes, had ze gezegd toen hij zijn moeder moest begraven. Goddank dat hij die bij zich had.’ Dus Sylvie zei wat hij moest meenemen naar de begrafenis en o wonder, laat hij dat boeket en die mand nou net bij zich hebben!???P.13 ‘ ... een oude schoenendoos op de hoek van de boekenkast.’ Op de hoek? Welke hoek?P.16 Olivier gaat naar een straat waar hij herinneringen van vroeger aan heeft, hij kijkt er aan het begin van de straat naar en denkt ‘Nu is het nog de straat van vroeger. Als hij verder liep, nam hij het heden mee.’ In zijn hoofd is het nog de straat van vroeger ja, maar de straat waar hij naar kijkt is die van het heden. Als hij verder loopt, dringt het heden het beeld in zijn hoofd binnen, maar hij neemt zelf het verleden mee. Weer erg onhandig verwoord.P.24 ‘Op dinsdagochtend verzamelden ze zich... Het was de eerste excursie van het semester. Olivier was er al en stond boven aan de trap te wachten.’ Dit wordt verteld vanuit het perspectief van een onafhankelijke waarnemer, maar we zitten verder altijd in het hoofd van Olivier. Kan niet. Fout.P.28 ‘Sinds ze teamgenoten waren, had Jacques een kind gekregen en Olivier een leerstoel.’ Een kind ‘krijgen’ is iets anders dan een leerstoel ‘krijgen’. Je kunt het zo niet formuleren.P.38 ‘Een paar keer, tussen de langs waaiende vrienden door, besloot hij naar haar toe te gaan.’ Besluiten tussen vrienden door?P.48 ‘Ze had een nieuwe hobby nodig. Een jongen misschien, die lekker rook. Al kon ze zich dat in deze kamer eigenlijk niet voorstellen. Het was hier zo schoon.’ Past een lekker ruikende jongen niet in een schone kamer? Een stinkende jongen misschien niet, maar een lekker ruikende? Of is hier weer een onuitgesproken gedachtesprong: jongen, seks, vies, past niet?P.49 skypen: ‘Ik zie wel. Ik regel wel wat. Dag,mam!’ ‘Dag, Fie!’ En weg was haar moeder, voor ze nog wat zeggen kon.’ Maar wat had ze anders verwacht, wat zou ze nog willen zeggen, ze had zelf immers al dag gezegd?P.50 ‘Sommige gevels herbergden een archiefkast aan herinneringen.’ Lelijke beschrijving. Zit er een gat in die gevels waar de archiefkast in staat?En neem het hoofdstukje 13 over de onverwachte zwangerschap van de vroegere geliefde van Olivier: is ze nu blij of niet? Is ze expres zwanger geworden of niet? Is hij verrast of niet? Ik kan het niet volgen.Ook de karakters kunnen me niet boeien, ze blijven op afstand, hebben iets mechanisch.</t>
  </si>
  <si>
    <t>Thomas Olde Heuvelt (1983) is inmiddels een gevierd schrijver en bekend over de hele wereld na het het enorme internationale succes van zijn Hex, dat hij speciaal herschreef in het Engels en ook voorzag van een nieuw einde. Hoe leuk is het dan als je in je volgestouwde boekenkast met heel veel ongelezen boeken nog een boek van hem "uit de oude doos" vindt. Leerling Tovenaar Vader &amp; Zoon schreef Thomas in 2007-2008 toen hij nog maar 25 was. Dat er toen al een veelbelovend schrijver in hem school, blijkt wel uit dit bijna megalomane verhaal van Travis Lauper die op zijn 14e zijn vader verliest door een noodlottig ongeluk. Travis sleept zich door zijn puberdagen en kan zijn verlies maar geen plekje geven. Dan ontmoet hij op het strand de surflegende Buster Chavez en van hem leert hij de monstergolven van de Tijuana Sloughs te temmen op zijn plank en hij wordt een gevierd surfkampioen. Dat deze ontmoeting met Buster een enorme prijs heeft, dringt dan nog niet tot Travis door. Twintig jaar later lijkt Travis alles te hebben wat hij wil in het leven, een mooie lieve vrouw, een gezonde zoon, een nieuwe carrièrekans. Maar er blijkt nog een rekening te vereffenen met zijn oude leermeester Buster die dan pas zijn ware gezicht laat zien. In een rollercoaster van gebeurtenissen die dan volgen moet Travis strijden tegen krachten die niet van deze wereld zijn en moet hij terug naar het begin om zijn zoon ooit nog in de ogen te kunnen kijken.Thomas Olde Heuvelt gooit in dit boek alle remmen los en gebruikt thriller, horror en detective elementen om er maar zo veel mogelijk uit te halen wat er in zit. Dat geeft af en toe wel een beetje een "over the top" gevoel. Naar het einde toe raakte ik een beetje de draad kwijt, net als hoofdpersoon Travis maar in de epiloog werd het me toch nog weer duidelijk. Het is mooi om te zien dat Thomas sinds dit boek enorm gegroeid is als schrijver maar als fan moet je deze zeker niet te lang in je boekenkast laten liggen want het is zeer de moeite van het lezen waard.</t>
  </si>
  <si>
    <t>Spannend opgebouwd boek tot je aan de ontknoping komt: het lijkt wel of de schrijfster het allemaal beu was en zowat iedereen liet doodgaan om snel te kunnen afsluiten.</t>
  </si>
  <si>
    <t>Harry Hole -sorry Holieeeee- is een Noorse rechercheur met een drankprobleem. Door middel van conversaties, dromen/hallicunaties en flashbacks krijgen we steeds een beetje meer te weten over wie Holly Hole eigenlijk is. En die is... bijzonder!Het verhaal begint al gelijk met een grote dosis (politie)humor, waar ik altijd van gecharmeerd ben. Helaas krijgen Australische legendes, geschiedenislesjes over de Aboriginals en feiten over van alles en nogwat te vaak de overhand in dit verhaal, waardoor ik constant uit de spanning werd gehaald en hierdoor ook niet echt lekker in het moordmysterie ben gekomen. En omdat ik er niet zo goed in kwam, was het voor mij ook even puzzelen wie nou welke personages waren.De opbouw van het verhaal was vrij traag en er werden heel veel dingen aangehaald die er wat mij betreft buiten gelaten hadden kunnen worden. Het mysterie kwam pas over de helft van het boek op gang en de laatste 50 pagina's gingen echt in sneltreinvaart, zonder al te veel afdwalingen.Nee, helaas was dit dus niet echt mijn boek. Wel hoor ik rondom me heen dat ik me er even overheen moet zetten en verder moet gaan in de volgende, dat ze echt de moeite waard zijn. Ga ik zeker ook wel doen, maar nu nog even niet :). Deze is me teveel tegengevallen.</t>
  </si>
  <si>
    <t>een hele spannende thriller. vanaf het begin wil je niet meer stoppen met lezen. ik heb meteen een ander boek van deze schrijfster bij de bibliotheek aangevraagt.</t>
  </si>
  <si>
    <t>Schitterend boek. In een woord schitterend. Heb hem dan ook bijna in een ruk uitgelezen. Het is dat er andere dagelijkse verplichtingen waren die maakte dat ik het even opzij moest leggen.Lizzy krijgt van haar opa op zijn sterfbed de opdracht bij hun familiebezit wat te halen. Lizzy gehoorzaamt haar opa en haalt wat hij vraagt. Als zij bij hem meld dat ze het heeft vraagt hij haar Gerechtigheid te doen.Gerechtigheid? Ze begrijpt het niet helemaal. Tijdens het voorlezen van het testament gaat er een tipje van de sluier omhoog. Het familiebezit wordt nagelaten aan voor haar twee totaal onbekende. Lizzy bijt zich vast in de opdracht van haar grootvader. De onderste steen zal bovenkomen. Wat heeft het verleden, de tweede wereldoorlog met dit alles te maken? Welke keuzes heeft haar grootvader gemaakt? En wat voor invloed heeft dat tot op de huidige dag? Het mooiste aan dit boek vind ik de schuingedrukte stukken waarin de geschiedenis wordt beschreven wat samenhangt met het heden.</t>
  </si>
  <si>
    <t>Het einde van de cirkel vertrekt vanuit dezelfde premisse als de Da Vinci Code. De uitwerking is echter compleet verschillend. Hier geen actie en bordkarton, maar wel een vrij trage plotontwikkeling én uitgewerkte personages.De stijl en de personages doen mij wat denken aan Michael Robotham (ik-figuur _x0096_ hoofdpersonage met handicap _x0096_ snedige, cynische en humorvolle schrijfstijl). Het plot is, zoals gezegd bijna identiek aan dat van DDVC, maar statischer uitgewerkt. Het einde is aannemelijker, al wordt ook hier kwistig met allerhande theorieën, de ene al gekker dan de andere, gestrooid. Ik ben uiteindelijk blijven voort lezen omdat de stijl en het personage mij bevielen, maar zeker niet omdat ik persé wilde weten hoe de vork nu eindelijk aan de steel zit.Brown is ongeloofwaardig in zijn hedendaagse avonturen en maakt van zijn Langdon een soort mix van Superman, James Bond en Indiana Jones. Egeland wil zijn personages wel een psychologische achtergrond geven. Af en toe wordt hij daardoor wat traag, waardoor je als lezer tijd hebt om over alles na te denken en er gaten in het plot komen. Die waren er ook, en zelfs meer, bij Brown, maar door de snelheid stond je er niet bij stil.Al bij al toch een boek dat mij kon bekoren, al was het niet echt omwille van zijn crime-gehalte, maar eerder om zijn onderwerp en de vlotte schrijfstijl. Alle verhaallijnen komen op het einde mooi samen en de personages worden treffend neergezet. Ze hebben karakter en een ziel, wat het boek bijzonder aangenaam om lezen maakt.Op het einde van het verhaal staat helaas een volkomen nutteloos naschrift dat wellicht mogelijke schadeclaims inzake plagiaat moet voorkomen, maar dat uiteindelijk meer over DDVC gaat dan over het boek van Egeland. Egeland schreef zijn boek enkele jaren voor Brown en is dus zeker niet schatplichtig aan Brown. Helaas voor hem had hij geen marketingmachine achter zich.</t>
  </si>
  <si>
    <t>“De duisternis gaat voorbij. Er zal een nieuwe dag aanbreken. En als de zon schijnt, zal hij helderder schijnen dan ooit.” – J.J.R. Tolkien –(Bovenstaande quote staat als inleiding in het boek.)'Het vervloekte huis' verteld het verhaal van de 43-jarige journaliste Mikayla (Mika). Mika haar man Steven heeft zelfmoord gepleegd en laat, heel verrassend voor Mika, een huis in Canada achter. Een huis in het bijna uitgestorven Rocky Roads. Samen met haar kinderen emigreert Mika vanuit Amsterdam naar Canada, met de bedoeling daar haar eerste boek te gaan schrijven. Maar er gebeuren vreemde dingen in Rocky Roads. Als Mika onderzoek gaat doen naar een onopgeloste moord komt ze veel duistere geheimen tegen. Het begint er zelfs op te lijken dat het huis vervloekt is. Met gevaar voor haar eigen leven blijft Mika graven in het verleden van Rocky Roads, ze zal de waarheid achterhalen…Bij de cover van 'Het vervloekte huis' is er de nadruk gegeven op de titel en de naam van de auteur. De kleurstelling is mooi gedaan en dit ontwerp heeft samen met de tekst op de achterflap een goede aantrekkingskracht. Het maakt nieuwsgierig en nodigt uit tot lezen. Het boek heeft 21 hoofdstukken in wisselende lengte. Er worden korte zinnen gebruikt en dit tezamen met de krachtige en toegankelijke schrijfstijl laten het boek prettig lezen.'Het vervloekte huis' is geschreven vanuit de eerste persoon. Op een uiterst diepgaande wijze dat ervoor zorgde dat ik bijna ongemerkt in de huid van Mika kroop. Het gevoel alles van dichtbij mee te maken alsof ik het zelf meemaakte was indrukwekkend en soms zelfs beangstigend. De emoties van Mika zijn intens voelbaar en deden mij regelmatig huiveren. Alle situaties worden op een mooie en filmische wijze beschreven waardoor de lezer een heldere impressie krijgt van alles wat er gebeurt. Maar deze wijze zorgt er ook voor dat het verhaal niet los te laten is en constant aan je blijft trekken. Een verhaal dat intrigerend is van de eerste tot aan de allerlaatste bladzijde.‘Donker. Alles was donker om me heen. Vooral binnen, in mijn versplinterende geest. Ik was leeg. Lusteloos. Traag. Alles speelde zich buiten me af. Alsof ik er niet bij was. Een flits.’Het spanningsniveau in 'Het vervloekte huis' is van zeer hoog niveau. Soms daalt de spanning heel even om ruimte te maken voor een vleugje romantiek en erotiek. Maar daarna wordt de spanning weer op scherpe wijze opgevoerd. Heel soms is er een klein beetje humor aanwezig waardoor het mogelijk is een klein moment de spanning even los te laten maar het duurt niet lang voordat je weer meegesleept wordt.Er worden veel geheimen ontrafeld en als lezer wordt je regelmatig verrast door onvoorziene ontwikkelingen. Mysteries die omgeven worden door een grimmige sfeer. Toch, ook al heeft de auteur geprobeerd mij op het verkeerde been te zetten, was er een ontwikkeling die ik al voorzien had. Maar dan denk je misschien dat dit ten koste gaat van de spanning, nee, absoluut niet. Deze voorziene twist bracht juist meer onrust met zich mee en zorgde voor een climax in de plot. Een goede uitwerking, een schrijfstijl die met zich meebrengt dat de lezer zich op een intense wijze kan inleven en een uniek gekozen onderwerp. Een thriller die als een film in je hoofd blijft hangen.Lydia van Houten publiceerde vorig jaar haar eerste thriller 'Doodstil'. Een thriller die veel positieve reacties kreeg en voor Lydia een reden om verder te schrijven in het thrillergenre. 'Het vervloekte huis' verschijnt binnenkort en ik mocht het boek al op voorhand lezen. Heel blij mee natuurlijk omdat ik wel zeer benieuwd was naar deze tweede thriller. Altijd is er dan de vraag of een auteur het succes van een debuut kan evenaren of misschien zelfs overtreffen. Naar mijn mening heeft Lydia zich met 'Het vervloekte huis' overtroffen. Ze heeft een thriller geschreven die pakt en niet meer loslaat. Een thriller met de juiste ingrediënten en een perfecte balans. Ook Lydia laat hier zien dat de Nederlandse thriller veel meer aandacht verdient dan dat het tot nu toe krijgt.</t>
  </si>
  <si>
    <t>Een heerlijk hilarisch boek, vol met verhalen die zeer herkenbaar zijn als veertiger met pubers. Zo fijn om te lezen, dat situaties in eigen huis ook elders voorkomen, het geeft een steuntje in de rug!Dank Mieke Kosters en Yvanka van der Zwaan, vanavond proost ik op jullie!</t>
  </si>
  <si>
    <t>Johannes en Maria Lövgren worden letterlijk afgeslacht in hun afgelegen boerderij. Op het moment dat de politie ter plaatse is blijkt de vrouw nog te leven, maar even later komt ook zij in het ziekenhuis te overlijden. Uit haar laatste woorden valt op te maken dat de daders mogelijk buitenlanders zijn geweest. Het onderzoek komt in handen van Kurt Wallander, die ontdekt dat de Lövgrens geen vijanden hadden, niet rijk waren en geen geld in hun huis bewaarden. Het motief voor de dubbele moord is daarom een raadsel en over veel aanknopingspunten lijkt hij dan ook niet te beschikken.Wallander is een rechercheur waar je tijdens het lezen al snel sympathie voor voelt. Hij vergeet soms zijn tanden te poetsen, komt er zomaar achter dat hij hoog nodig schoon ondergoed moet aantrekken, drinkt soms te veel alcohol, leegt langs de kant van de weg zijn volle blaas, ziet zijn gewicht snel toenemen en probeert aan het eind van de maand vaak tevergeefs wat geld over te houden om luxe spullen te kopen. Met andere woorden: het is bijna een mens van vlees en bloed en kan zomaar iemand zijn binnen je eigen kennissenkring. Hoewel hij als politieman de touwtjes duidelijk in handen heeft, blijkt hij binnen zijn privé-leven af te glijden naar een zeer bedenkelijk niveau. Hij kan de scheiding die zijn vrouw Mona in werking heeft gezet niet accepteren en het verloren contact met zijn dochter Linda slaat een groot emotioneel gat in zijn hele bestaan. Psychisch raakt Wallander dan ook behoorlijk van slag, waarbij slapeloosheid slechts één van de vele bijverschijnselen is. Daarnaast verloopt ook de relatie met z_x0092_n vader alles behalve soepel waardoor hij nauwelijks nog enige houvast heeft om zich buiten zijn werk om nog enigszins staande te houden. Hij begraaft zich daarom in zijn werk maar twijfelt ook regelmatig aan het feit of hij uiteindelijk wel bestand is tegen de verloedering van de huidige maatschappij.Net als in Nederland leeft ook in Zweden het immigratieprobleem. In dit eerste boek van Henning Mankell over Kurt Wallander speelt dat gegeven een grote rol en tijdens het onderzoek naar de moord op het oude echtpaar komen veel racistische elementen naar boven drijven. Maar langzaam maar zeker lukt het Wallander om een aantal sporen te vinden die hij kan volgen, maar vaak blijken het doodlopende paden te zijn. In Moordenaar zonder gezicht wordt het klassieke speurwerk van de politie uitstekend in beeld gebracht. De frustratie als er geen resultaten komen, de gevolgen voor het privé-leven van de betrokken rechercheurs, de contacten met de pers en de druk van buitenaf. De schrijfstijl van Mankell is daarbij uiterst prettig, met veel korte zinnen, maar ook zeer gedetailleerde beschrijvingen. De oplossing van de moorden komt uiteindelijk heel onverwachts, nadat het onderzoek op een gegeven moment helemaal vast is gelopen. Het uiteindelijke plot zit verpakt in de laatste dertig pagina_x0092_s en ontstaat op een moment dat je er bijna niet meer in gelooft. De politieke lading die in het boek zit verpakt werkt absoluut niet storend maar geeft juist een extra dimensie aan het verhaal. Het maakt de inhoud van het boek zeer herkenbaar en maakt de twijfels van Wallander dat er mogelijk behoefte is aan een heel nieuw soort politiemensen heel begrijpelijk.Mijn eerste kennismaking met Henning Mankell en Kurt Wallander is mijn heel goed bevallen. Heel jammer dat ik deze boeken nu pas ontdek, maar het voordeel is dat ik er nog zeven ongelezen in de kast heb staan. Ik kan dit boek aan werkelijk iedereen aanbevelen, want je weet niet wat spanning en goed politiewerk is, totdat je een boek van Mankell hebt gelezen.</t>
  </si>
  <si>
    <t>"Dit gebouw ademt geschiedenis. Je voelt het gewoon in de muren zitten," roep ik bij de meeste excursies die iets met geschiedenis van doen hebben. Hiermee zou de Glazen Kamer (der Glasraum) dus fantastisch moeten zijn, want het is het hoofdpersonage van dit boek. Er rijzen alleen enkele problemen. Een gebouw in een boek wordt niet beoordeeld op architectonische hoogstandjes waar bladzijde aan bladzijde over gesproken wordt. Over het cement, de indelen, de gebruikte materialen. Ik weet het niet meer precies en het interesseerde me vrij weinig. Daarnaast, en daar gaat het boek echt de mist in, wordt geschiedenis (in gebouwen) gemaakt door de mensen die er in wonen en aangezien er verschillende mensen in verblijven, is het daarvan afhankelijk of het boek interessant is. De twee sterren zijn omdat het goed geschreven is en ik het uit kon lezen.</t>
  </si>
  <si>
    <t>Angelique, is terminaal ziek. Ze heeft al jaren geen contact meer met haar zoon die naar het buitenland is vertrokken. Ze leeft haar leven in eenzaamheid en mist haar zoon. Angelique houd in opdracht van haar therapeut een dagboek bij, dus het verhaal springt continue van het heden naar het verleden en weer terug. Je leest mee in haar dagboek. Aan de andere kant, verteld het boek het verhaal van Miquel die naar Duitsland is vertrokken. Hij heeft zich daar ontfermd over een jonge man die af en toe flinke woede aanvallen heeft en een simpele kijk op het leven. Miquel en Jorge leven van weinig en verdienen de kost met kleine klussen en bijv. het plukken van kersenAls Miquel hoort dat zijn moeder ongeneeslijk ziek is gaat hij haar toch opzoeken. Zijn moeder is echter ondertussen op zoek naar hem. Lukt het de beiden om af te rekenen met het verleden en elkaar weer terug te vinden voor het te laat is. Dat is naar mijn idee de essentie van dit boek.Vanaf het begin kan ik niet in het verhaal komen. Het kost me dan ook erg veel moeite om dit boek helemaal uit te lezen, maar ik kan het toch niet laten om door te lezen, omdat ik toch wil weten hoe het afloopt.</t>
  </si>
  <si>
    <t>de schrijver:Bianca Nederlof schreef met ‘Ongrijpbaar’ haar eerste thriller voor volwassenen. Al eerder verschenen spannende kinderboeken en korte verhalen. Ook werkt ze momenteel een idee uit voor een Young- Adult boek. Ambitie genoeg dus voor deze schrijfster.korte inhoud van het boek:Silvia wil met haar zoontje Nick naar de intocht van Sinterklaas gaan, maar ze heeft een naar voorgevoel. Ze houdt er niet van om zich in mensenmassa’s te begeven met haar driejarige zoontje. Als ze besluit toch te gaan wordt een nachtmerrie werkelijkheid, ze raakt Nick kwijt.Al gauw start de politie een grote zoektocht naar de driejarige Nick, maar alle sporen lijken dood te lopen. Er zit voor Silvia niks anders op dan zelf op onderzoek uit te gaan. Zal zij haar zoontje ooit nog levend terugzien?mijn mening:Het verhaal wordt verteld vanuit Silvia in de eerste persoon. Het boek omvat twee verhaallijnen, heden en verleden, die snel wisselen.Vanaf de eerste zin word je gegrepen door het verhaal, korte hoofdstukjes, makkelijke taal, lekker relaxed te lezen. Alhoewel relaxed ?De snelheid van het verhaal is hoog en de spanning is gedurende het hele verhaal ook van flink niveau. In dit boek zijn er geen momenten van verslapping, de spanning is continu voelbaar.Het boek laat zich maar moeilijk wegleggen, en als je het weglegt heb je het door de mooie omslag zo weer in je handen.Helaas zitten er maar een paar uurtjes leesplezier in, dat neemt niet weg dat dit boek zeker de moeite waard is om te lezen. En het past natuurlijk ook perfect in deze tijd van het jaar.tip:Voor de muziekliefhebbers onder ons is er ook nog de QR-code afgebeeld voorin het boek. Als je deze scant word je meegenomen naar een steengoed nummer van Zero 7. Lekker naar de muziek en de tekst luisteren en je waant je weer helemaal in de nachtmerrie van Silvia.</t>
  </si>
  <si>
    <t>De auteur beschrijft in eenvoudig taalgebruik hoe een speciaal kristalsteentje Alex gaat helpen om meer zelfvertrouwen te krijgen. Alex is hooggevoelig; hij ziet, hoort en voelt meer dan andere kinderen.Alex heeft het moeilijk op school. Zijn klasgenootjes doen vervelend tegen hem; hij is vaak alleen. Dat is niet leuk. Hij voelt zich anders dan andere kinderen. Hij merkt snel als iemand verdriet heeft of als het ergens niet zo fijn is. Het is een ‘buikgevoel’.Hij is vlug onzeker en dat maakt hem in de war. Eigenlijk weet hij ook niet goed wat hij zelf wil en wat hij kan doen om er toch bij te horen. Hij breekt er zijn hoofd over maar weet geen oplossing.Gelukkig heeft hij nu vakantie. Samen met zijn pappa en mamma gaat hij op vakantie; ze gaan kamperen in het bos. Dat maakt Alex blij. Als hij in de natuur kan spelen en op ontdekkingsreis mag gaan voelt hij zich helemaal happy.Alex springt een gat in de lucht; hij mag in zijn eigen tentje slapen. Hoe stoer is dat? Hij zoekt zijn spulletjes bij elkaar die hij mee wil nemen: een matrasje, slaapzak, zaklamp, katapult, zijn jas met veel zakken erin en stiekem een aansteker voor als hij een vuurtje wil maken.Eindelijk is het zover: Alex staat meteen naast zijn bed, snel ontbijten en dan kunnen ze weg. Hij controleert nog even of hij niks is vergeten in te pakken. Nee, hij heeft alles bij zich. ‘We kunnen vertrekken’, roept pappa. Alex zijn buik kriebelt van plezier als hij in de auto gaat zitten. Na twee uur rijden zijn ze in de Ardennen. Alex hoort de vogeltjes fluiten, de dennengeur prikkelt zijn neus, hij ziet een eekhoorn en de zon schijnt. Wat een fijne omgeving; het geeft hem rust in zijn hoofd.Ze zoeken een mooi plekje bij het water en zetten daar hun tenten op. Hier voelt Alex zich vrij en kan hij gezonde lucht inademen.Het avontuur kan beginnen!Ook voor de kinderen die het boek lezen; op bijna elke bladzijde, zijn in een ander lettertype, vragen en opmerkingen opgenomen die de kinderen stimuleren om meer zelfvertrouwen te ontwikkelen.Wat gaat Alex allemaal doen in het bos? Wie vindt hij in een grot en wordt zijn nieuwe vriendje? Welke kracht ontdekt hij? Krijgt hij meer zelfvertrouwen?Je leest het allemaal in dit boek waarin ook nog leuke, passende en kleurrijke tekeningen staan, die de auteur zelf heeft getekend.Als het boek uit is wacht er nog een verrassing.Een speciaal kristalsteentje ‘Drakensteen’ heeft een belange functie in dit verhaal. Kinderen zoeken vaak houvast bij een lapje of knuffel. De auteur denkt dat een kristalsteentje hen die houvast ook kan bieden. Ze kunnen de kinderen kracht, energie en zelfvertrouwen geven.Achter in het boek staat meer uitleg over het kristalsteentje; er wordt verteld waar het kristalsteentje vandaan komt, welke kracht het heeft en waar je het nog meer voor kunt gebruiken.Elk sprookje begint met: ‘Er was eens … ‘. Zo begint dit boek ook; de auteur schrijft haar verhaal merkbaar vanuit haar gevoel, alsof ze een of meer kinderen het verhaal vertelt. Ze heeft het verhaal verpakt in één groot avontuur, dat hooggevoelige kinderen vanaf zes jaar tot ongeveer tien jaar, zeker zal aanspreken. Wanneer een volwassene een verhaal vertelt aan kinderen, is het toch zo, dat dit niet altijd vlekkeloos verloopt? Dat geeft ook niks; de boodschap is helder en het boek is puur en met passie in het charmante Vlaams geschreven.</t>
  </si>
  <si>
    <t>Drie dode tieners in een bizarre positie, een gefrustreerde politie-inspecteur en een verknipte familie zijn geen garantie voor een ademloos leesavontuur. De ingrediënten voor _x0091_De beschermengel_x0092_ deugen, het thema is ronduit bijzonder, maar de kok moet nog veel leren. Het grote aantal uitstapjes in de wereld van de geestverschijningen, tarotkaarten en de sociologie van het Spaanse platteland verhinderen dat het verhaal de spanning krijgt die je van een thriller mag verwachten. Vanaf het moment dat de obsessieve haat van de moeder voor haar dochter, inspecteur Amai Salazar, duidelijk wordt, is ook de lijn van de plot en ontknoping zichtbaar. Al eindigt het verhaal net iets anders dan ik had gedacht.Het beschrijven van alle familieverwikkelingen en de zielenroerselen van de hoofdpersonen overstijgt niet het niveau van de romantische pulpboekjes. De persoonlijke spanningen tussen de inspecteur en een van haar diepjarloerse ondergeschikten leest als een analyse van een aankomende begeleider van Jeugdzorg. Dolores Redendo grossiert in clichés en stereotypen.Van het politiewerk bakt zij helemaal niets. Hoe het mogelijk is dat een geheim agent van de FBI (??) haar de hemel in prijst als een briljante politievrouw, heb ik niet kunnen ontdekken. Zij geeft haar team wat opdrachten en een paar pagina_x0092_s later neemt zij kennis van de resultaten die mee- of tegenvallen. Verhoren _x0096_ het onderdeel dat een verhaal spannend maakt,de spelers diepgang geeft en mogelijkheden biedt om lezers op het verkeerde been te zetten _x0096_ zijn een opsomming van uitspraken. Teksten als behangpapier. Dat de Amai pas in het laatste deel doet, wat een beetje politieman meteen zou hebben gedaan _x0096_ in het verleden naar vergelijkbare moorzaken zoeken _x0096_ is een kunstgreep om tot ruim vierhonderd pagina_x0092_s te komen.Voor het volgende boek zou een kritische redacteur veel goed kunnen doen.</t>
  </si>
  <si>
    <t>‘Vanaf nu wordt alles beter’ is een boek met verhalen over ‘dertigers-dilemma’s’. Het zijn geen columns; een kort verhaal beslaat nog geen twee pagina’s en de langere verhalen bestaan uit meerdere korte hoofdstukjes.Er is geen duidelijke rode draad te herkennen; de verhalen staan op zichzelf en hebben ieder een eigen thema, bijvoorbeeld ‘mode’, ‘hoe vind je de ware liefde’, ‘hoe ga je om met het verdriet van vrienden’, ‘vriendschappen’ en ‘collega’s’. Door het ontbreken van de rode draad is het geen boek wat je achter elkaar doorleest; ik heb af en toe een verhaal als tussendoortje gelezen, naast een ander boek.Soms worden de verhalen aangevuld met een zwart-wit illustratie; een leuke toevoeging want het verhaal en de illustratie zijn echt een setje. Sommige verhalen bevatten een schema of een inspiratiematrix; dat vind ik weinig toevoegen.Een aantal verhalen zijn leuk en herkenbaar maar een aantal vind ik ook nogal zeurderig, overdreven en vergezocht. Bovendien staat het boek (onnodig) vol met Engelse termen. Na het lezen van het voorwoord had ik een wat hilarischer boek verwacht; ik vind het over het algemeen niet echt grappig, ik mis de humor. Het is niet het lekkere feelgood-boek waarop ik had gehoopt; al moet ik wel bekennen dat ik niet direct tot de doelgroep behoor, dat speelt waarschijnlijk mee...</t>
  </si>
  <si>
    <t>Lottie Moggach is in Londen geboren (1977) en getogen en woont daar nog steeds. Zij is de dochter van Deborah Moggach, zeer succesvol schrijfster van romans en tv-scenario_x0092_s. Dat gaat veranderen, aldus moeder Deborah op haar website: "Soon I'_x0092_ll just be known as Lottie Moggach_x0092_s mother".Als freelancejournaliste heeft Lottie Moggach voor diverse kranten en tijdschriften gewerkt. Het bloed kruipt dan toch waar het niet gaan kan, Lotties eerste boek is een feit, getiteld Eerst een kus. De totstandkoming is een proces van jaren geweest. De auteur heeft veel tijd en aandacht gestoken in het creëren van de perfecte hoofdpersoon voor dit verhaal, Leila, zoals zij die voor ogen had.Leila is een intelligente, weinig aantrekkelijke jonge vrouw, die tekortschiet in sociale vaardigheden en een baan heeft beneden haar niveau. Sinds de dood van haar moeder is ze eenzamer dan ooit, haar contact met de buitenwereld beperkt zich tot het hoogstnoodzakelijke. Op zeker moment ontdekt ze Red Pill (naar _x0091_The Matrix_x0092_), een onlinegemeenschap met een forum voor filosofische discussies. Leila voelt zich thuis op Red Pill, haar bijdragen worden gewaardeerd, ze blijkt een kei in kibbelen over abstracte begrippen. De beheerder van de site, Adrian Dervish, geeft haar toegang tot de groep van Ultieme Denkers, zijnde Adrians uitverkorenen. Adrian nodigt Leila uit voor een ontmoeting in real life. Hij heeft een klus voor haar, waarmee ze kan bewijzen hoe vrijdenkend ze is. Hij vraagt haar om virtueel, dat wil zeggen op Facebook en wat dies meer zij, Tess te vervangen. Tess is achter in de dertig, depressief en wil zelfmoord plegen, maar haar naasten wil ze doen geloven dat ze een teruggetrokken leven is gaan leiden. Leila gaat op Adrians voorstel in en pakt, tegen betaling, haar taak om Tess te doorgronden serieus op. Tess'_x0092_ familie en vrienden, gewoonten, manier van spreken, kortom alles wat bij Tess hoort moet ze zich eigen maken. De vrouwen skypen, chatten en mailen en allengs neemt Leila de plaats van Tess in. Leila heeft de situatie onder controle totdat Connor opduikt, een nooit door Tess genoemde vriend. Met de introductie van Connor beginnen de problemen voor Leila. Niet alles loopt meer volgens plan, de twijfel slaat toe. Is Tess wel dood? Wordt Leila gemanipuleerd door Adrian? Leila wil weten hoe het zit en sluit zich aan bij een newagecommune in Spanje, waar Tess voor het laatst gezien is.Op basis van de boekbeschrijving verwacht je een origineel en spannend verhaal, geschreven door een jonge vrouw met een vlotte pen. Die verwachting blijkt teleurstellend uit te pakken. Het thema zelfdoding is weliswaar origineel, maar amper uitgewerkt in dit boek dat voor het overige bol staat van de theorieën over levensvraagstukken. Tess, noch haar beweegredenen, leren we goed kennen. Ook Adrians drijfveren en privéleven blijven in nevelen gehuld. Leila is een tamelijk emotieloze nerd, die geen warme gevoelens oproept. Sympathieke personages moet je in Eerst een kus  sowieso met een lantaarntje zoeken.Het boek is geschreven in de ik-vorm, vanuit het heden- en verledenperspectief van Leila. De opbouw is enigszins vaag, maar al lezende went dat en het houdt de lezer bij de les. Voor een ervaren journaliste hanteert Lottie Moggach een verbazingwekkend eenvoudig taalgebruik, grenzend aan Young Adult-niveau. (Het verhaal op zich is wellicht minder geschikt voor YA.)Leila beschrijft in verslagvorm wat haar _x0091_overkomen_x0092_ is. Overwegend saaie kost, tot vervelens toe gedetailleerd, elk feit wordt uitgemolken. Slechts de passages rond Connor brengen spanning en consternatie teweeg. Als lezer hoop je op een climax, die deze roman alsnog in een thriller omtovert en die het langdradige, trage verhaal op slag goedmaakt. Een spetterende ontknoping had het tij kunnen keren; die blijft echter achterwege. De beginpagina_x0092_'s van Eerst een kus  waren veelbelovend, er hing drama en spanning in de lucht, maar het door Leila opgetekende verhaal gaat als een nachtkaars uit. Door als lezer de resterende losse eindjes zelf aan elkaar te knopen wordt het toch nog een beetje spannend.</t>
  </si>
  <si>
    <t>Geweldig mooi boek.</t>
  </si>
  <si>
    <t>Toen ik De tijd zal het leren voor het eerst onder ogen kreeg, had ik er gelijk een goed gevoel bij. Ik had echter nog andere thrillers liggen die ik wilde lezen maar de sticker met het opschrift: “Voor de liefhebbers van Ken Follett” gaf de doorslag om er meteen in te beginnen. Als Follett-fan wilde ik dat predicaat zelf toetsen en kan niet anders concluderen dat die kwalificatie volkomen terecht is. Ik heb van begin tot eind genoten van deze meeslepende familieroman.Lees de rest van de recensie op: http://www.spanningzoeker.nl/alfabet/a/archer_j/2015tijd.htm</t>
  </si>
  <si>
    <t>Dat De stamhouder een verbazingwekkend boek is, valt te lezen in de vele recensies die inmiddels verschenen zijn. Afgelopen zaterdag (7 nov. 2015) woonde ik in het Zeeuws Archief een lezing bij van Alexander Münninghoff over dit boek en dan met name over de manier waarop hij gebruikt gemaakt heeft van archiefbestanden. Op een vraag uit het publiek over een eventueel vervolg antwoordde hij dat daar momenteel over overlegd wordt.Dit boek leest nl. als een indrukwekkende, intrigerende en bij tijd en wijle aangrijpende roman. Toch is het gebaseerd op feiten. Vooral de rol van de grootvader roept veel vragen op, bij de lezer, maar ook bij Münninghoff zelf. De bedoeling is deze rol, samen met een andere journalist, verder uit te diepen, voor zover de archieven dat mogelijk maken (ook al i.v.m. privacy-regels omtrent openbaarheid).Dat dit lezenswaardige boek de geschiedenisprijs heeft gewonnen is niet verbazingwekkend: Het is niet iedereen gegeven een historisch onderwerp zo vorm te geven dat velen het met plezier zullen lezen. Wil je mijn volledige recensie lezen? Kijk dan op mijn blog: http://mijnboekenkast.blogspot.nl/2015/11/alexander-munninghoff-de-stamhouder-een.html</t>
  </si>
  <si>
    <t>Menig recensent heeft er het hoofd al over gebroken: hoe krijgt Murakami het toch voor elkaar om zijn lezers telkens weer te betoveren? Zijn schrijfstijl is niet uitzonderlijk, hoewel hij een meester is in het verzinnen van mooie metaforen. De verhalen zijn niet echt spannend, de plotwendingen zijn raar en de karakters zijn meestal irritant passief. Bovendien kunnen de dikke pillen van Murakami zo’n 10 tot 20 procent afvallen. En toch is de onderstroom onweerstaanbaar. Na honderden pagina’s is de lezer ervan overtuigd iets heel belangrijks te hebben ervaren … maar wat dan?Misschien zit het hem wel in de simpele dingen, de onopvallende tussenruimtes van alledag. Ruimtes die zo gevuld zijn met het niets, dat het vreemd aan gaat voelen: verlaten bouwplaatsen, parkeerplaatsen langs snelwegen, de galerij van een flatgebouw. En dan niet in de schemering of midden in de nacht, nee … liefst op klaarlichte dag. Juist dan weet Murakami een sp(r)ook(jes)achtige sfeer te creëren. De hoofdpersonen laten dat alles over zich heen komen, verbazen zich slechts. En zo ontstaat een vreemd soort rust, een stilte die zwanger is van … ja, van wat?Dorris Lessing schreef ooit: ‘als een verhaal niet openstaat voor interpretatie, dan is het een saai verhaal. Hoe meer interpretatie, hoe beter.’ Dat laatste vraag ik me af: het kan ook over het randje gaan en dan verlies je lezers. Zo is dit boek niet geschikt voor lezers die houden van een afgerond geheel waarbij alle karakters en details uiteindelijk hun plekje krijgen. Murakami laat heel veel open en beweegt onophoudelijk tussen pure realiteit en magisch realisme. Lessing zei ook: ‘een boek dat je verveelt als je 20 of 30 bent, kan deuren voor je openen als je 40 of 50 bent, en vice versa. Lees een boek op het voor jouw goede moment.’ Maar ja, hoe weet je of dit het juiste moment is?Lastig … ik kom er niet uit.In ieder geval heb ik van dit boek genoten: een uitdaging van verbazingwekkende grootsheid.</t>
  </si>
  <si>
    <t>Ik vond er helemaal niets aan. Het is niet mijn gewoonte maar na 4 hoofdstukken heb ik het opgegeven en het boek weggelegd.</t>
  </si>
  <si>
    <t>‘Broederdienst’ is een boek van deze tijd. Ingrid Mulder gebruikt namelijk een actueel thema: agressie tegen hulpverleners. Ook passeren realistische problemen zoals: politiediensten die langs elkaar werken, een actieve journalist die zelf op onderzoek uitgaat, drugs, gokken en racisme. Daarnaast het fenomeen van een raadslid die alles gebruikt, wat zich in zijn stad afspeelt, om zijn campagne, om wethouder te worden, sterker kan maken.Het verhaal is spannend maar komt ietwat traag op gang. Veel personen en hun belangen worden beschreven. Daardoor lijkt het in eerste instantie onoverzichtelijk maar eenmaal in de ban van het politieonderzoek, aanleiding een neergestoken ambulancebroeder, dat uitgevoerd wordt door de vrouwelijke rechercheur Sjaak en haar mannelijke collega Stijn wordt het boeiend en spannend. Naast het onderzoek spelen persoonlijke problemen van Sjaak zoals een goede verhouding tussen werk en gezin te vinden ook een rol. Ook haar relatie krijgt het te verduren.Ingrid beschrijft op meerdere momenten kleine details van de persoon en omgeving waardoor de verhaalsfeer goed tot zijn recht komt. - “Van Abelen” zei de man. Hij stak geen hand uit. “Jullie hadden iets te vragen?” Hij ging wijdbeens naast ze staan duidelijk niet van plan om het gesprek ergens anders voort te zetten dan midden in de werkplaats. -Het boek leest prettig en het verhaal zou echt gebeurd kunnen zijn.Het is een realistisch, geloofwaardig en onderhoudend politieverhaal. ‘Broederdienst’ krijgt een plekje in mijn boekenkast!Ine Andreoli</t>
  </si>
  <si>
    <t>Jussi Adler-Olsen heeft met De grenzeloze weer een titel toegevoegd aan zijn serie Q, de zesde reeds. En hij doet dit weer op zijn eigenste humorvolle manier.Afdeling Q is toch wel een zeer speciale afdeling, geplaatst in de kelder en dit alleen al duidt op het feit dat ze niet erg gewaardeerd zijn. Er is deze aflevering nochtans een nieuweling. Het blijven allemaal toch een beetje excentriekelingen, maar dit verhoogt alleen maar het leesplezier, net als de humor trouwens die nu weer overvloedig aanwezig is.Nochtans is dit toch wel het minste werk in de serie. Het is nogal een dikke pil, dat er heel erg uitgeweid wordt, heeft hiermee te maken. Het verhaal verloopt traag, heel erg traag zelfs. Spannend is het ook al niet behalve aan het einde van het verhaal.Het maatschappelijke thema in dit verhaal is het sekte verhaal. Tenminste als je dit zo kan zien, het thema is immers niet relevant voor de meesten, je krijgt er zo goed als nooit mee te maken. Je krijgt een kleine inkijk in de werking van zo'n sekte en dat was wel eens leuk om te lezen maar het heeft weinig impact op de lezer, je wordt er niet veel wijzer van, laat staan dat je kon meeleven.De plot was verder wel goed en ook het einde was knap en verrassend. De opbouw werd verzorgd door twee verhaallijnen, eentje in de huidige tijd, het onderzoek van Afdeling Q en dan start er een andere verhaallijn een klein jaar eerder. Naarmate je verder komt in het boek naderen de twee verhaallijnen elkaar om dan uiteindelijk te overlappen. Dat is wel mooi gevonden.En dan zijn er nog de kleine verhaallijntjes uit het leven van de rechercheurs. Ook nu wordt er weer een tip van de sluier opgelicht van de spijkerpistoolmoorden waar Carl en zijn maat Hardy slachtoffer van waren. De rode draad in de serie.Goede plot, humor, goede schrijfstijl, maar spijtig genoeg wat langdradig en niet spannend. Je wordt niet gegrepen door het verhaal. Toch is het boek prima te lezen.</t>
  </si>
  <si>
    <t>Deze reactie bevat spoilers, selecteer de tekst om de spoilers te lezen. Dit boek een poosje geleden gewonnen bij Dizzie (JOEHOE!) en nu mag een reactie natuurlijk niet ontbreken.Dit boek vertelt een verhaal gebaseerd op een historisch document: een brief van de burgemeester van Bamberg, Johannes Junius, aan zijn dochter, geschreven toen hij vast zat in het Heksenhuis. Het verhaal speelt zich af tussen 1609 - 1632 toen heksenjachten eerder regelmaat dan uitzondering waren. De meeste gruwelijke folteringsmethoden werden niet geschuwd in het Heksenhuis, alles om de gevangenen/verdachten maar te laten bekennen (en hun buren, dierbaren, collega's etc. ook te betichten van heksenpraktijken).Eva Maria Babel werkt in het heksenhuis in een poging haar grootmoeder te bereiken die gevangen genomen is op verdenking van heksenpraktijken. In het heksenhuis maakt ze de meest vreselijke dingen mee en op een gegeven moment beseft ze dat haar eigen leven ook niet veilig is. Vervolgens begint een zoektocht naar vrijheid en veiligheid welke haar na vele omzwervingen in Leiden doet belanden.Deze historische roman heeft een heel interessant uitgangspunt en zeer veel informatie omtrent de heksenjachten die toen plaatsvonden wordt met de lezer gedeeld. De godsdienstwaanzin die toen heerste......eigenlijk blijft het ook altijd wel hetzelfde liedje (alleen in een ander jasje)...Ondanks dat dit boek zeer vlot geschreven is (lees: makkelijk) en gebaseerd is op interessante feiten pakte het verhaal me niet, het had me niet in zijn greep. Ook vond ik het verhaal op een gegeven moment wel erg voorspelbaar worden. Daarom dus toch maar 2 duimpjes...</t>
  </si>
  <si>
    <t>De van oorsprong Britse genaturaliseerde Australische Jane Harper (1972, Manschester (VK), Aus) debuteerde in 2015 met deze roman in Australië, won daarmee de literatuurprijs van de Victoriaanse premier en bestormt sindiens de wereld. Inmiddels vertaald in 22 talen en de rechten voor de verfilming zijn verkocht aan Reese Whiterspoon.De verwachtingen zijn dan natuurlijk weer torenhoog, en maar moeilijk waar te maken, en dat worden ze dan ook niet.De droogte is een roman over de Australische outback, en behelpt zich ook van dat tempo. Uiterst traag worden de verhandelingen vertelt van een zoektocht naar zijn jeugd van Aaron Falk die een link hebben met een 3 voudige moord in de fictieve Australische gemeenschap Kiewarra. Ik schrijf heel bewust roman want dat het verhaal is opgehangen aan die moorden maakt het geen thriller (zelfs geen psychologische). Maakt het dat een vervelend boek? Dat niet.. In dat rustige tempo geeft het een inkijk in het leven en de sfeer in de outback. En wie weet als je start met dat gegeven, een kabbelende roman, waardeer je het verhaal. Ik begon erin als een thriller en daarvoor gebeurt er te weinig. geen spanning, geen beklemming, geen broeierigheid. maar een meanderend stroompje.en weer een teleurstellende hype</t>
  </si>
  <si>
    <t>4.5*, hier en daar een paar minder boeiende stukken…Omdat hij geen zin heeft in z’n verjaardagsfeestje kruipt Allan uit het raam van het bejaardenhuis en dit is het begin van allerlei avonturen…Tja, hoe begin je aan een recensie van een boek dat je met de glimlach hebt uitgelezen, waar je ongelooflijk goed gezind van wordt? Het verhaal zit zo vol met absurde toevalligheden en op een bepaalde manier kan ik me zo voorstellen dat een grootvader met een levendige fantasie dit levensverhaal aan z’n kleinkinderen vertelt, wie weet wel als les in de geschiedenis. Want dit is de sterkte van het boek, alle historische personages hebben echt bestaan. Het leven bestaat vol toevalligheden, wie durft er met zekerheid zeggen dat Allan geen voetnoot in de geschiedenis is door iedereen vergeten? Hij was gewoon altijd op het goede moment aanwezig en zei/deed de juiste dingen. Baron von Munchausen heeft toch ook ongelooflijke avonturen beleefd?Wat me nog extra heeft doen glimlachen is het taalgebruik. Vaak gewoon een droge vaststelling van de feiten, heel nuchter en zonder opsmuk, daar hou ik persoonlijk wel van…Ik kijk al uit naar het vervolg maar heb ergens ook een beetje schrik. Geen idee of Jonas Jonasson een tweede keer zo’n grappige visie kan geven op de wereldgeschiedenis, ook misschien omdat het een nu meer recente geschiedenis gaat zijn…</t>
  </si>
  <si>
    <t>Merijn de Boer woont in New York, zo staat op het achterplat van De geur van miljoenen. Waarom vindt een uitgever het nodig om dit als wapenfeit te vermelden? Zodat mensen zich kunnen afvragen waar die vent het toch in vredesnaam van doet? Of moeten ze gepast onder de indruk raken van het kosmopolitisme wat daarmee gesuggereerd wordt? Wekt wonen in New York dan nog indruk, nu internet en goedkoop vliegverkeer de wereld zo klein hebben gemaakt? Het doet er uiteindelijk ook helemaal niet toe. Dit is misschien sinds Watergate wel de interessantste tijd om in de Verenigde te wonen, maar uit de verhalen van De Boer zul je daar niets van merken. Alleen het laatste verhaal speelt zich af in New York en dat is een erg lange en ook erg larmoyante mijmering van een succesvolle zakenbankier over zijn middelbare schooltijd in Heemstede, terwijl hij des nachts over Broadway wandelt. De cirkel is hiermee rond, want ook het openingsverhaal ging over corpsballen aan de vooravond van een midlifecrisis en (al dan niet latente) homoseksualiteit. Het is echter zo onbehouwen kluchtig uitgewerkt dat je het lijkt alsof je een afgekeurde sketch van de Lullo’s aan het lezen bent. Een ander verhaal, over een gepensioneerde man die tot zijn grote verbazing op de begrafenis van een oud-collega is uitgenodigd, doet dan weer denken aan Debiteuren Crediteuren. Sterk verdund uiteraard.De typetjes komen de literatuur binnen gemarcheerd, zo lijkt het. Als dan ook nog Marcel en Milan, personages uit een eerdere roman van De Boer komen opdraven om als een soort Koot en Bie twee wezenloze verhalen (waarvan er een pastiche op Gogol moet zijn) op te leuken, dan ben ik als lezer wel een beetje klaar met deze Showroomachtige potpourri van hooggestemd sentiment en spotternij. Een verhaal met een Paul Bowles-achtige setting, een Psycho rewrite en een ‘antwoord’ in verhaalvorm op een roman van Robert Welagen, houden de eentonigheid weliswaar op afstand, maar de verveling toch niet. Alleen het titelverhaal waarin De Boer scherp de naïviteit en passiviteit van de gegoede middenklasse blootlegt en ‘Een vaderfiguur’ over een ontmoeting tussen een student en een oudere homoseksuele man, suggereren dat Merijn de Boer meer in zijn mars heeft dan dit. Hopelijk is met deze bundel de digitale schrijfzolder nu leeggeruimd en zal blijken dat dit slechts een dwaling was, niet een regressie.</t>
  </si>
  <si>
    <t>Hoeveel simplisme kun je bij elkaar verzinnen?Het is zo simpel dat ik het boek bladerend door kon lezen en nog kon volgen ook.Na zo n 100 pagina's maar gestopt met bladeren en...En als je over seks en verleiding schrijft, dan mag het wel wat explicieter.</t>
  </si>
  <si>
    <t>...Naar mijn gevoel is An Janssens schrijfstijl geëvolueerd sinds het eerste boek. Drakenvuur leek voor mij alleszins vlotter te verlopen dan zijn voorgangers. De personages voelen ondertussen vertrouwd aan en waar ik bij de vorige boeken het gevoel had dat ik het verhaal van op een afstand volgde, wisten de schrijfster en karakters met dit keer wel mee op sleeptouw te nemen.Het einde riep eerst een dubbel gevoel bij me op maar uiteindelijk won de positieve kant het. Dankzij die paar laatste zinnen voelt het niet echt aan alsof je afscheid neemt van de personages. Je vraagt je net af wat ze verder nog zullen uitsteken zodra je het boek dichtklapt.Drakenvuur is een mooie afsluiter van deze serie waarin de Vlaamse fantasyschrijfster trouw blijft aan haar personages.</t>
  </si>
  <si>
    <t>Dorien is de sleur van haar relatie met Joost beu en trekt in bij Ellen. De vrouwen gaan samen naar Ibiza en belanden daar in een leven waar geen remmingen zijn. Alcohol, drugs, seks, feesten die 24 uur duren. Al tijdens de eerste nacht raken Ellen en Dorien elkaar kwijt. Aangezien Dorien alle spullen van Ellen heeft, gaat ze al snel naar haar op zoek. Ze heeft echter een gat in haar geheugen, drugs in de punch die ze gedronken heeft. Op hetzelfde moment is er iets vreemd aan de hand op het eiland. Vrouwen verdwijnen, plegen zelfmoord door van een balkon te springen of verdrinken. Wat gebeurt er eigenlijk echt achter de wereld van kitch en glamour.Ik vind dit geen goed boek, de heel erg korte hoofdstukjes en de snelle afwikkeling van het verhaal konden me niet echt boeien. Volgens mij was er meer met dit verhaal mogelijk geweest.</t>
  </si>
  <si>
    <t>Ik had eerlijk gezegd nog nooit van Franka Potente gehoord, maarachterop staat te lezen dat ze bekendheid verwierf als actrice.Deze Franka is wat mij betreft dan een getalenteerde tante, wantnaast acteren kan ze ook echt schrijven. Dit is haar eerste romandie mooi vertaald werd uit het Duits. Meestal lees ik boeken in deoriginele taal, maar nu kreeg ik een vertaald exemplaar. Hettaalgebruik is mooi, verzorgd en ze weet heel goed een sfeer tescheppen. Helaas is een groot gedeelte van het boek zwaar, donker,pessimistisch en soms komt dat op mij geforceerd over. Het isduidelijk dat de hoofdpersoon Tim Wilkins in zwaar weer zit na hetverliezen van zijn baan en het op de klippen lopen van zijnrelatie, en het is begrijpelijk dat hij het daar moeilijk meeheeft, maar de uitwerking ervan is soms toch echt te veel endaardoor niet realistisch. Er komen daarbij ook soms karakters inhet verhaal die niet goed uitgediept worden; gemiste kansen. Zoalszijn vrienden Alfie en Larry; ze blijven vlak en het is mij nietaltijd duidelijk waarom ze in het verhaal zijn opgevoerd. Langzaamwordt wel duidelijk wat er allemaal gebeurd is in Tims leven, zowelrecent als wat langer geleden en dat komt wel allemaal mooi samenin het laatste gedeelte van het boek, wat voor mij ook meteen hetmooiste gedeelte was omdat daar naast het rauwe, ook een reeelbeeld geschept wordt van Tims moeizame relaties met zijn zus enzoon. Zonder hier heel veel woorden voor te gebruiken is Potente instaat om je te raken. Dat is een mooie prestatie voor een nog jongeschrijfster.</t>
  </si>
  <si>
    <t>Jane Martello, ons hoofdpersonage, ontdekt bij toeval een 25 jaar oud lijk in de tuin van het buitenverblijf van de Martello_x0092_s. Het betreft het lichaam van de 25 jaar geleden verdwenen Natalie Martello (destijds het beste vriendinnetje van Jane). Door deze vondst worden oude weggestopte familiegeheimen weer opgerakelt en geraakt de hele familie in een soort trance van het hele gebeuren. Jane wil de waarheid achterhalen maar heeft juist een stukgelopen huwelijk achter de rug, eet niet goed en drinkt bovendien te veel. Ze staat dus emotioneel enorm onder druk en besluit zich tot een psycholoog te wenden om samen met hem haar gedachtegang op een rijtje te zetten. Alex (de psycholoog) probeert haar te helpen en graaft mee in haar verleden, zo komt er een verschrikkelijk verhaal aan het licht. Maar Jane is met deze ontknoping niet helemaal tevreden en ze zoekt verder naar het hoe en waarom van deze misdaad. Zo ontdekt ze fouten in het verhaal dat ze bij Alex had gevonden. Misschien is de moordenaar dus wel niet degene die zij had verwacht_x0085_Het einde van het verhaal is wel onverwacht, het hele boek had wat meer zoals het einde moeten zijn, dan was het veel beter en spannender geweest. Veel te saai! De andere boeken zijn veel beter.</t>
  </si>
  <si>
    <t>“Zij had de naam Bovary die zij droeg zo graag beroemd zien worden, prijkend in de boekwinkels, genoemd in alle kranten, vermaard in heel Frankrijk” (uit Madame Bovary).Het is alsof Flaubert een voorzienige blik had. Want hoewel het bovenstaande citaat in de roman een andere duiding heeft, is Emma Bovary één van de bekendste vrouwelijke romanfiguren uit de wereldliteratuur geworden. Enerzijds heeft dat te maken met het feit dat er tot aan de twintigste eeuw sowieso weinig vrouwelijke protagonisten waren; de literatuur werd overheerst door mannen. Er waren voor Emma Bovary natuurlijk Catherine Earnshaw uit ‘Wuthering Heights’, die zich in soort dierlijke relatie met Heathcliff verhoudt. En dan was er Elizabeth Bennet uit Austens ‘Pride and prejudice’, die binnen de maatschappelijke conventies haar onafhankelijke geest probeert overeind te houden. Emma Bovary, gecreëerd door een mannelijke schrijver (hoewel gebaseerd op een waar gebeurd verhaal), staat voor een vrouw die geheel haar eigen gevoelens volgt, haar geluk nastreeft en zich niet tevreden stelt met een bijrol. Ze misbruikt zelfs haar huwelijk daar voor. Zij is zeer gedreven en streeft bijna als bezeten naar haar persoonlijke geluk.Flaubert weet de ontwikkeling van Emma goed neer te zetten. Aanvankelijk is haar misnoegen met haar grijze bestaan zeer invoelbaar. Flaubert beschrijft haar gedachtenwereld, waarin ze droomt van een Parijs’ leven, haast als een zwelgend gevoel. In hoofdstuk 6 doet dat bijna denken aan een dokters- of ridderroman. De prins op het witte paard ontbreekt nog net. Die gedachten steken schril af bij het beeld dat zij heeft van haar man Charles, in wie zij steeds meer een mislukkeling, een nietszeggende persoon, een loser, een boer ziet:“…hoe had zij in haar hoofd kunnen halen dat iemand als hij ooit tot iets in staat zou zijn, terwijl ze al twintigmaal had kunnen vaststellen wat voor onbenul het was”.Gaandeweg gaat Emma, ontevreden over haar leven ‘in de kantlijn’ - mooi gesymboliseerd door de onbeduidende plaatsjes waar zij met haar man woont - over tot het nemen van meer risico’s, in de vorm van buitenechtelijke relaties. Uiteindelijk leveren die ook teleurstellingen op en daarnaast leiden zij tot de afgrond waarin Emma Bovary stort, grotendeels door haar eigen toedoen. Het gedrag van Emma wordt steeds egoïstischer, en daarmee ook irritanter.Naast de emotionele wandel die Emma ondergaat, toont Flauberts roman ook elementen uit de tijd. Zo is daar de strijd tussen religie en wetenschap, het streven naar moderniteit, vooral vertolkt door de apotheker Homais. En de daarmee gepaard gaande grootheidswaan, zoals met de operatie van Hippolytes’ horrelvoet, die gigantisch mislukt.Hoewel Emma de absolute hoofdpersoon van de roman is, wisselt Flaubert vaak van perspectief door ook vanuit de anderen te vertellen zoals Charles, Rodolphe en Léon.Madame Bovary is een wervelend geschreven roman, die een krachtige vrouw portretteert, maar wel een kracht die haar uiteindelijke zwakte blijkt te zijn.</t>
  </si>
  <si>
    <t>Het verhaal gaat over Avery Daniels, zij is een verslaggeefster die in een vliegtuigongeluk onjuist geïdentificeerd wordt als Carole Rutledge, de vrouw van de aspirant-senator kandidaat, Tate Rutledge. De echte Carole overleed tijdens de ramp. Anno 2017 is dit door DNA testen en gebit-controle onmogelijk. Net als zo veel andere dingen die in het boek gebeuren. Hoe moet ik nu een oud boek beoordelen? Ik kocht het als E-book en wist niet dat het al in 1993 was uitgegeven. Daardoor viel ik van de ene verbazing in de andere. Er worden veel platte seksscènes beschreven en de ongeloofwaardigheid over de plastische chirurgie springt van de bladzijdes af. Oorspronkelijk titel is "Mirror Image" ( spiegelbeeld) De romantiek is echt mierzoet. Ook andere medische ingrepen passen niet meer in de eenentwintigste eeuw. Beoordeling op de jaren negentig vier sterren ****, maar ik las het nu dus geef ik er twee**</t>
  </si>
  <si>
    <t>Yasuko Hanaoka wordt al jaren lastig gevallen door haar ex-man. Zij is daarom al regelmatig verhuisd en nu ze dan ook nog eens, sinds ongeveer een jaar, een andere baan heeft voelt zij zich redelijk veilig. Vooral ook omdat zij sindsdien niets meer van hem heeft vernomen.Groot is dan ook de schrik wanneer hij plotseling bij haar op het werk verschijnt. Wanneer hij daarna dan ook nog bij haar flat opduikt vermoord ze hem in een opwelling. Na de eerste schrik is zij vastbesloten om zichzelf aan te geven totdat de buurman, Ishigami, aanbelt en zijn hulp aanbiedt. Deze buurman is leraar wiskunde op de middelbare school en blijkt een genie op zijn vakgebied te zijn. De politie wordt geholpen door een ander briljante wetenschapper: professor Manabu Yukawa. Hij is een fysicus, en het wordt een ware krachtmeting tussen de beide genieën.Voor de leesclub van het forum van Crimezone.nl mocht ik deze nieuwe thrillersensatie van Japan lezen. Vol verwachting begon ik dan ook aan dit boek. Ik heb het ook met plezier gelezen maar de nieuwe thrillersensatie zie ik er toch niet in. Ik vond de politie heel erg oppervlakkig en min of meer dom gehouden, terwijl het genie Manabu Yukawa de zaak wel eventjes oplost door de wetten van de natuurkunde op deze misdaad los te laten. De karakters worden niet echt uitgediept en waarom de politie zo hardnekkig achter Yasuko aanzit is me ook niet helemaal duidelijk. Dat zou volgens mij alleen gebaseerd zijn op het feit dat hij bij haar in de buurt is gezien. De hier en daar wat vreemde vertaling maakt het er niet beter op. De volkomen onverwachte plot maakt heel veel goed. Ook de benadering van het verhaal vond ik origineel en heel verfrissend. Weer eens wat anders. Dat maakt het voor mij toch 4 sterren waard.</t>
  </si>
  <si>
    <t>Ik heb het boek niet uitgelezen, ik ben tot 100 bladzijden gekomen en heb het toen weggelegd. In mijn hoofd is het op dit moment ook vrij onrustig en dit boek hielp met niet om te ontspannen. Wel jammer omdat er veel mensen erg positef zijn over dit boek.</t>
  </si>
  <si>
    <t>Marius, de broer van Lucas, is gestorven aan een zeldzame stofwisselingsziekte en zijn moeder heeft besloten dat het verbranden van al zijn spullen voor haar een goede manier is om afscheid van hem te nemen. Luuk heeft echter het dagboek van Maus gevonden en vindt niet dat dit ook op de brandstapel thuishoort. Hij besluit, zonder te lezen wat zijn broertje heeft geschreven, zelf verder te gaan in het dagboek. Uit angst dat zijn moeder de door hem geschreven pagina’s er gewoon uit zal scheuren, begint Luuk ook tussen de geschreven regels van zijn broer in te schrijven. Nu kan zijn moeder het dagboek niet wegdoen toch? Er is één hele belangrijke vraag die Luuk erg bezighoudt: kun je nog wel een broer zijn wanneer je broer dood is? Om een antwoord te vinden op die vraag kan Luuk uiteindelijk de verleiding niet weerstaan en leest hij het dagboek van Maus.‘Het verdriet van een moeder is groter dan dat van een broer. Dat kan niet waar zijn, want u bent nog steeds iemands moeder, maar ik ben niemands broer meer.’Gebr. is oorspronkelijk al verschenen in 1996. Ter ere van de achtste druk, precies twintig jaar later, is het boek in een nieuw jasje gestoken. Op de kaft staat niet meer de foto van Van Lieshout en zijn broer, maar prijkt nu het dagboek van Maus. Het boek zelf heeft een aparte opzet. Het begint met de schrijfsels van Luuk wanneer hij het dagboek heeft gered van de vuurkorf. Hiermee wordt de situatie geschetst en de hoofdpersonen geïntroduceerd. Wanneer Luuk besluit het dagboek te gaan lezen, begint hij te reageren op datgene dat zijn broer heeft geschreven. Tot zijn verrassing gaat dit vaak over hem en Luuk stelt tussen de regels door steeds vaker een vraag aan zijn broer, maakt een opmerking of spreekt iets tegen. Op deze manier ontstaat er een bijzondere dialoog tussen de broers op papier.  In zijn dagboek beschrijft Maus zijn seksuele relatie met Alex en confronteert hij Luuk met een gevonden kladbriefje over hetzelfde onderwerp. Luuk ontkende zijn homoseksualiteit destijds en ook nu nog, maar zijn broer houdt hem in het dagboek een spiegel voor en Luuk wordt gedwongen zijn gevoelens dieper te onderzoeken. Het laatste deel van het boek is weer van Luuk waarin hij met zijn vernieuwde zelfinzicht een bevredigend antwoord vindt op zijn belangrijke vraag. Uiteindelijk heeft het dagboek van Maus de broers dichter bij elkaar gebracht dan in de tijd dat beiden nog leefden.  Alsof verlies en rouw al niet ingewikkeld genoeg zijn om mee om te gaan op jonge leeftijd, maakt Ted van Lieshout het zijn hoofdpersoon extra moeilijk door homoseksualiteit toe te voegen aan de thematiek. Natuurlijk beïnvloedt de dood van Maus ook de andere gezinsleden en hoewel het ze niet helemaal lukt om elkaar te ondersteunen, verliezen ze elkaar ook niet volledig. Onuitgesproken verwachtingen, ingebeelde angsten en het niet communiceren, zorgt voor afstand tussen Luuk en zijn ouders. Want Luuk is ondanks al zijn opstandigheid altijd loyaal geweest aan zijn ouders, toen Maus nog leefde kon hij hen toch niet opzadelen met twee homoseksuele kinderen? Maar hoe groot is je grootste geheim? Ook in dit opzicht werkt het dagboek van zijn broer bevrijdend.  Gebr. is een tijdloos, klein en intiem verhaal vol ingewikkelde, maar herkenbare thematiek. De dialoog die ontstaat tussen Luuk en Maus voelt meeslepend, ontroerend en oprecht. Een boek dat zonder moeite over weer twintig jaar nog steeds actueel zal zijn en de volgende generatie jongeren kan bereiken.</t>
  </si>
  <si>
    <t>Het begint leuk maar daarna vindt ik het erg langdradig worden. Ik heb me echt door het boek heen geploeterd, ben blij dat ik het uit heb. Annika, journalist gaat op onderzoek uit naar de moord op een aantal jonge moeders, maar dat zwakt af omdat Annika haar man wordt ontvoerd in het buitenland. en dan gaat het maar over die onderhandelingen van de ontvoering. Ik vind het dan wat saai worden. Het is gewoon niet mijn genre. Twee sterren een matig verhaal.</t>
  </si>
  <si>
    <t>Het boek leest makkelijk weg en door de bladvulling en korte hoofdstukken heb je het zo uit.Ik vond het geen spectaculair verhaal en ik had al gauw door hoe het in elkaar stak. Het zal niet lang blijven hangen.</t>
  </si>
  <si>
    <t>Ik heb dit boek net uit. .Het is een erg somber verhaal. Het doet wel wat met je, vooral omdat het op ware feiten is gebaseerd.De personages zijn gruwelijk echt. Je leeft met ze mee. Vooral voor broeder Fellix heb ik een zwak . Wat die man meemaakt in de eerste wereldoorlog is verschrikkelijk. Er zat een brok in mijn keel, door de beschrijvingen van het leven van de soldaten op de slagvelden en in de loopgraven .Deze schrijver heeft terecht een prijs voor beste thriller geschreven. De omgeving waar het verhaal zich afspeelt zo mooi omschreven en de karakters ook. Je ziet het gewoon voor je. Na het lezen van dit boek was ik er gewoon stil van. Zoveel indruk heeft dit boek op mij gemaakt. Zoveel verdriet en pijn kan de oorlog op deze personages hebben.Terecht 5 sterren!</t>
  </si>
  <si>
    <t>Deel drie in de ‘Iron Fey’-serie is wederom een snel te lezen boek en is iets serieuzer dan de vorige delen. Het verhaal achter De IJzerkoningin is echter toch erg simpel. Daarnaast kunnen er twijfels bestaan over of het boek wel echt geschreven is voor het young adult-genre of dat het alleen voor een young adult-publiek bestemd is omdat er een liefdesverhaallijn is in verwerkt.  De serie is uitgegeven door Harlequin en verkrijgbaar voor een zeer voordelige prijs. In De IJzerkoningin schemert echter door waarom de boeken zo goedkoop zijn. De vertaling is niet erg geweldig en er zijn diverse spelfouten te vinden in het boek, meer dan in de eerdere delen. Stoere mannelijke personages ‘gillen’ diverse keren in het boek, terwijl het woord ‘schreeuwen’ hier veel beter op zijn plek zou zijn geweest. Het maakt de lezer af en toe twijfelen aan wat er staat in het boek, omdat de vertaalde woorden niet altijd in de context van het verhaal passen.  De IJzerkoningin weet het niet voor elkaar te krijgen om een diepgaand verhaal te schetsen. Vrijwel elke gebeurtenis kan men aan zien komen. Het meest treffende voorbeeld hierin is dat de Gremlins een essentiële rol in de strijd zullen spelen omdat ze naar Meghan luisteren. Een feit dat al duidelijk is gemaakt in deel twee van de serie. Grimalkin heeft duidelijk de rol om de wijze in het verhaal te spelen en zijn ergernissen over de onwetendheid van de andere personages wordt langzaam ook de ergernis van de lezer. Met name wanneer dingen die erg duidelijk zijn ook niet door de honderden jaren oude Puck of Ash worden opgevangen. Ook het genezingsproces van Paul, de stiefvader van Meghan, en elk ander personage in het boek, is onrealistisch snel.  De verhaallijn en schrijfstijl in De IJzerkoningin zijn erg kinderlijk en zou geschikter zijn voor lezers van 12 tot 14 jaar oud. Dit maakt dat voornamelijk de ontwikkelingen in de relatie van Ash en Meghan het boek aantrekkelijk moeten maken voor een young adult-publiek.  Grote twijfels bestaan er echter over het verloop van deze relatie. Meghan is nog maar net zestien jaar oud en Ash en Meghan hebben slechts een enkele keer gezoend. Dat Kagawa de verdere stappen van het elkaar ontdekken overslaat en direct overgaat naar het hebben van seks is dan ook niet erg gepast, als ook onrealistisch. Niet alleen gaat deze verhaallijn opeens wel erg snel en komt zonder opbouw, maar ook wordt er geen aandacht besteed aan voorbehoedsmiddelen (Meghan kan nog zwanger zijn ook!), is er geen naspel, er worden geen onzekerheden over het hebben van seks voor de eerste keer beschreven, of wordt er op enige manier een referentie aan het gebeurde geplaatst na deze scène. Het is alsof Kagawa heeft gedacht ‘ik moet deze liefdeslijn nog even uitschrijven’, waardoor een deel van de liefdesscènes erg losstaan van het verhaal. Desondanks is het verlangen van Meghan naar Ash natuurlijk beschreven, hoewel het soms wat abrupt komt.  Wat maakt het boek dan toch vermakelijk om te lezen? Als je zoekt naar een verhaal dat snel leest en je je niet snel ergert aan voorspelbaarheden, pak het boek dan op. Kagawa ontwikkelt haar verhaal beter dan dat ze deed in de eerste twee delen van de serie en is origineler in de verhaallijn. Meghan ontwikkelt zich als een sterker personage, begint de leiding te nemen, komt tot inzichten en neemt wat initiatief. Ze heeft wat zelfvertrouwen gekregen en dat doet het boek erg goed. Het verhaal gaat wel erg snel en vrijwel zonder problemen, maar het is zeer zeker vermakelijk door de introductie van nieuwe feiten over het IJzerrijk. Daarnaast is het vermengen van de zomer- en ijzermagie zeer goed bedacht. Als lezer kun je dus zeker een goede tijd hebben met het boek, als je niet verwacht dat het verhaal je naar een hoger niveau van lezen gaat tillen.</t>
  </si>
  <si>
    <t>Oktober of zoals de Orginele titel De kastanjeman is leesbaar, vermakelijk en heel, heel spanned. Dit is onder meer het gevolg van Søren’s Sveistrup ’s vermogen om karakters te creëren die levend en realistisch zijn . Mensen met de fouten die we allemaal hebben. Hess met zijn enigszins onconventionele methoden en Thulin, die eigenlijk niet goed weet wat ze wil – maar ze worden allebei gekenmerkt door hun verleden. Er is een goede dynamiek in hun samenwerking die het niveau van het boek verhoogt.Het boek is gemakkelijk geschreven dit samen met korte hoofdstukken, wat het zeer leesbaar maakt. Ondanks dat het een vrij dik boek is, verveel je je geen moment en is het eigenlijk jammer als het uit is. Het smaakt naar meer!Het is gewoon ongelooflijk goed geschreven en spannend van begin tot einde. Het is soms griezelig en keihard maar heeft ook ontroerende momenten .</t>
  </si>
  <si>
    <t>Tess speelt met de lezer en met de hoofdpersonen. De dader leren we kennen door zijn gedachtewereld en we kruipen in zijn huid en in de huid van Jane Rizolli. Door dit eerste boek was ik direct verkocht aan Tess' stijl. Het boek heeft mij zo gepakt dat ik er niet uit los kon komen. Ik heb het in twee dagen ademloos uitgelezen!</t>
  </si>
  <si>
    <t>Jammer! Door al de lovende recensies verwachtte ik een goed boek en dat was in mijn ogen absoluut niet het geval.Ik moet eerlijk bekennen dat ik weinig moeite had het uit te lezen, het leest wel lekker vlot en op één of andere manier wil je toch weten hoe het verder gaat. Toch was ik wel blij dat het uit was want ik stoorde me erg aan de ‘Amerika is geweldig’- toon. Bevooroordeeld en zo zwart-wit, echt ergerlijk.De personages stegen ook niet uit boven hun bijna karikaturale, stereotype beschrijving. De verhaallijn vond ik onwaarschijnlijk en de vele, zeer gedetailleerd beschreven heldendaden irrelevant.Tot ongeveer 100 pagina’s voor het eind dacht ik nog aan een 3*** beoordeling (mijn ‘best wel oké’ beoordeling) want als je bijna 800 pagina’s kan schrijven en de lezer ze zonder veel moeite kan uitlezen heb je wel 3*** verdiend. Maar… het belabberde einde en met name de laatste paragraaf deden me zonder enige twijfel niet meer dan 2** te geven.Nee, absoluut geen aanrader.</t>
  </si>
  <si>
    <t>Recensie Dodenstad; zielenverzamelaar II- Mascha SchoonakkerSamenvattigGwen wil graag dat haar klasgenoot Max, die onsterfelijk is, een nieuwe zandloper krijgt waardoor hij weer een normale, en dus sterfelijke jongen wordt. De Raadsheren geven hier niet zonder meer gehoor aan. Gwen moet het werk als zielenverzamelaar voor het domein Collins op zich nemen en dus haar vader op volgen. Xander, de oudere broer van Gwen, zou opvolger worden en voelt zich hierdoor aan de kant gezet. Hij werkt Gwen eerder tegen als dat hij meehelpt om de problemen binnen het domein op te lossen. Zijn koppigheid brengt vele gevaren en instabiliteit met zich mee. Gwen komt in een moeilijke situatie terecht.LeeservaringDodenstad is het tweede deel in de reeks zielenverzamelaar. Dit deel sluit prima aan op het eerste deel. Het is dan ook niet als stand alone te lezen omdat je dan teveel voorkennis om het verhaal goed te kunnen volgen mist.De schrijfstijl is vlot en soepel. Alles is begrijpelijke taal geschreven. De zinnen en hoofdstukken hebben een prettige lengte. Ook in dit deel wordt je met gemak meegezogen in het verhaal. Het boek is moeilijk op zij te leggen. Je wilt graag weten hoe het avontuur af loopt.Evenals in het eerste deel is de dood ook hier een centraal thema. De dood wordt als een overgangsfase beschreven en weer gegeven als een leven op zich. Dood is dus niet dood maar in dit verhaal vol actie en avontuur. Het verhaal is spannend maar hoewel het dus over de dood gaat is het niet eng. Alles speelt zich af in een mooi vormgegeven fantasywereld op zo’n manier geschreven dat je het gevoel hebt dat het echt is.Bekende personages uit het eerste deel leer je in dit deel beter kennen. De overige personages zijn ook prima uitgewerkt zodat je je van hen ook een goed beeld kunt vormen.Dodenstad was ook weer een heerlijk boek van Mascha Schoonakker. Jammer dat hij zo snel uit is. Ik heb hem met veel plezier gelezen.</t>
  </si>
  <si>
    <t>Volgens de flaptekst is Broeder Ezel van Liesbeth Goedbloed een poëtisch verhaal over schuld en verzoening. Maar zoals Thea Beckman al zei: "Een boek gaat over wat je er zelf uithaalt." En voor mij gaat Broeder Ezel ook - en misschien wel vooral - over jeugdtrauma's (en de vernietigende uitwerking daarvan) en extremisme.Anna trekt met een ezeltje de bergen in om voor eens en voor altijd af te rekenen met het verleden. Naarmate ze dichter bij de top van de Monterosso komt, wordt niet alleen duidelijk wat er precies is gebeurd, maar ook wat Anna precies van plan is.Broeder Ezel vertelt hoe je als (jong)volwassene nog dagelijks enorm veel last kunt hebben van wat er vroeger is gebeurd én van het schuldgevoel dat je voornamelijk is aangepraat. Anna kreeg als kind de schuld van een ingrijpende gebeurtenis, terwijl de ongevraagde verantwoordelijkheid veel te groot was voor een kind. Met als gevolg dat het leven haar dagelijks achtervolgt, totdat ze er letterlijk gek van wordt.Broeder Ezel zit vol met Bijbelteksten die bij Anna zijn blijven hangen als ongevraagde souvenirs van een streng-christelijke opvoeding waarin God vooral werd afgespiegeld als een genadeloze God. Doordat men blijkbaar één belangrijk aspect van de christelijke leer is vergeten te vertellen - namelijk dat Jezus de schuld voor de zonden der mensheid al op zich heeft genomen - denkt Anna dat zij nog een offer moet brengen. Vandaar dat Broeder Ezel bij mij vooral zal blijven hangen als een roman die genadeloos blootlegt dat extremisme levensgevaarlijk is en onherstelbare schade toebrengt aan mensen - en in dit geval aan kinderen.Aangezien ondergetekende de Bijbel evenals Anna door de strot geduwd heeft gekregen, kon ik de genoemde teksten direct in de context plaatsen. Ik vrees echter wel dat dit boek minder toegankelijk is voor de lezer die een ietwat andere opvoeding heeft genoten. En mogelijk ook wat minder interessant. Toch is het boek voor iedereen de moeite waard, al was het maar om te waarschuwen voor de gevaren van extremisme, ongeacht de achterliggende motivatie.Broeder Ezel is een zeer sterk debuut van Liesbeth Goedbloed, die ook dichter is. Dat verklaart dat de tekst zeer poëtisch is - naar mijn smaak té poëtisch. Poëtische zinnen zijn vaak prachtig, maar als je een zin hierdoor vier keer moet lezen voordat je 'm begrijpt, haalt dat de vaart uit het verhaal. Hetzelfde geldt voor de soms bijzonder lange zinnen, van pakweg tien regels en met twintig komma's. Dat is de enige reden dat dit boek van mij niet het maximale aantal sterren krijgt. Ik lees graag 'lekker door' en dat viel niet overal mee. Maar het verhaal zit bijzonder knap in elkaar en de plot is bovendien zeer verrassend.</t>
  </si>
  <si>
    <t>Ik ben niet echt enthousiast over dit boek. Af en toe raakte ik de draad van het verhaal een beetje kwijt ,doordat de schrijfstijl niet altijd even lekker las maar ook door de vaak wat letterlijke vertaling van het boek. Het verhaal had wel wat spannende momenten, maar het plot was niet echt verrassend. Dit boek geef ik dan ook maar twee duimpjes.</t>
  </si>
  <si>
    <t>Jaarlijks laat James Patterson veel boeken het licht zien die hij met coauteurs schrijft. Zijn bekendste reeks, die over rechercheur Alex Cross, schrijft hij alleen.De tegenstander van Cross is ditmaal Marcus Sunday, een auteur van true crime-boeken en geïnteresseerd in de perfecte misdaad. Alex Cross heeft eens kritiek gehad op een boek van Sunday en daarvoor zal hij moeten boeten. Sunday wil Cross vernederen en breken. Het resultaat is al in de proloog te lezen: Alex Cross die beroofd van alles en iedereen als een zombie door de straten zwalkt.Een tegenstander die Alex Cross wil breken, klinkt als een interessant gegeven voor een boek. In Erewoord, Alex Cross  komt het echter niet goed uit de verf en dat komt voornamelijk door de aanpak van die tegenstander. Sunday laat op een behoorlijk klunzige manier zoveel aanwijzingen achter voor Cross, dat hij hem bijna in het gezicht lijkt te schreeuwen: 'Pak me dan!' Cross, aan de andere kant, vertoont een opvallend gebrek aan het oppikken van die diverse aanwijzingen, zodat het een raadsel is waar hij zijn reputatie van slimme rechercheur aan te danken heeft.Natuurlijk ligt dit voor een groot deel aan de schrijfstijl van Patterson: korte hoofdstukken en zo min mogelijk woorden gebruiken om de snelheid te verhogen. Maar zelfs dan mag je als lezer enige eisen aan de plot stellen. Erewoord, Alex Cross  lijkt voornamelijk het product van een auteur die geen rekening meer hoeft te houden met zijn lezers omdat hij toch wel verkoopt.Of misschien bekommert Patterson zich toch om zijn lezers. In een nawoord vraagt hij begrip voor de manier waarop hij het boek laat eindigen. Zijn grote schare fans zal hem dat einde ongetwijfeld graag vergeven.</t>
  </si>
  <si>
    <t>Aylans geheimHet verhaal gaat over een Syrische jongen Aylan. Zijn vader Omar is zoon van een iman en zijn moeder Miriam is van christelijk Arameense afkomst. Aylan’s vader koos voor Miriam en niet als oudste zoon voor de moskee.Ze vieren bij Aylan thuis zowel de islamitische als christelijke feestdagen. Aylan is enig kind. Zijn ouders hebben lang op hem gewacht. Zijn vader heeft weinig tijd voor hem: “In vaders kalender kreeg Aylan geen plekje”. Totdat hij dertien jaar is en zijn vader hem wekelijks meeneemt naar de markt. Dan maakt hij kennis met Sayenna, een bekende van zijn vader. Zij laat hem ‘verboden’ boeken lezen over democratie en economie. Hierdoor krijgt Aylan een andere kijk op de maatschappij.Wanneer Aylan op reis gaat, ontmoet hij twee Europse vrouwen: Helena en Rosie uit België. Na de dood van Sayenne blijkt dat Aylan een studio in Brussel heeft geërfd van Sayenne. Aylan besluit om naar België te vertrekken om te gaan studeren maar ook om op zoek te gaan naar Helena.Als blijkt dat de IS de macht in handen krijgt in Syrië neemt Aylan het besluit om niet meer terug te keren naar Syrië, ondanks dreigementen van zijn oom Asir en vraagt een verblijfsvergunning aan in België.De titel en de tekst op de achterkant van het boek suggereert een liefdesverhaal, echter de passages over de politiek, de economie, de democratie en de vrije markt politiek waren teveel van het goede. De schrijfster heeft hierover teveel informatie, gegoten in een liefdesverhaal, aan de lezer willen meegeven. De tweede titel: Een reis naar democratie had beter gepast bij dit verhaal.</t>
  </si>
  <si>
    <t>Je moet er van houden. Niet teveel en kritisch denken want dan had ik het niet uitgelezen. Op zich geen slecht verhaal, dus verstand op nul en "open minded" uitlezen.</t>
  </si>
  <si>
    <t>Ik vind het een heel goed boek. Het is wel een dik boek (293 blz.), maar het is zo boeiend en het leest vlot zodat je het boek toch vrij snel uitleest. Er zitten ook weinig moeilijke woorden in en het zijn korte zinnen, wat het lezen aangenaam en makkelijk maakt. De inhoud (detective / misdaadroman) spreekt me ook wel aan. Het is een goed en origineel verhaal. Pieter Aspe houdt er ook van om de lezer op het verkeerde spoor te zetten, zodat men niet te vlug het antwoord op al de vragen zal vinden.</t>
  </si>
  <si>
    <t>Ik heb het laatste boek van de trilogie van Herman Portocarero gelezen.Doordat ik de voorgaande delen niet heb gelezen, had ik toch het gevoel dat ik iets miste. De personages werden bij het begin van het boek niet grondig voorgesteld en het verhaal bevat twee verschillende verhaallijnen, namelijk die van Général Coca en Nightman. Na verloop van tijd versmelten die twee verhaallijnen.Het boek zit vol intriges, duistere praktijken en zwarte magie. Voor wie houdt van zwarte magie is het boek zeker en vast een aanrader.Ikzelf heb het met een nuchtere kijk gelezen, maar ook mij wist het te boeien doordat Portocarero er in slaagt alles zeer realistisch weer te geven.De schrijver bouwt de spanning goed op; langzaamaan worden alle mysteries rond de verdwijning van Madame Erzulie opgelost.Het slot heeft mij alvast kunnen bekoren. Liefhebbers van een gezonde dosis spanning kan ik het zeker aanraden.</t>
  </si>
  <si>
    <t>Verslingerd is het tweede deel in de Verborgen Littekens-trilogie van Susanne van den Beukel – Hendriks. Hoewel het als een trilogie wordt gepresenteerd denk ik niet dat je het eerdere boek hoeft te lezen om Verslingerd goed te begrijpen, het gaat namelijk over een heel ander meisje en een heel ander onderwerp. De cover past erg goed bij het verhaal. Er staan verschillende elementen op de cover die in het verhaal terugkomen, zoals de schommels en het feit dat het een tekening op een kladblok is! Hier is goed over nagedacht en je ziet dat er veel aandacht aan besteed is.Susanne van den Beukel – Hendriks heeft ervoor gekozen om een heftig onderwerp aan te snijden in Verslingerd, een onderwerp waarin genoeg meisjes zichzelf kunnen herkennen omdat ze iets soortgelijks hebben meegemaakt. Dit boek laat zien dat ze niet alleen zijn, dat er lotgenoten rondlopen en dat ze zich niet hoeven te schamen. Het verhaal dat wordt verteld in Verslingerd is zeker mooi en heeft erg veel potentie om uit te groeien tot een goed boek. Toch heeft een boek meer nodig dan alleen een verhaal met een mooie boodschap.“Ze staart uit het hoge raam en ziet een boom met een gebroken tak. Dat raakt haar, ze voelt zich ook gebroken.” -p. 161Verslingerd start heel erg sterk met een goed proloog. Hiermee maakt Susanne van den Beukel – Hendriks de lezer nieuwsgierig naar wat er gebeurd is in het verleden van Gwen. Het is spannend en overtuigend neergezet. Helaas houdt de schrijfster dit gevoel niet vast en vanaf dat punt gaat de interesse van de lezer langzaam naar beneden. Bijna vanaf het begin weet de lezer al wat er gaat gebeuren en hierdoor is het boek enigszins voorspelbaar. Dit is niet heel erg, als het verhaal niet aan de oppervlakte blijft kabbelen.Verslingerd mist dus helaas de nodige diepgang. Er wordt vooral gefocust op het verborgen litteken van Gwen, maar alles eromheen valt een beetje weg. De personages en sommige onderdelen van het verhaal hadden veel meer uitwerking mogen hebben. In de proloog wordt bijvoorbeeld al gezegd dat Katja en Gwen elkaar jaren niet meer hebben gezien of gesproken. Waarom is dat zo? Hebben ze ruzie gekregen of was er iets anders aan de hand? Hier krijg je nooit een antwoord op. Ook de moeder van Gwen wordt niet echt uitgewerkt. Ze is nooit thuis en als ze er wel is, is ze gemeen. Ze maakt zich totaal geen zorgen om Gwen en kijkt amper naar haar om. Waarom? En zo zijn er nog wel meer personages die meer uitgewerkt hadden mogen worden, zoals Danny en Nick.De schrijfstijl van Susanne van den Beukel – Hendriks in Verslingerd is iets te jong om bij een echte Young Adult te passen. Ik had eigenlijk het idee dat ik over een meisje van 13 aan het lezen was in plaats van over een meisje van 16/17 jaar. Hierdoor is Verslingerd toch meer een tienerboek. Alleen is daarvoor het onderwerp dat in het boek besproken wordt weer iets te heftig. Hier had zeker iets meer balans in mogen zitten. Daarnaast wordt, zeker in het begin van het verhaal, heel snel gewisseld tussen het heden en verleden. Je moet daardoor aandachtig blijven lezen, anders raak je de draad kwijt.Het verhaal speelt zich af in 2008 en Susanne van den Beukel – Hendriks gebruikt kleine details om ervoor te zorgen dat het echt lijkt alsof Gwen en Katja zich in dat jaartal bevinden. De meiden zetten bijvoorbeeld Mercy van Duffy op, dat liedje is in 2008 gereleased. Toch waren er ook wat dingen in het verhaal die afbreuk deden aan het realistische gehalte. In 2008 was ik zelf ook 16/17 jaar en ik sprak de moeder van mijn beste vriendinnetje zeker niet aan met ‘Dag mevrouw’. Ik denk dat je daarvoor wel iets verder terug in de tijd moet gaan.Verslingerd van Susanne van den Beukel – Hendriks bevat een krachtige, maar heftige boodschap. Het is mooi om te zien dat de schrijfster aandacht geeft aan dit onderwerp om meisjes een hart om onder de riem te steken! Helaas kan ik het boek niet hoger beoordelen dan met 2 sterren, omdat het verhaal echt de nodige diepgang mist.</t>
  </si>
  <si>
    <t>Ik ben nu het boek aan het lezen en ik zit juist aan de helft. Ik vond het in het begin maar saai maar verderop vind ik het al stukken beter. Ik moet soms ook een zin een aantal keren lezen eer ik hem door heb maar dat zal wel komen doordat ik geen ervaren lezer ben. Ook heel interesant vond ik over phi en de graal enz en ik ben er direkt van alles over gaan zoeken. Dus dit boek krijgt van mij 4sterren</t>
  </si>
  <si>
    <t>Lefbek van Anke Laterveer is een aangrijpende coming-of-age roman over Lise, een vrouw die als kind veel liefde tekort komt en in de loop der jaren probeert steeds meer voor zichzelf te kiezen. De bondige en directe schrijfstijl van Laterveer, die als cabaretier duidelijk gewend is om mondeling verhalen te vertellen, geeft je het gevoel echt aanwezig te zijn bij de – soms heftige, soms hilarische – gebeurtenissen in Lises leven.Als je hem eenmaal uit hebt, beklijft de roman helaas minder dan de afzonderlijke scènes. Lises levensverhaal blijft eendimensionaal omdat ze weinig reflecteert op de gebeurtenissen in haar leven en haar relaties met anderen. Als een goed geredigeerd dagboek van een jonge en dan steeds volwassenere Lise spreekt de tekst je als lezer direct aan en leef je met de hoofdpersoon mee. Het nadeel is dat een kritische blik op Lises keuzes en een grotere betekenis achter haar verhaal ontbreken.De achterflap beschrijft Lise als iemand “die normaal wil zijn maar allesbehalve normaal is.” Het is de vraag of Lise écht zo anders is als ze zelf gelooft. De overige personages in Lefbek ontwikkelen zich maar beperkt of worden simpelweg afgedaan als ‘saai.’ Afgezien van het label ‘saai,’ dat nogal neerbuigend overkomt: Is het echt zo zwart-wit? Zijn die mensen allemaal hetzelfde en alleen Lise bijzonder? Vaak, als je je verdiept in anderen, blijkt dat ze meer met je gemeen hebben dan je dacht.Ik raad het boek aan als je wilt weten hoe traumatische ervaringen iemands hele leven kunnen beheersen en hoe het is om daarmee om te moeten gaan. Dit komt vaker voor dan we denken, ook bij mensen van wie je het niet had verwacht. Laterveer maakt haar lezers bewust van de pijn en problemen die trauma’s kunnen veroorzaken. Dat is de sterke kant van dit boek en van Laterveers werk in het algemeen.</t>
  </si>
  <si>
    <t>Ten eerste wil ik Hebban bedanken voor dit leuke boek!Als ik dit boek zou vinden in de winkel, zou ik het zeker opgepakt hebben. Maar na het lezen van dit boek vind ik de cover maar raar. Ik snap zelf niet goed wat dit met het verhaal te maken heeft, want de cover zet je op het verkeerde spoor.. Dat terzijde.Ik had nog nooit eerder een boek gelezen van Toni Coppers. Ik had er dus geen verwachtingen bij. Het eerste wat me opviel waren de Vlaamse woorden. In het begin stoorde dit me, maar na een tijdje was ik eraan gewend en was het alsof ik niet anders wist.Het boek gaat over Liese Meerhout, een recherche in Antwerpen. Ze onderzoekt de ontvoering van Emma. Het enige spoor dat ze hebben is een onbekend busje. Er spelen wat verdachte personages mee, wat te verwachten is bij een thriller. Toch weet Toni Coppers de spanning er goed in te houden.Het boek leest erg vlot, de zinnen zijn goed geschreven en met een groot lettertype. Door de spanning ben je er helaas zo doorheen.Ik vind het een goed doordacht verhaal, met een redelijk nieuw thema dat erin zit (geen spoilers). Dit zette me echt aan het denken, en het heeft er ook voor gezorgd dat ik extra ging meeleven met de personages. Een leuk en verassend einde, met een motief dat goed uitgewerkt is.Wat voor mij een minpuntje is zijn de 'soms te eenvoudige zinnen'. Ik had op sommige plekken graag meer detail gewild. Soms om het gruwelijker te maken, soms om op bepaalde stukken de nadruk te leggen.Al met al een goed boek, ik ben zeker niet teleurgesteld. Ik ben benieuwd naar de volgende boeken die deze schrijver gaat schrijven!</t>
  </si>
  <si>
    <t>Deze reactie bevat spoilers, selecteer de tekst om de spoilers te lezen. Het boek sprak mij niet zo aan. Ik vond de eerste 70 bladzijden ronduit saai en kon niet goed in het verhaal komen en daardoor heb ik het boek vaak even weggelegd, wat uiteraard niet gebeurd als het boeiend is vanaf de eerste blz.Naarmate het verhaal vorderde werd het wat interessanter en uiteindelijk heb ik het boek uitgelezen en dichtgeklapt met de wetenschap dat ik het nooit voor een tweede keer zou lezen. Nee...het verhaal was niet echt mijn ding. Bovendien heb ik nog nooit gehoord dat mensen die in coma liggen zo dromen als Tender deed ( en ik ken er een aantal die in coma hebben gelegen 0.a. mijn broer ) en dat maakt voor mij het verhaal ongeloofwaardig...helaas</t>
  </si>
  <si>
    <t>Als 15 jarige puber heb je veel te verduren; liefde, jaloezie, school en vaak ook nog zeurende ouders. Voor Joop zit het allemaal niet mee. Joop woont samen met haar twee vaders en twee moeders. Als ze samen met haar halfzusje naar Parijs gaat, ontmoet ze niet alleen een ver familielid, maar ontdekt ze ook veel over zichzelf.Dit is eigenlijk een derde deel van een serie over Joop. Doordat ik de vorige delen niet heb gelezen, miste ik wat informatie, zoals wie Joop nu eigenlijk is, wie haar vrienden en halfzusje zijn, maar vooral hoe het komt dat ze twee vaders en twee moeders heeft. Door dit moeilijk opkomende begin vond ik het niet makkelijk om me in te leven in Joop. Dit heeft mijn leeservaring van dit boek negatief beïnvloed.Vanaf de eerste paar pagina's leek Joop me al niet zo'n sympathiek persoon, en dit is me het hele boek bij gebleven. Zo heeft ze al meteen een (negatieve) mening over Sophie, terwijl ze haar nog nooit heeft ontmoet en niks van haar weet. Ze is naar mijn mening ook erg hypocriet; ze wordt boos omdat iemand haar beste vriend 'inpikt', maar later doet ze hetzelfde. Ook doet en zegt Joop veel tegenstrijdige dingen. Ik snap dat het in haar hoofd niet allemaal even duidelijk is, maar dit maakt het niet gemakkelijk om echt te begrijpen wat ze wil. Sommige acties lijken dan erg onverwacht, omdat ik de clues blijkbaar had gemist.Het verhaal heeft me hierdoor ook niet kunnen boeien. Een hoofdpersoon waarmee je niet kunt meeleven is nooit een goed begin. Verder gebeurt er niet zo veel in het boek en bleef ik me constant ergeren aan Joop. Dit was een boek waar ik geen ‘klik’ mee had. Ook had ik het gevoel alsof het boek te kinderlijk geschreven was. Het is een 15+ boek, en ik ben net iets ouder dan dat, maar het is geschreven alsof het een 12+ boek is. Ik denk dat ik hierdoor ook veel diepgang miste. De gebeurtenissen en redeneringen van Joop zijn veel te oppervlakkig en missen detail.Het verhaal heeft zeker potentie. Eindelijk een boek waarin homoseksualiteit open en luchtig wordt besproken. Dit geeft zeker aan dat het een boek van deze tijd is, goed voor onze nieuwe generatie. Maar het boek heeft me niet kunnen inpakken, ik heb me met moeite door het boek heen geworstelt. Door al mijn ergernissen bij elkaar zag ik misschien een hoop goede delen van het boek ook niet. Al met al zeker geen boek voor mij, maar als je eens een luchtig boek wilt lezen en je niet te kritisch bent, zou je dit boek zeker op kunnen pakken.</t>
  </si>
  <si>
    <t>Heb me erg vermaakt met de Mannen van Raan. Alleen een beetje te kort, dus snel een nieuw boek van Martine graag :)))</t>
  </si>
  <si>
    <t>De cover ziet er weer veel belovend uit. De titel zegt ookal een hoop. Ze zitten namelijk al 21 dagen op de aarde. De kleur van de cover vind ik ook weer erg mooi net zoals boek 1. Na het lezen van de achterkant kwam ik er snel achter dat de 100 niet alleen zijn. Het verhaal gaat ook nog steeds over Clarke, Bellamy, Wells en Glass. Ik hoop dat dit boek wel wat beter wordt dan het eerste boek. Maar vergelijken met de tv-serie doe ik niet meer. Want dat is veel spannender en bloederige maar natuurlijk geef ik het boek nog wel eens kans.Er wordt helaas nog steeds in de verleden tijd geschreven en hier irriteer ik mij eigenlijk dood aan. Het is wel mooi om te weten wat er is gebeurd maar soms vind ik de stukken echt te lang worden. Ook irriteer ik mij aan Glass en het schakelen van de aarde naar de ruimte en weer andersom. Natuurlijk is het leuk om te weten wat er allemaal gebeurd op het schip. Maar op een gegeven moment vond ik het zelfs weer heel lang dradig worden tot ik bijna bij het einde was. Toen vond ik het boek erg spannend worden en leefde ik zelfs mee met het boek.Ook zit ik met heel veel vragen en wil ze graag beantwoord zien maar daarvoor heb ik helaas boek drie nodig, maar die heb ik voorlopig nog niet in mijn bezit. Ik ga hier natuurlijk alles aan doen om het laatste deel zo snel mogelijk in mij bezit te krijgen want ik wil dol graag weten hoe het allemaal afloopt. Dus het boek krijgt van mij hier door ook 1 ster meer. Verder vind ik het wel erg jammer dat je niet meer te weten komt over de vader van Wells. Maar ook over de aardbewoners lees je vrij weinig misschien een optie om vanuit de ogen van Sasha te schrijven dan zou het een stuk spannender worden en leer je in tussen toch meer over ze. Of het moet natuurlijk in het laatste boek gebeuren dat weet ik dan weer niet maar daar zullen we snel achter komen. En dan heb je eigenlijk de akelige Graham nog ooh wat kan ik mij toch ergeren aan die persoon. Maar meer verklap ik maar niet het moet toch spannend blijven!</t>
  </si>
  <si>
    <t>Als je het boek openslaat en de eerste zin leest (‘leven toevoegen aan de dagen, niet dagen aan het leven’) dan weet je al dat dit een boek is wat over leven en dood gaat. Sander de Hosson is longarts en schrijft in korte verhalen wat hij meemaakt als arts zijnde. Hij verteld hoe hij als arts dingen overbrengt zoals slecht nieuws, hij dingen ervaart als hij bv in een dilemma verkeerd maar ook wat hij voor zich ziet gebeuren bij de patiënt. Dit maakt dat de verhalen puur en echt overkomen, stuk voor stuk je zullen raken.</t>
  </si>
  <si>
    <t>'Verdraaid Goed' is het eerste deel van de 'Verborgen Littekens'trilogie. Ik heb dit boek mogen ontvangen van de schrijfster en ben zeer benieuwd naar het verhaal. De beschrijving van het boek komt een beetje apart, misschien rommelig, over en dat trok mij wel aan. Het verhaal gaat over een jonge dame genaamd Crystal die in haar verleden is gepest. Hierdoor is ze onzeker over haarzelf en probeert ze zoveel mogelijk mensen te ontwijken. Crystal heeft wel één droom en dat is DJ worden. Zal haar dit lukken of wint haar onzekerheid?De schrijfster heeft een verhaal geschreven met een redelijk vlotte schrijfstijl. Het verhaal zelf had op vele vlakken beter uitgewerkt mogen worden. Sommige gebeurtenissen in het verhaal, worden niet afgemaakt wat niet doorloopt met het verhaal. Crystal zelf  is als hoofdkrater die niet echt een interessant persoon. Ze doet veel studeert, is koerier en houd van sporten. Hier word niet op verder gegaan. De schrijfster had haar veel beter mogen uitwerken.Het verhaal gaat over het DJ wezen, maar miste in het boek het DJ gevoel, de feeststemming, de stress en het opbouw naar DJ zijn. Crystal wilt DJ worden en kan dat dan ook gelijk na één keer oefenen. Dit klinkt ongeloofwaardig.Buiten om dit heeft het verhaal wel potentie. Het heeft een interessante verhaallijn die meer tot zijn recht kan komen als het verhaal wat beter is uitgewerkt is.Het boek zelf is erg dun en heeft maar 108 bladzijden. Voor een bedrag van €15 euro vindt ik dat aan de hoge kant. De cover van het boek had van mij ook iets duidelijker gemogen.Ik ben wel benieuwd naar het volgende deel van deze trilogie.STERREN Ik geef dit boek 2,5 sterrenBOOKLOVERSAPHIRA</t>
  </si>
  <si>
    <t>Sciencefiction is een genre waar ik nog niet zo heel erg in thuis ben. Series en films vind ik leuk – maar boeken, die pak ik niet zo snel op. Desondanks reageerde ik enthousiast op Jeffrey Debris’ vraag om zijn boek te recenseren. Bij fantasy vind ik het fantastisch om nieuwe werelden te ontdekken, dus waarom zou dat bij sciencefiction niet zo zijn?Al in het begin kostte het me moeite om een duidelijk beeld te krijgen van de wereld. Het duurde best een tijdje voordat ik begreep wat voor soort wezens de hoofdpersonen waren en hoe hun omgeving eruitzag. De auteur weet ruimtes goed te beschrijven, maar dat is niet terug te zien in de landschappen– wat jammer is als je een andere planeet beschrijft.Het valt niet mee om je met de personages te identificeren. Ze blijven namen op papier, waarbij hun fysieke kenmerken wel worden beschreven, maar hun karakter niet goed bijblijft. Het vertelperspectief heeft daar de grootste schuld aan. De auteur heeft gekozen voor een alwetende verteller, waardoor je constant weet wat iedereen denkt, hoort en ziet. Daardoor kun je je niet vereenzelvigen met een personage, omdat je steeds van het ene naar het andere personage wordt geslingerd. Een band met de personages blijft daardoor uit, met als resultaat dat je je hun lot niet aantrekt.In de eerste honderdvijftig bladzijden kon geen voordeel vinden in het gehanteerde vertelperspectief. Er wordt geen spanning door gecreëerd, noch worden hierdoor dingen aan het licht gebracht die belangrijk zijn voor de verhaallijn. Het is alleen verwarrend en verstoort de leeservaring.Door het missen van een band met de hoofdpersonen, is het moeilijk om het boek er steeds weer bij te pakken. De inhoud was voor mij helaas ook niet interessant genoeg om verder te willen lezen. De dialogen zijn saai, veel alledaagse handelingen worden te uitgebreid beschreven – het ontbreekt het boek aan een goede spanningsopbouw. Hier en daar waren er wel interessante elementen, maar het was niet genoeg om door te willen lezen. Ik heb me door de eerste honderdvijftig bladzijden heen geworsteld. Helaas heb ik besloten het boek weg te leggen. Ik raakte er alleen gefrustreerd van.Dit is niet het eerste sciencefiction boek van dit jaar dat me niet pakt, dus dat geeft het boek wellicht al een valse start. Maar The Fall of Netherea ontwikkelt zich traag, zorgt door het vertelperspectief voor een warrige leeservaring en kon mij helaas niet boeien. Echte sciencefiction-liefhebbers kijken daar wellicht met hele andere ogen naar, dus die wil ik toch aanmoedigen om het boek een kans te geven. Ik ben tenslotte op één derde gestrand en kan alleen mijn mening geven over het eerste deel.</t>
  </si>
  <si>
    <t>Helaas, ik ben geen fan geworden van Bengt Ohlsson's verhaal. Ik vond de wereld vanuit de 10-jarige Majorie te zwaar, filosofisch aangezet en het totale verhaal te traag, 't heeft me niet me kunnen pakken in het verhaal, ik bleef steeds met verwachting en zoekend lezen...en heb niet gevonden.</t>
  </si>
  <si>
    <t>Ik heb dit boek tweedehands aangeschaft, het zag er uit als nieuw, en kostte slechts 2 euro. Elke cent daarvan is achteraf echter te veel betaald. Ook al ben ik er geen kenner van, ik zou dit boek wilen typeren als een dieptepunt in de (homo-)erotische literatuur. En dan geschreven door iemand die tot de 'Grote Drie Schrijvers van de Naoorlogse Literatuur' wordt gerekend. Uiteraard dient het boek ironisch te worden opgevat en met een glimlach te worden gelezen, dan kun je in bepaalde karakters een Jezus-figuur of een Maria ontdekken, zoals Bert van Weenen op Chroom-net.Nou deze Bert denkt daar heel anders over, als ik deze hele roman,die zich gelukkig nog beperkt tot amper 180 bladzijden, en een abrupt einde kent (waarschijnlijk had de auteur er zelf ook geen zin meer in), op een ironische manier moet opvatten, is het al helemaal geen leuk boek meer. Ironie mag van mij af en toe de kop op steken, maar moet niet van elke bladzijde afdruipen. En volgens mij bedoelt Reve het ook niet allemaal ironisch.Kwetsen kan Reve natuurlijk als geen ander, maar gezien de tijd waarin dit boek is geschreven (1998), vraag ik mij af of dat in die tijd nog wel nodig was, voor mij is dat volkomen overbodig, maar oordeelt U zelf, hier volgen een paar citaten:‘Armen,die waren slecht, dacht Wessel, anders waren ze toch niet arm?’‘[…]armoede bracht alleen maar armoede voort.’‘Ja, ja, kunstenaars waren behalve dom en asociaal soms nog pervers ook […]’‘Zijn vader had hem nooit met meer gezag bejegend dan nodig was.’‘Je hebt een mooi karakter, maar daar heb je in bed niks aan.’‘Voor niks ging de zon op, nog niet eens onder.’‘Zodra er stoelzitters in een straat waren was alle deftigheid verdwenen, en daalden de prijzen van de huizen aanzienlijk.’‘Het zoude een onaangekondigd bezoek zijn, maar boeren waren in dezen minder moeilijk dan stadsmensen.’‘Hij belde aan[...]. Daarna gebeurde er een tijd niets. Misschien zat de bewoner in een afgelegen vertrek zich af te rukken bij een boek met plaatjes.’Als iemand nu dit boek na het lezen van deze zinnen nog wil hebben, kan hij of zij mij wat postzegels sturen en een adres waar het naartoe moet, dan stuur ik het op, maar liever nog zou ik het vanavond willen verbranden. Nou vooruit, er stond nog wel één mooie zin in, en die luidde:‘Een man denkt dat hij veel weet, maar een vrouw begrijpt alles, meende Wessel.’Die zin knip ik er dan wel uit voordat ik het boek in het vuur gooi...</t>
  </si>
  <si>
    <t>Wederom een echte Binchy. Heerlijk genoten van dit boek.Omdat er telkens korte stukjes werden verteld over de hoofdpersonen,duurde het even voordat ik er een beeld bij had gevormd.</t>
  </si>
  <si>
    <t>De schoonheidslijn, de roman waarmee Alan Hollinghurst de Man Booker Prize 2004 won, is een prachtige roman over een door schoonheid geobsedeerde twintiger.Aan het begin van de jaren tachtig neemt Nick Guest, een letterenstudent die zijn proefschrift schrijft over het werk van de Amerikaanse schrijver Henry James, zijn intrek in het ouderlijk huis van zijn beste vriend Toby Felden. Toby's vader is een vooraanstaand politicus en een rijzende ster in de partij van premier Thatcher. Nick komt daardoor in aanraking met de weelde van de Feddens en met macht en roem. Op een feest danst hij, onder invloed van drank en cocaïne, zelfs met de premier. Intussen leert Nick ook de liefde kennen, en juist daardoor komt zijn verblijf bij de Feddens onder druk te staan.Het boek schetst op fijnzinnige wijze de ontnuchterende ontwikkeling van de jonge homoseksueel Nick Guest en portretteert de Britse upper class tijdens de Thatcheriaanse jaren tachtig. Hollinghurst beschouwt zichzelf dan ook niet als een moralist. Hoewel de idylle van de net aan Oxford afgestudeerde en bij de rijke familie Fedden inwonende Nick uiteindelijk uitmondt in een heuse deconfiture, waarbij overspel, fraude, ziekte en recessie hoogtij vieren, leidt dit niet tot ondubbelzinnige conclusies omtrent de schuldvraag. In de schijnwereld van dineetjes, soireetjes, liefdeloze seks en ongebreidelde cokeconsumptie van De Schoonheidslijn triomfeert de dubbelzinnigheid. De conversatie is van ironie doordrenkt; elke uitspraak, elke blik heeft een dubbele bodem De dubbelhartigheid die de communicatie tussen de personages kenmerkt uit zich ook in het veelvuldige gegrijns en gefrons dat ten beste wordt gegeven.De sfeer- en karaktertekening in De schoonheidslijn getuigt van verbluffende overtuigingskracht. Van de zelfingenomen, eerzuchtige nouveau riche Gerald Fedden en zijn manische en verveelde dochter Catherine tot en met de ijzige, aan coke en porno verslaafde miljonairszoon Wani Ouradi en de IJzeren Dame herself ('onhandigheid omgezet in macht'): het zijn stuk voor stuk levensechte en tegelijk tot de verbeelding sprekende personages, ieder met zijn eigen idioom en handelingspatroon.De beschrijvingen waaieren alinea’s lang uit, zodat de vergelijking met Henry James (bekend van Portrait of a lady, 1881), of zelfs Louis Couperus (bijvoorbeeld de standsbewuste zedenroman Van oude mensen, de dingen die voorbijgaan) goed te maken zijn. De schoonheidslijn kan met recht een moderne zedenroman genoemd worden, zeker als de barsten zich beginnen af te tekenen in de relatie tussen Nick en zijn geadopteerde familie.</t>
  </si>
  <si>
    <t>Dit boek van Conny Regard gaat over de Italiaanse Angelina di Marco, ook wel Angel genoemd. Angel werkt in een hippe kapsalon en woont in Rotterdam. Op een feestje ontmoet ze Lucas, de vriend van haar broer. Hij is door haar broer altijd neergezet als een flirt en werd daarom altijd uit haar buurt gehouden. Maar op het feestje redt Lucas Angel als ze probeert te ontsnappen aan een man die een oogje op haar heeft.Lucas en Angel voelen zich direct tot elkaar aangetrokken. Ik ook met jou beschrijft het spel van de liefde tussen hen beide. Grappen, koppigheid, een vriendje, fotomodellen en drank zorgen ervoor dat er momenten zijn dat Angel en Lucas ontzettende ruzies hebben, maar leiden ook tot situaties waarbij ze de kleren van elkaars lijf willen scheuren.Het verhaal is heerlijk luchtig geschreven, bevat hilarische fragmenten, maar ook veel romantische stukken. De personages van Angel en Lucas zijn goed neergezet, jonge temperamentvolle mensen die genieten van het leven in het bruisende Rotterdam. Ook de nichtjes van Angel geven levendige en humoristische touch aan het verhaal.Angel en Lucas draaien een tijd lang om elkaar heen, wat mij betreft duurt dit iets te lang, maar het verhaal blijft levendig door confrontaties, humoristische situaties en een sterke schrijftstijl. Een heerlijke feelgood roman om te lezen!</t>
  </si>
  <si>
    <t>Ik durf wel eens uit mijn comfortzone treden en eens iets anders lezen dan mijn favorieten. Toegegeven: ook omdat die af en toe 'op' zijn en er geen titels meer aan mijn lijstje zijn toe te voegen van Mankell, Dahl of Deflo, om er maar een paar te noemen.Zo kwam ik al snuisterend bij 'Verast' uit, en dat heeft me - sorry voor de woordspeling die ook hier al zo vaak is gemaakt - zeer bijzonder verrast.Ik hou van het duistere repertoire, en dat heeft Verast nét in de juiste mate. Het is op dat vlak zeker geen Mankell maar de duistere geheime van de hoofdfiguur commissaris Cools doen daar zeker aan denken. Ook het cynisme dat met vlagen over de bladzijden giert doen me aan bijvoorbeeld Wallander denken. In elk geval is diens engagement vergelijkbaar, want ook Cools heeft een heel eigen kijk op de maatschappij en laat dat duidelijk blijken.Ook zit er in het boek precies voldoende humor zonder het melig te laten worden. De onliners zijn origineel en door de goedgeschreven dialogen is het af en toe zelfs méér dan een glimlachje en moest ik op de trein zelfs een keer luidop grinniken. Een kunst die maar weinig auteurs van spannende boeken beheersen.En dan de spanning zelf. De spanningsopbouw in 'Verast' is perfect; het verhaal grijpt je meteen, vooral door de ijzingwekkende scène in de cinema in het begin. Naar het einde toe is het echt nagelbijten en wil je als lezer alles doen om de hoofdfiguur te helpen. Je zou zelfs willen roepen: 'kijk uit, achter je!' Zo'n boek is het zeker wel.Er had van mij nog een extra plotlijn in gemogen, zodat het geheel nóg wat ondoorzichtiger was geweest, maar dat is vast een kwaliteit die deze thrillerdebutant nog kan aanscherpen. Ik hou ervan om te worden meegenomen in het onderzoek, en daar had ik als ervaren thrillerlezeres wat vroeg mee gedaan. Mijn vriend had echter tot op het laatst geen idee wie de slechterik was en dus is dat wellicht iets dat alleen voor mij geldt, omdat ik zoveel whodunnits lees. Maar dan nog bleef het ook voor mij een erg spannend boek, waarin Luijten erin slaagt om steeds weer opnieuw die voor een thriller onontbeerlijke twijfel in de plot te brengen.Een zeer geslaagd thrillerdebuut van deze mij tot nu onbekende schrijver. Ik hoop dat hij meer gaat doen in dit genre en ga hem zeker proberen volgen.</t>
  </si>
  <si>
    <t>Een nieuwe Harry Potter? kijk en ontdek het zelf! stond te lezen in een krant of tijdschrift.... een tijdje geleden. Ik ben de uitdaging aangegaan.....Waarschuwing: Deze recensie kan spoilers bevatten.Wat heb ik van dit boek genoten. Heb een bronchitis maar dit boek houdt je aandacht vast.De wereld van Artemis Fowl wordt goed omschreven. Het zou een andere tijdszone kunnen zijn een andere "werkelijkheid"....... het zou ook zo maar zo op de aarde gebeurd kunnen zijn (of misschien wel gebeuren in het verborgene)............. De voorsprong van de moddervolk op de elfen komt dat ze kunnen "fokken als konijnen". Ze krijgen meer kinderen als Elfen. Dat heeft ook gemaakt dat nu de elfen onder de grond wonen. Met de trollen en de rest. Elfen komen bovengronds in geval van problemen. In dit geval een uitgebroken Trol. Holly, de eerste officier in de opsporingsdienst wordt naar het oppervlak gestuurd om de Trol te lokaliseren. Ze weet niets van het jonge meesterbrein Artemis die een boek van de Elfen heeft los weten te peuteren van een "dronken" elf. Artemis is pas 12 jaar oud maar een crimineel meesterbrein (in de traditie van zijn familie) en hij kan alles doen wat hij wil want zijn vader is verdwenen en zijn moeder heeft zich sinds dien opgesloten op zolder.Artemis wordt bijgestaan door Butler, een zeer speciale butler en zijn zusje Juliet. Hun paden kruisen als hij op zoek gaat naar een elf en Holly haar toverkracht weer moet "opladen" om haar schild hoog te kunnen houden (zodat mensen hun niet zien)............</t>
  </si>
  <si>
    <t>Miranda Paraíso, erfgename van de oprichter, Martín Ordiales en boekhouder Muriel zijn de drie partners van een bouwbedrijf in het Noord-Spaanse provinciestadje Breda. Ordiales_x0092_ conservatisme staat Miranda_x0092_s grootse plannen in de weg. En dus moet hij uit de weg worden geruimd. Miranda doet hiervoor beroep op een man die bekend staat om het gemak waarmee hij huisdieren doodt in opdracht van hun eigenaars. De man aanvaardt de opdracht, neemt een voorschot aan, maar nog voor hij zijn opdracht kan uitvoeren wordt Ordiales vermoord. Gedeeltelijk uit wroeging, gedeeltelijk uit angst schakelt de would-be huurmoordenaar, de pianist uit de titel, detective Ricardo Cupido in om de ware toedracht te achterhalen.Het uitgangspunt voor deze thriller is op zich al zo origineel dat het zonder veel moeite de concurrentie in het stof laat bijten. 1-0 voor Fuentes. Maar voor Fuentes is het hele moordverhaal slechts een opstapje om de lezer onder te dompelen in een verbijsterend staaltje van inzicht in de menselijke psyche. Eugenio Fuentes houdt iedereen die de midlifecrisis is doorgekomen een spiegel voor.Alle personages in het boek zijn getekend door het leven. Tegenslag, onkunde of foute keuzes, niet uitgekomen dromen, tegenwerking... Fuentes observeert en registreert. Met een schijnbaar onuitputtelijke voorraad aan treffend accurate beelden weet Fuentes keer op keer de drijfveren van zijn personages te duiden, zonder ooit een oordeel te vellen.De handen van de pianist is doordrongen van melancholie, zonder op enig moment te vervallen in klef melodrama. Het is een eerlijke en weldoende melancholie _x0096_ qua gevoel vergelijkbaar met wat de IJslandse groep Sigur Rós in hun film Heima je laat meemaken - waarmee hij de dingen in het juiste perspectief plaatst en de lezer verplicht zich vragen te stellen bij het menselijke ras, om zich alvast iets bescheidener op te stellen in deze wereld. De menselijkheid die de pianist steeds weer vaststelt in de ogen van de veroordeelde huisdieren onderstreept dit.Fuentes schrijft vaak in erg lange zinnen waarbij de ene bijzin de andere voor de voeten loopt. Soms kan je niet anders dan bepaalde zinnen een paar keer opnieuw lezen om de juiste structuur ervan te vatten. Meer dan eens kom je dan tot de conclusie dat wat je leest haast poëzie is en ben je bijna beschaamd voor je aanvankelijke ergernis. Waarschijnlijk is een pluim voor de voortreffelijke vertaling door Rikkie Degenaar dan ook niet ongepast!Laat je niet misleiden door het al te eenvoudige _x0093_Detective Ricardo Cupido-reeks_x0094_-label. De handen van de pianist is geen klassieke thriller maar een meesterlijke psychologische roman onder het mom van een whodunit. De plot is bijkomstig en de uiteindelijke afwikkeling lijkt je zo voor de voeten geworpen te worden. Over spanning spreken zou wellicht ongepast zijn. Eugenio Fuentes verbluft!</t>
  </si>
  <si>
    <t>Het korte verhaal is in Nederland niet populair. Dat is jammer, want juist in het korte verhaal toont een auteur zijn beste kunnen. Er is immers weinig ruimte voor het neerzetten van de personages, de omgeving en de verhaallijn. En dan moet er in ons genre ook nog een nadrukkelijke spanningsboog worden neergezet. Met de novelle Spijt laat Charles den Tex zien dat hij een topauteur is. Ook al is het boekje naar zijn eigen zeggen _x0091_heel iets anders dan Miller en CEL_x0092_.In Spijt gebeurt dat waar iedereen minstens één keer in het leven van droomt. Een man laat de boel de boel en begint aan de andere kant van de wereld een compleet nieuw leven. Zijn vrouw blijft in verbijstering en verwarring achter.Wie de intelligente actie van de laatste twee succesnummers van Den Tex verwacht, komt bedrogen uit. Spijt moet het hebben van psychologische spanning. Wat heeft de man zover gebracht dat hij zijn prachtcarrière en dito vrouw achterlaat? En wat doet dit met haar? In de voor Den Tex inmiddels kenmerkende korte, krachtige zinnen wordt dit voor de lezer net niet voldoende duidelijk. En zo hoort het ook. Een kniesoor zou kunnen stellen dat het niet realistisch is dat de seksuele leegte bij beiden zo snel gevuld moet worden, maar het enige echte manco van Spijt is dat het onvoldoende vulling geeft aan een lange, zwoele zomeravond. Ook dat is mooi aan een goed kort verhaal, het smaakt altijd naar meer.</t>
  </si>
  <si>
    <t>De Zweedse schrijfster Tove Alsterdal (1960) is een vrij nieuw gezicht op de Scandinavische thrillerscene. Haar debuut, Kvinnorna på Stranden (2009), kende geen overweldigend succes maar was toch goed genoeg om in een tiental landen te worden uitgebracht; in 2012 verscheen het in het Nederlands als Vrouwen op het strand. Het is duidelijk dat Alsterdal met Het stille graf, haar tweede thriller, de definitieve doorbraak ambieert. Ze heeft daar zonder twijfel de gepaste ingrediënten voor gevonden; de vraag is nu of ze die wel in de juiste verhoudingen heeft weten te vermengen tot een spannend gerecht...Ontslagen als correspondent voor de Zweedse radio in Londen, keert Katrine terug naar Stockholm. Ze ontdekt dat haar moeder Ingrid dement geworden is. Als ze in het ouderlijk huis wat orde op zaken stelt, stuit ze op een brief van een vastgoedmakelaar waarin een exorbitant aanbod wordt gedaan voor een huis in Kivikangas, Ingrids geboorteplaats in het noorden. Katrine's broer kan een extraatje goed gebruiken en wil meteen toehappen, maar Katrine aarzelt. Ze wil er het fijne van weten en reist naar Kivikangas. Daar werd, enkele dagen voor haar aankomst, een oude skilegende vermoord. Katrine begint te graven in het onbekende verleden van haar moeder en dat veroorzaakt onrust. Ze ondervraagt achtergebleven familieleden en maakt zo geheimen wakker die al vele tientallen jaren in een diepe slaap werden gehouden. Zelf raakt ze emotioneel verwond door wat ze over haar moeders jeugd ontdekt. De werkloosheid in het noorden van Zweden was hoog, en werkgrage jongeren werden aangetrokken door de megalomane infrastructuurwerken van Stalin in de naburige Sovjet-Unie. Heel wat jonge mensen − ook Katrine's grootvader, zo blijkt − staken daarom de grens over. Katrine moet dus ook antwoorden gaan zoeken in die vroegere communistische republiek. Ondanks enkele niet mis te verstane waarschuwingen blíjft ze maar wroeten, en dat brengt het potje stilaan aan de kook; de moord op de oude skikampioen was blijkbaar geen toeval, en daar blijft het niet bij..."Moermansk is dichterbij dan Stockholm" merkt een oude politieman uit Kivikangas verklarend én verontschuldigend op als hij het met Katrine heeft over de eerste decennia van de vorige eeuw, waarin jongeren uit het doodarme Zweedse noorden hun heil gingen zoeken in de Sovjet-Unie. Wie ging, liep al gauw tegen een ontnuchterende desillusie op; wie terugkeerde − als dat al kon − werd argwanend bekeken.Deze vrij donkere periode uit de Zweedse sociale geschiedenis duurde niet lang, maar is wel bepalend voor de gebeurtenissen van vandaag in Het stille graf. Het boek is somber van toon, en zit vol norse, gesloten, zwijgzame en onbuigzame personages. Om er dan toch nog een 'aangename leeservaring' van te maken − de woorden lijken nu al niet meer op hun plaats − had Alsterdal haar verhaal beter wat eenvoudiger gehouden. Het lijkt alsof ze álle bestaande kenmerken van een goede thriller in één boek heeft willen proppen. Die té ambitieuze overdaad doet het geheel geen goed.Het aantal personages is indrukwekkend, en het pleit voor Alsterdal dat ze desondanks haar − op zich al complexe − verhaal perfect in de hand weet te houden. Opvallend is de bijna angstaanjagende finesse en precisie waarmee Alsterdal haar karakters psychologisch opbouwt en een afgelijnd profiel geeft: niet altijd even herkenbaar, maar wel duidelijk. Dat nogal wat personages voor hun Zweedse naam ook een Finse variant hebben, werkt dan weer verwarrend, want Alsterdal gebruikt ze door elkaar. Sommige locaties hebben ook zo'n dubbele benaming, en enkele personages hebben zelfs een Russische naamsvariant... Het minste concentratieverlies en de lezer is de pedalen kwijt: terugbladeren dan maar!Waar Alsterdal toch écht een probleem mee heeft is de geloofwaardigheid van haar uitgangsgegeven: de brief van de makelaar. Wie zo'n aanbod krijgt − het vermenigvuldigt meermaals de marktwaarde van het huis, lijkt volkomen legitiem en komt zo te zien van een bonafide makelaar − slaat meteen toe! Maar dat doet Katrine niet. Nee, in plaats van op de meest menselijke manier te reageren gaat zij een beetje zitten twijfelen en wroeten in familiegeschiedenissen. Dit irrationele gedrag, deze volkomen onrealistische reactie − bovendien van iemand die net werkloos is geworden − heeft veel weg van een kunstmatige 'tour de force' die de auteur uithaalt om haar verhaal in de gewenste richting te persen. Bovendien is Katrine's reactie zó 'mens-oneigen' dat ze de authenticiteit van het hele verdere verhaal op losse schroeven zet.Bij sommige lezers (zoals bij ondergetekende) zal dit euvel tot het einde toe blijven wegen op het leesplezier. Maar wie bereid is een en ander door de vingers te zien zal Het stille graf zeker kunnen waarderen. Alsterdal bewijst dat ze goed weet wat spanning is: in de laatste honderd pagina's loopt ze op tot nagelbijtend niveau. Het is dan ook jammer dat het boek niet eindigt op de verwachte klap op de vuurpijl; de apotheose ontgoochelt.Wie houdt van een bijzonder goed geschreven maar complex verhaal met heel veel personages, en bereid is om wat onvolkomenheden met de mantel der liefde toe te dekken, zal na het lezen van Het stille graf ongetwijfeld de duimen aflikken. Maar duimen én vingers, dat lijkt voorlopig nog iets te hoog gegrepen. Eén ding is echter zeker: als Alsterdal leert van de fouten in deze − nog altijd maar haar tweede − thriller, wordt haar volgende boek een kanjer!</t>
  </si>
  <si>
    <t>Uitstekend geschreven thriller. Een page-turner.Realistische beschrijvingen van de AIVD en haar werkwijze. Maar met name Amsterdam als decor maakt het boek extra bijzonder. Ben erg benieuwd naar deel 2 en 3.</t>
  </si>
  <si>
    <t>Tien jaar geleden heeft Julia Win een bijzondere tijd gehad in Birma en daar ook haar halfbroer U Ba leren kennen. Sinds haar terugkomst in New York is het contact echter verminderd en heeft haar drukke bestaan als advocaat haar leven weer volledig opgeëist. Dan ontvangt Julia een brief van haar broer en zorgt een innerlijke stem bij Julia voor onrust. Om weer tot rust te komen vertrekt ze naar Birma, waar ze haar broer U Ba bezoekt. Ook gaat ze in Birma op zoek naar het verhaal achter de innerlijke stem die tot haar spreekt en zo krijgt ze het indrukwekkende verhaal van de vrouw Nu Nu te horen. Zij heeft een veelbewogen leven gehad, waarbij ze zelfs moest kiezen tussen het leven van haar twee zoons.Eerder was de auteur van dit boek, Jan-Philipp Sendker, succesvol met zijn roman Wat het hart kan horen. Een bestseller waarin Julia Win ook de hoofdrol speelt. In dat boek vindt ze haar halfbroer in Birma. Hoewel het mooi en waardevol is om Wat het hart kan horen en De stem van het hart na elkaar te lezen is De stem van het hart ook als stand alone te lezen, al mis je dan wat achtergrondinformatie over het gezin waar Julia en U Ba uit voortkomen.De stem van het hart speelt zich af in Birma, een land waar een totaal andere cultuur heerst dan in het westen. Sendker weet dit beeldend te beschrijven zodat je de scènes voor je ziet en je als lezer even in Birma waant. De boeddhistische gebruiken van het land zijn in het verhaal verweven en ook is er aandacht voor de kleding (zo draagt de lokale bevolking longy’s) en de flora en fauna van het land. De tegenstelling is groot tussen de westerse wereld waar Julia vandaan komt en dat van de Birmaanse bevolking. Het is boeiend om meegenomen te worden in deze cultuur, die zo anders is dan de onze.Naast het verhaal van Julia en haar broer word je als lezer ook meegenomen in een verhaal dat Khin Khin vertelt over haar zus Nu Nu en haar zoon Thar Thar. Deze indrukwekkende geschiedenis is hartverscheurend en dramatisch, maar bijzonder mooi om te lezen. Het verhaal gaat over de liefde, keuzes, verlies en hoop. Ook heeft Sendker serieuze onderwerpen in zijn verhaal verweven, zoals de politieke onrust in Birma en de kwestie rond kindsoldaten, die je als lezer aan het denken zetten.In De stem van het hart is met name het verhaal over Nu Nu erg meeslepend, je wordt in haar levensverhaal meegezogen, waardoor je door wilt blijven lezen. Het slot van het boek laat nog openingen zien voor een vervolgverhaal, wat doet vermoeden dat de auteur nog met een vervolg op De stem van het hart gaat komen. Hopelijk verschijnt er inderdaad nog een vervolg op deze twee schitterende boeken.</t>
  </si>
  <si>
    <t>Blij was ik toen ik dit boek wonnen; maar helaas.. Saai !! Halverwege mee gestopt (en ik lees 95 % van de boeken waar ik aan begin uit, dus dat zegt wel iets.) Absoluut niet mijn genre..</t>
  </si>
  <si>
    <t>Serdar Özkan (1975) is een Turkse schrijver, die zijn opleiding voltooide in de VS met een universitaire graad in Business Administration en psychologie. Sinds 2002 is hij full-time schrijver. Zijn boeken gaan over de diepere zin van het leven. Hij debuteerde met 'de stem van de roos' dat in 44 talen werd vertaald en in meer dan 65 landen uitgegeven.In 'de lichtengel' is een kleine jongen (Omer) op zoek naar zijn engel. Als hij die niet kan vinden hoopt hij dat er een dolfijn zal komen om vriendschap mee te sluiten. Zijn wens wordt vervuld. De dolfijn vraagt Omer of hij mee wil op zoek naar het licht en de wereld van de Onsterfelijken. Dat wil hij en samen met de dolfijn heeft hij een bijzondere zomer, totdat zijn dolfijn om het leven komt. Deze gebeurtenis is voor hem zo ingrijpend dat hij alles in zijn geheugen wist. Als hij als volwassen man op het punt staat zelfmoord te plegen, stelt de Engel des Doods hem in staat zich alles weer te herinneren.Een spiegelende roman over het wezen van het leven, namelijk liefde.</t>
  </si>
  <si>
    <t>Søren Sveistrup (1968) is de internationaal bejubelde bedenker en scenarioschrijver van het Deense televisiefenomeen The Killing ( Forbrydelsen), dat bekroond werd met met diverse internationale awards en waarvan de uitzendrechten aan meer dan honderd landen verkocht werden.Meer recentelijk was Sveistrup verantwoordelijk voor de scripts van de films The Day Will Come en Jo Nesbø’s The Snowman.Sveistrup behaalde zijn masters in Letterkunde en in Geschiedenis aan de Universiteit van Kopenhagen en studeerde af aan de Deense Filmschool. Hij won talloze prijzen, waaronder een Robert Award voor The Day Will Come (2017), een Emmy Award voor Nikolaj and Julie (2003) en een BAFTA voor The Killing (2011).Oktober is Sveistrups thrillerdebuut.(Bron: https://www.awbruna.nl/auteur/soren-sveistrup/ )De achterflap:Op de eerste dinsdag van oktober keert Rosa Hartung terug op haar post als minister van Sociale zaken. Na de dramatische verdwijning van haar twaalfjarige dochter heeft ze een jaar verlof genomen. Een psychisch gestoorde man heeft de moord op Hartungs dochter bekend, maar het lichaam is nooit gevonden.Op dezelfde dag dat Hartung terugkeert in het parlement, wordt een jonge vrouw op brute wijze vermoord in haar huis in een buitenwijk van Kopenhagen. Een van haar handen is eraf gehakt.Wanneer de rechercheurs Thulin en Hess arriveren op de plaats delict treffen ze een kastanjepoppetje aan, dat een sinister geheim bij zich blijkt te dragen. En dan wordt er nog een vrouw vermoord. Het heeft er alle schijn van dat de missie van de moordenaar nog niet voorbij is…Mijn mening:Dit is een geweldig boek met fascinerende personages en een meeslepend verhaal. Moeilijk weg te leggen als je bent begonnen te lezen.Søren Sveistrup schrijft erg beeldend je ziet, hoort en voelt wat er gebeurd. Eerst word je meegenomen naar het verleden waar een politieagent die tegen zijn pensioen aanloopt een gruwelijke situatie ontdekt.Dan wordt er een stap gemaakt naar het heden en vraag je je af wat dit te maken heeft met wat je net in het eerste hoofdstuk hebt gelezen. Uiteindelijk komt het allemaal bij elkaar maar tot de ontknoping aan toe worden er steeds nieuwe vragen opgeworpen. Je blijft je hoofd breken over wat er aan de hand kan zijn en dat maakt dit boek echt tot een ondraaglijk spannende thriller.Na de ontknoping begrijp je wat er is gebeurd in het eerste hoofdstuk en valt het allemaal op zijn plaats. Echt een ontknoping die je niet ziet aankomen!Verschijningsdatum: 2-10-2018ISBN: 978-94-005-1034-0Uitgever: A.W. BrunaVertaler(s): Corry van BreeNUR: 305</t>
  </si>
  <si>
    <t>In eerste instantie leek het boek overeen te komen met een ander boek welke ik momenteel lees; Na Delphine van Siska Mulder. Beide boeken beginnen met een Engels stukje, gaan over een verlies en de manier waarop betrokken personen het onder aanduiding van hun naam vertellen. Deze schrijf manier vind ik aangenaam om te lezen, maar toch miste ik de diepgang in Na Mattias. Voor mij had er een hoofdstuk Mattias die zijn verhaal doet, bij gemogen. Dit om de cirkel rond te maken. Hoe het verhaal nu staan, geeft het mij geen voldoening dat het verhaal af is, ik mis hierin een laatste stukje.</t>
  </si>
  <si>
    <t>Eigenlijk is de journalist André Oerlemans als auteur nog relatief onbekend in lezend Nederland. Toch verscheen zijn debuut al in 2006 onder de titel Drakendoder met journalist Michael van de Put in de hoofdrol. Zijn tweede, Het geheim van Paros, verscheen een jaar daarna en deed menige lezer denken aan De Da Vinci Code. In al die jaren heeft de Dordtse auteur zijn eerste protagonist niet goed kunnen vergeten want we schrijven het jaar 2012 als de avontuurlijke misdaadverslaggever weer aan de bak moet in Het duivelshol.Misdaadverslaggever Michael van de Put heeft zijn leven goed op de rit na zijn huwelijk met Susan Alterhuis. Samen zijn ze de ouders van hun tweeling, Rick en Ivo en Michael verheugt zich na een werkdag weer thuis te komen. Hij verdenkt zijn huisgenoten van het spelen van een spelletje als hij het huis helemaal verlaten aantreft. Al vrij snel is hij overtuigd dat er dit keer geen spelletje wordt gespeeld maar dat Susan en de kinderen echt verdwenen zijn. Al zijn inspanningen ten spijt vindt hij ze niet terug en probeert via een grondig onderzoek meer gegevens te krijgen over een mogelijke aanleiding van de verdwijning. Susan heeft ook als journalist gewerkt en in die hoedanigheid heeft ze een zeker sympathie opgebouwd voor de moslimgemeenschap. Als Michael van een bomaanslag getuige is wordt hij zelfs als verdachte opgepakt. Een voorstel om als undercover gevangene in een cel met een vermoedelijke terrorist opgesloten te worden, lijkt zijn enige mogelijkheid te zijn om de speurtocht naar zijn gezin voort te kunnen zetten…Het verhaal binnen Het duivelshol behelst de al jaren durende strijd tegen het moslimterrorisme. In de wereld van veiligheidsdiensten worden met regelmaat de gekste capriolen uitgehaald om aanslagen te voorkomen. Oerlemans heeft drie waargebeurde incidenten als referentie voor zijn verhaal gebruikt, er wordt gerefereerd aan de verloren geraakte usb-stick door een lid van de AIVD, de moord op TV presentator en schrijver Theo van Gogh en tenslotte de speurtocht naar de schuilplaats van Osama Bin Laden. Het is geen toeval dat bij alle drie moslims een belangrijke rol spelen. Daarmee wordt de originaliteit wel geweld aan gedaan. De spanning ondergaat hetzelfde lot door het te vaak en te lang teruggrijpen in het verleden bij alles en iedereen. Dit geldt voor gebeurtenissen en voor sommige karakters waarbij lezers worden belast met vreemde namen en personen die er in het feitelijke verhaal totaal niet toe doen. Het leidt alleen maar af, verzwakt de interesse en uiteindelijk de belangstelling voor het vervolg. Terwijl de auteur tijdens de korte momenten dat de spanning zegeviert, wel bewijst die goed neer te kunnen zetten en even vast te houden. Maar om een echte strakke en constante spanningsboog over het volledige verhaal te plaatsen, zal het eerst ontdaan moeten worden van de overbodige ballast. Dan krijgt de verdwijning en het gemis van Susan en de kinderen eveneens de psychologische lading die het nodig heeft en ook verdient. Dat is nu geenszins het geval en dat kun je als gemiste kans beschouwen, mede omdat het de belangrijkste drager is van het plot. Jammer is dat!</t>
  </si>
  <si>
    <t>Ik vond dit een van de spannendste delen... Frieda..... wat een heerlijke reeks. Kijk NU al uit naar het laatste deel.Na alle delen leef je erg mee met Frieda en haar clubje. Je bent zelf ook erg nieuwsgierig of je nog te weten komt hoe dat nu zit met die Dean......en wat er nog gaat komen in het laatste deel. Ik de vorige delen werd je meer meegenomen in de Frieda wereld en leer je haar kennen dus in dit deel kon je meer eromheen kijken......Met een ruk uitgelezen</t>
  </si>
  <si>
    <t>Een FBI-agente die geestelijk en lichamelijk behoorlijk gewond is geraakt door een moordenaar krijgt een nieuwe opdracht. Door deze opdracht wankelt haar huwelijk want haar man wil haar alleen als een praalpop in zijn bezit hebben, maar Maggie kan niet zonder haar werk.Ze komt terecht in een klein dorpje waar een kind op dezelfde wijze omgebracht is als drie kinderen een aantal jaren geleden en waarvan de moordenaar een paar maanden geleden op de elektrische stoel de dood heeft gevonden. Dan ontstaat de vraag: heeft hij nu wel of niet alle drie de kinderen vermoord of loopt er nog een andere seriemoordenaar rond. Een seriemoordenaar die nu steeds sneller achter elkaar kleine jongens te pakken krijgt. Er blijkt in het verleden aardig geknoeid te zijn met het bewijsmateriaal.Er worden zoveel onderwerpen in dit boek aangesneden waar je telkens weer opnieuw even bij stil blijft staan, maar die totaal niet de vaart uit het verhaal halen. Integendeel, zou ik juist zeggen. Ik wilde weten hoe het afloopt en kon het boek maar moeilijk neerleggen, maar af en toe moet je toch even naar je werk en ook nog eens slapen. Met zo_x0092_n boek in je hand vind ik dat altijd maar erg lastig.Bijna aan het einde blijven er nog drie verdachten over en wie is het nu? En dan komt er helemaal aan het einde weer een afschuwelijk bericht voor Maggie.Het is mijn eerste boek van Alex Kava, maar zal zeker niet mijn laatste zijn. Vooral ook omdat de hoofdpersonen zo menselijk zijn en laten zien dat ook politiemensen geraakt kunnen worden door alles wat om hen heen gebeurt.</t>
  </si>
  <si>
    <t>Voor mij ook een zwak boek. Langdradig, weinig boeiend en stroperig. Veel inkleuring van de omgeving en de historiek van het eiland. Lijkt er erg op de aanzet te zijn van volgende verhalen waarbij de hoofdrolspelers zullen terug komen. Spijtig, maar 't zal niet voor mij zijn en .... vergelijken met Stieg Larsson is wel heel ver gegrepen !</t>
  </si>
  <si>
    <t>Het enige dat ik leuk vond aan dit boek: was de titel, dat ik het cadeau kreeg van Hebban en dat ik voor het eerst iets kon lezen van de veelgeprezen Dimitri Verhulst. Op DWDD komt hij goed bij mij over. Na lezing van dit boek is mijn interesse gesmolten als sneeuw in de zon.Wat ik wel knap vond is dat Dimitri zich volledig heeft kunnen inleven in iemand -die al het goeds in het leven vergooit en dat deelt met andere trieste ontspoorde Spoo Pee Doo-ers- en de sfeer van dat ontmoedigende leven op papier heeft kunnen overbrengen.Misschien dient dit boek als schrikbarend voorbeeld, maar er lichten geen raakpunten in mij op, ook niet op symbolisch niveau.Ik richt me liever op inspirerende, aanmoedigende, opwekkende boeken, die mij aan het denken zetten over een beter leven. Nee, Dimitri is duidelijk niet mijn soort schrijver. Dat weet ik nu.</t>
  </si>
  <si>
    <t>De serie rondom rechercheur Jurriaan de Cock (met ceeooceekaa) van Appie Baantjer kan bijna tot cultureel erfgoed worden verheven. Met vele tientallen uitzendingen jarenlang op tv is De Cock, vereeuwigd door Piet Römer, bij jong en oud in Nederland en Vlaanderen even bekend als geliefd. Net zo bekend zijn de tientallen Baantjerboeken die door de jaren zijn verschenen.In eerste instantie natuurlijk van de hand van de meester zelf, later in coauteurschap met Simon de Waal en als Baantjer Inc., waar de Utrechtse auteur Ed van Eeden zich achter verschool. Op dit moment is Peter Römer, met toestemming van de erven Baantjer, bezig de scenario_x0092_s van de tv-serie om te zetten naar boeken. De Cock en de onzichtbare moordenaar  en De Cock en de moord in het circus  zijn al eerder verschenen, de laatste loot aan de Baantjer-boekenstam is De Cock en de rituele moord.Dick Vledder wordt naar het Westerpark gestuurd waar een lichaam van een vrouw is gevonden, doodgeschoten waarna met een mes haar buik is verminkt. Het volledige team van De Cock is snel ter plaatse, maar voor het onderzoek is afgerond blijkt in een kofferbak van een auto aan de Ruysdaelkade een tweede vrouwenlichaam te zijn gevonden. Dit lichaam vertoont exact dezelfde verwondingen als het eerste slachtoffer. Als de dames zijn geïdentificeerd blijken het prostituees te zijn die in leven in dezelfde omgeving hun werkterrein hadden.Team De Cock zet de maximaal beschikbare capaciteit in om deze moorden op te lossen maar wordt door de harde werkelijkheid ingehaald als pooier Karel Raaff ook vermoord wordt gevonden.De verhalen van Baantjer zijn, evenals de opzet en structuur, te genoegzaam bekend om daar nog enige vernieuwing en originaliteit in te ontdekken. Dat is bij De Cock en de rituele moord  niet anders. Bekende karakters als Appie Keizer, Dr. Den Koninghe, commissaris Buitendam en de patholoog-anatoom Dr. Rusteloos, ze laten zich allen zien.Omdat het verhaal inhoudelijk vrij weinig om het lijf heeft, is het gissen waar de kracht van deze serie is te vinden. Is het toch de herkenbare omgeving in Amsterdam waarin het zich afspeelt of geeft de vertolking van De Cock door Piet Römer de doorslag?Alle Baantjerboekjes zijn relatief korte verhalen met weinig diepgang en altijd wel een of meerdere moorden. De karakters behoeven geen nadere toelichting omdat de lezers veelal dezelfde zijn die naar de tv-serie hebben gekeken en beide uitvoeringen met elkaar associëren. Dus is bekend dat De Cock wordt verpersoonlijkt door Piet Römer, Dick Vledder door Victor Reinier en commissaris Buitendam door Serge-Henri Valcke.Met de komende zonnige dagen zijn de Baantjerboeken lekker leesvoer; als de zon opkomt begin je op de eerste pagina en gaat de zon onder dan sla je de laatste pagina dicht. Tussendoor is nog ruimte genoeg over om een uiltje te knappen. Hoe zalig kan lezen zijn</t>
  </si>
  <si>
    <t>Dit boek moest ik na alle goede recensies zo onderhand eens lezen. Hoewel het prettig las en ik de jeugd die in het begin werd beschreven erg boeiend vond, kan ik eigenlijk weinig met het boek. Ik miste ook herhaaldelijk leestekens. Dat is vast bewust zo gedaan, maar ik vond het echt heel irritant. Dit boek leg ik straks weg en ik vrees dat ik het gauw vergeet... De 'clou' is me vast ontgaan...</t>
  </si>
  <si>
    <t>Leuk om eens een boek over geocaching te lezen, de details klopten ook En waren goed uitgelegd voor de niet cachers.Maar dat is het dat ook wel zo'n beetje. Het is een aardig verhaal, het idee is goed, maar er zit zoveel meer potentie in, en dat komt er helaas niet uit. Jammer.</t>
  </si>
  <si>
    <t>Een hologram voor de koning van Dave Eggers werd voor het eerst gepupliceerd in 2012. In verband met de boekverfilming die in het voorjaar van 2016 in de Nederlandse bioscopen verscheen, kent het boek nu een heruitgave in de vorm van een filmeditie. Eggers, in Nederland vooral bekend van Wat is de Wat, De Cirkel en Zeitoun, heeft de gave zich in zeer diverse personages, culturen en werelddelen in te leven en van daaruit een meeslepend en empathisch verhaal te schrijven, dat menig lezer in vervoering weet te brengen.Dit boek speelt zich af in Saoedi-Arabië. Alan Clay is een Amerikaanse man van 45, die in meerdere karakteristieken symbool staat voor het failliet van de Amerikaanse maatschappij/ droom. Hij heeft een torenhoge schuld opgebouwd, niet alleen door een scheiding en de plicht van de alimentatie, maar ook door verkeerde investeringen en het afsluiten van flinke leningen bij goede vrienden en minder goede bekenden. Naast zijn schulden heeft hij ook nog de verplichting tot het betalen van het collegegeld voor zijn dochter, Kit. Alan heeft het grootste gedeelte van zijn leven bij een fietsfabriek in Amerika gewerkt. Hier heeft hij zijn grootste twijfelachtige eer behaald met het verplaatsen van de productie van de fietsen van dit oer-Amerikaanse bedrijf naar een goedkoper land (China).Het IT-bedrijf waar Alan werkt, Reliant, krijgt de mogelijkheid mee te dingen naar een opdracht om de IT in Koning Abdullah Economic City in Saoedi-Arabië te gaan leveren. Deze opdracht biedt, samen met de aan een succesvolle opdracht verbonden bonus, een ideale uitweg uit de financiële kopzorgen van Alan. Om deze opdracht te winnen hebben Alan en drie medewerkers van Reliant een presentatie voor Koning Abdullah voorbereid, waarbij communicatie door middel van hologrammen centraal staat. Het wachten is echter op het moment dat de Koning zelf zijn opwachting maakt om de presentatie te aanschouwen. Dit wordt elke dag uitgesteld: “vandaag komt hij zeker niet, misschien morgen.” Tot het grote moment daar is verkent Alan de majestueuze stad in opbouw, reflecteert op de relaties met zijn dochter, buurman, vader en ex-vrouw, laat zich op sleeptouw nemen door Yousef (zijn persoonlijke chauffeur) en komt op verschillende manieren in aanraking met een cultuur die op bepaalde vlakken ver afstaat van zijn eigen.Een hologram voor de koning is een boek dat makkelijk wegleest, een toegankelijke schrijfstijl heeft, die in het begin van het boek opgeleukt wordt met een aantal moppen. De thema’s van dit boek zoals duurzaamheid, eenzaamheid en de efficiëntie-maatschappij zijn aansprekend en ook verontrustend. Toch is het de leegte van het boek, niet alleen die van de woestijn die de Koning Abdullah Economic City is, maar ook van de personages en het verhaal zelf, die het boek geen goed doen. Alan spendeert een lange tijd in de woestijn, zonder dat er echt noemenswaardige dingen gebeuren. Als lezer verlies je het besef van tijd en voelen zijn dagen aan als weken. Het boek werkt toe naar een einde, waarin de thema’s van het boek samenkomen. Het komt echter vrij abrupt tot het einde van het verhaal, waardoor je als lezer enigszins teleurgesteld achterblijft.</t>
  </si>
  <si>
    <t>(Deze recensie verscheen al op CLEEFT.nl in september 2016)“De eerste keer dat ik op de uitgeverij hoorde dat mijn boek met Franca Treur en Jan Siebelink werd geassocieerd, schrok ik. Mijn boek ging over gedrevenheid, kunstenaarschap, vrijheidsdrang en liefde, vond ik. En toevallig kwam de hoofdpersoon uit een gelovig gezin, net als ik.” Dit schrijft Suzanne Brink op haar website suzannebrink.nl. Uitgeverij Ambo Anthos en Brink geven de roman hiermee heel veel zwaarte. ‘Grootser dan ik’ is een beschaafde ‘coming of age’- roman met af en toe een te dramatische toon.Sara komt uit een religieus gezin en is beschermd opgevoed. Ze voelt zich er alleen niet thuis. Sara wil kunstenares worden. Ze wordt toegelaten op de kunstacademie in Kampen. Daar maakt Sara zich los van haar ouders en begint haar zoektocht naar vrijheid. Totdat een gebeurtenis ervoor zorgt dat Sara alles in een ander perspectief ziet.AANSTELLERIGSara voelt zich verbonden met iets ‘hogers’ nu ze met kunst bezig is en haar ouders thuis gedragen zich te banaal voor haar nieuwe levensstijl: ‘Ik ontweek haar vragen omdat ik niet wilde dat ze mijn nieuwe wereld bezoedelde, de glans benam met opmerkingen over hoeveel groente ik per dag moest eten.’ Het afzetten tegen haar ouders komt af en toe vooral aanstellerig en puberaal over, omdat het taalgebruik van Sara te dramatisch is voor wat er daadwerkelijk aan de hand is. Je ergeren aan je ouders omdat je groente moet eten was misschien irritant toen je vijftien was. De vraag is of dat soort worstelingen in een personage interessant zijn om met veel lading in een roman te verwerken.AANDOENLIJKOp de achterkant van het boek staat dat ‘ Sara zich verliest in haar nieuwe vrijheid en in een obsessieve liefde voor de grenzeloos hedonistische Milan’. Een achterflap als deze wekt de indruk dat de roman over seks, drugs en rock-en-roll gaat, maar Sara is eigenlijk overdreven braaf: ‘Ik was in Kampen al een keer mijn portemonnee verloren en had twee keer sleutels moeten laten maken. Ik vergat de tijd. Wat vroeger belangrijk was, was dat nu niet meer.’ Brink geeft het karakter Sara zo, misschien onbedoeld, nogal wat aandoenlijkheid mee. In een maatschappij als deze, waarin hedonisme zo nu en dan de norm lijkt te zijn is ‘Grootser dan ik’ dan misschien niet indrukwekkend maar wel verfrissend in haar onschuld.</t>
  </si>
  <si>
    <t>Helaas, ik begon vol goede moed an dit boek na daverende recensies te hebben gelezen. Maar na een paar hoofdstukken heb ik het boek van mijn mp3 speler verwijderd.Het was niet te luisteren, misschien wel gewoon te lezen, al is dat voor mij een brug te ver. Dus dankzij het voordeel van deze twijfel toch nog twee sterren.</t>
  </si>
  <si>
    <t>Dit is mijn eerste boek van Marshall en helaas: ik vind er niks aan...Ik vind het een onduidelijk verhaal, na 150 pagina's wist ik eigenlijk nog niet wat ik aan het lezen was.Het ligt misschien aan mij, maar ik vond het boek gewoon niet te lezen.Ik heb nu nog De stromannen ongelezen liggen,maar daar wacht ik nog even mee. Ik hoop dat die beter is.Dus helaas: Het oudste offer kan ik niet meer dan 1 ster geven...</t>
  </si>
  <si>
    <t>Lang gewacht op deze nieuwe van Marion Pauw maar mijn geduld werd niet echt beloond helaas. Na het meesterwerkje Daglicht en Zondaarskind viel Jetset me behoorlijk tegen. Het begon al met de vele personages die ik uit elkaar moest houden, die niet goed uit de verf kwamen. Het verhaal speelt zich alleen op een boot af, ik had het gevoel dat ik in een goedkope “Tros-klucht” van vroeger beland was. Ik had ook het idee dat de schrijfstijl van Pauw anders was, ik vond het erg simpel en soms tegen het kinderlijke aan geschreven terwijl Marions schrijfstijl me in haar vorige boeken juist zo aansprak. Jammer Marion, volgende keer beter!</t>
  </si>
  <si>
    <t>Een beoordeling in 'sterren' is altijd lastig. Vergeleken met de oude Wexfords komt ik op twee sterren, vergeleken met het 'gemiddelde' van alle crimeboeken (wellicht) op drie. In feite kan met het lezen van het laatste hoofdstuk worden volstaan, omdat Wexford daarin uit de doeken doet over het hoe en waarom van de moorden. De hoofdstukken daarvoor ontberen (voldoende) spanning. Wat het verhaal naar mijn mening ongeloofwaardig maakt is dat het zowel in de misdaden als in Wexford's privésituatie gaat over draagmoederschap. Ingaan op actualiteiten is ok, maar dit is allemaal wat al te toevallig en teveel van het goede, en doet het boek geen goed.</t>
  </si>
  <si>
    <t>Het boek speelt zich af in een keiharde wereld waar mannen regeren, waar mannen denken dat ze vrouwen kunnen verkrachten en misbruiken, mishandelen, waarbij zelfs ook de kinderen het soms moeten ontgelden. Maar laat dat je a.u.b. niet tegenhouden om dit boek te lezen, te verslinden bedoel ik dan ;-)Een gruwelijk strak begin dat je meteen in het verhaal zuigt …Ik ben acht als ik mijn vader voor het eerst een man zie vermoorden. Het is niet de bedoeling dat ik het zie. Maar in de eerste paar weken na mama’s dood loop ik losgeslagen rond als oom Jake er niet is. Ik ben vaak in het bos. Ik speel in de schuilhutten of probeer zo hoog mogelijk op eigen kracht in bomen te klimmen. Soms huil ik omdat ik mama zo mis. Soms kan ik het niet tegenhouden.Het verhaal speelt zich af tussen 6 juni en 16 juli in een berg en bosrijk gebied genaamd North County.Als dochter van een keiharde crimineel - Duke McKenna – en een liefdevolle moeder – Jeannie, groeit Harley in haar eerste acht levensjaren al op om op te letten. Opletten voor de rivaliserende familie Springfield die de McKenna's liever dood dan levend zien.Harley's moeder runt een opvanghuis samen met Mo, haar vrouwelijke partner. Een oase van rust voor vrouwen, de Ruby's, die hulp gevraagd hebben om aan hun man of vriend te ontsnappen – weg van het huiselijk geweld. Ook een plek waar ze van hun verslaving willen afkomen. Het gebied is namelijk vergeven van de Meth, de productie hier van en het transport. Maar ook wapenhandel, prostitutie en andere duistere zaakjes. Kortom een wereld die het daglicht nauwelijks kan verdragen.Als op een dag Harley's moeder wordt gebeld om een vrouw te komen helpen gaat Harley mee en bekommert zich om het zoontje van de vrouw, Will, door hem alvast mee te nemen in de auto van haar moeder. Als er dan plotsklaps iets verschrikkelijks gebeurt stort Harley's wereldje compleet in.Duke gaat zich nu toeleggen op de vorming van Harley. Zij moet zijn opvolger worden in zijn criminele imperium. Ze wordt dan ook keihard gedrild, gevormd en gemeten om een wandelende vechtmachine te worden. Maar ook haar oom Jake, Will en zijn oma Miss Lissa en haar trouwe viervoeter Busy maken een groot deel van haar leven tot wat het is en wordt.De oorlog tussen de rivaliserende families, de chapters van motorclub The sons of Jefferson en alle verdere gespuis dat een graantje wil meepikken – tot zelfs de politie aan toe. De wereld van Harley is kei en keihard.Ze neemt echter ook het stokje van haar moeder over en wordt partner van Mo in het opvanghuis. Niets en niemand ontziend zorgt ze ervoor dat de vrouwen en hun kinderen veilig en geborgen zijn met alle hulp die ze kan inzetten.De huidige tijd wordt afgewisseld met terugblikken van Harley op haar verleden, de dingen die haar vormden tot wie ze nu is.De harde mannen die haar omringen onderschatten haar. Maar Harley is slim, slimmer dan de meeste mannen die liever schieten dan nadenken.Ze moet wel ….. want door een paar grandioos opgebouwde twists komt het uiteindelijk allemaal neer op overleven en hen die haar proberen te elimineren te slim af te zijn.....Vertrouwen is hierin het Key-word.Harley McKenna zal je omver blazen, een hoofdpersonage, een vrouw, zeg maar gerust een BadAss-Bitch – maar wel een dame met een hart van puur goud – die je laat vergeten hoe dun een scheidslijntje tussen goed en kwaad kan zijn of worden. Want in je hart sluiten zul je haar – niet goedschiks dan maar kwaadschiks ;-)En er moet nog een heel groots karakter voorbij komen in de boekenwereld dit jaar om Harley van haar eerste plek af te stoten in mijn ultieme – pak hem beet – top vijf van meest rakende, meeslepende, hartveroverende en krachtig neergezette personen van 2019 … dat u het ff weet ;-))https://josesprakeloos.blogspot.com/2019/03/tess-sharpe-de-onversneden-waarheid.html</t>
  </si>
  <si>
    <t>In eerdere boeken kwam de schrijfstijl van Paul Kater goed tot zijn recht. In dit boek is dit wederom het geval. Het is beeldend geschreven en dit komt vooral tot uiting bij de beschrijving van de vreemde wezens. Hier komt de fantasie van Paul tot leven. De combinatie van beide werelden (Zonnewereld en Schaduwwereld) is heel goed gedaan. Het is een combinatie die logisch en niet raar is.In het begin is het even zoeken waar het verhaal naar toe gaat en mis je het hoofdverhaal. Wanneer er een doel in het verhaal komt, komen alle eindjes bij elkaar.De recensie is uitgebreider te lezen op Veronique's Boekenhoekje.</t>
  </si>
  <si>
    <t>Net in begonnen maar kan de draad nog niet goed te pakken krijgen. Ben benieuwd of het boek boeiend bpgenoeg is om uit te lezen</t>
  </si>
  <si>
    <t>Eindelijk heb ik nu ook het boek van Sherish Hussain gelezen. Sherish beschikt over een vlotte pen, en ze weet de spanning dusdanig op te bouwen dat ze een romantische feelgood weet om te zetten in een fatalistisch en uitzichtloos verhaal.Aan het einde zat ik gewoon een potje te janken, en dat is zelden bij mij voorgekomen door een boek.Ze laat zien wat er kan gebeuren als je teveel fantaseert. In dit geval waren de gevolgen zeer fatalistisch. Wat een gruwelijk einde! Ik ga dit even verwerken. Normaal ben ik niet zo van de korte verhalen, en hoewel ik vind dat het verhaal hier en daar misschien nog wat beter uitgewerkt had mogen worden, heeft het me toch geraakt! Wauw! Wat een boek!4.5 sterren!</t>
  </si>
  <si>
    <t>Ondertussen schrijf ik al enige jaren recensies over boeken en soms komen de woorden zo uit je vingers maar andere keren blijf je maar zuchtend naar je scherm staren. De afgelopen dagen heb ik Hof van Doorns en Rozen gelezen en ik moet even realiseren hoe ik het boek ervaren heb. We weten allemaal dat het boek van Sarah J. Maas onder de Young Adult lezers erg in smaak was gevallen, waardoor het heel wat zijn populariteit gewonnen had. Ook door de schitterde cover zal je het boek willen lezen.Hof van Doorns en Rozen vond ik persoonlijk een rollercoaster van sterke hoofdstukken naar heel zwakke stukken. Sommige delen vond ik te langdradig met enkel de gedachten die je kon lezen van Feyre, waardoor je al gauw je aandacht zou gaan verliezen. Andere hoofdstukken daar in tegen waren zo sterk dat je zou blijven lezen. Ik moet wel bekennen dat het bijzonder lang duurde om in het boek te komen. Na ongeveer 70 bladzijdes verder, kwam het verhaal eindelijk opgang, en ging het tamelijk goed om door te lezen. Het boek was moeilijker weg te leggen, nadat de spanning en het verhaal goed op dreef kwam. Mits de zwakkere hoofdstukken.De schrijfstijl was, zoals ik eerder ervaarde in De Glazen Troon, heel machtig. Het was zo hemels en realistisch neergeschreven, dat je de teksten in werkelijkheid voor de geest haalden. Alsof je het verhaal met je eigen ogen mocht meemaken. Er was niks op aan te merken.Hof van Doorns en Rozen is losjes gebaseerd op het verhaal van Belle &amp; Het Beest. En ik vond het concept zeer leuk. Ook de personages waren om te smullen! Zowel voor Tamlin, Lucien en Rhysand creëerde ik een spontane liefde. Alhoewel ik Tamlin een wonderlijk personage vond, bracht Rhysand met zijn komst, daar heel erg veel verandering in.Wat ik ook even naar voor wou brengen waren de plottwisten in het verhaal. Alles leek soms voor de hand liggend, maar zoals het boek al meermaals vertelde. Vertrouw niet op je zintuigen!Hof van Doorns en Rozen mocht dan wel niet een sterk begin gehad hebben, het werd sterker naarmate je verder ging lezen. Wat ik ook zeker moeten zeggen, is het einde. De meeste boeken, waarvan je weet dat het een serie is, eindigt het verhaal meestal met een cliffhanger. Sarah J. Maas heeft daar niet voor gekozen. Het had een mooie einde, waardoor je dacht dat het helemaal afgelopen was, maar dat is het niet! Het boek heeft me toch weten te bekoren om verder te gaan in de andere delen en ik ben heel erg benieuwd wat er nog voor ons in petto staat.</t>
  </si>
  <si>
    <t>Dit is een verhaal over licht en duisternis. Je volgt een aantal verhaallijnen, waaronder die van Benedictus en zijn leerling Xavier. Xavier moet van hem een aantal boeken lezen. Maar hij beleeft ze alsof hij er zelf is. Het komt allemaal heel dichtbij. Hierdoor komt hij terecht in een wereld, die hij liever niet had leren kennen. Aan welke kant staat hij? Het licht of de duisternis? Is er hoop? Een sprankje hoop? Of zelfs maar een zaadje van hoop, dat in iemand geplant is?De vecht scenes zijn bloederig en goed beschreven, deze zie je goed voor je.Pluspunt is de namenlijst, deze staat voor in het boek, dus kom je meteen tegen.Maar………………Ik kon niet echt in het verhaal komen. Er staan veel scheldwoorden in. En soms slaan ze nergens op…Maar dat is niet het grootste struikelblok voor mij. Wat dat wel is ga ik proberen uit te uitleggen….De schrijver zet alles op papier zoals hij het voor zich ziet, in een film. Als lezer zie je dit niet zo, omdat hij zijn wereld niet goed genoeg opbouwt. Hij zet dan bij elke scene (ik heb het over scenes, omdat het echt zo aanvoelt) neer wie er meespeelt en waar het zich afspeelt.Bijvoorbeeld: -Abbus- Grote Zaal. En vervolgens moet je als lezer zelf invullen hoe deze zaal er dan uit ziet. Zo gaat het met andere kamers, steden en gebieden ook. Je moet zelf invullen hoe het eruit ziet. En omdat ik hierdoor totaal geen binding voel met deze wereld….Kom ik gewoon niet in het verhaal. Een landkaartje zou al een beetje helpen. Dan krijg je een beeld van de wereld!Er is ook behoorlijk veel dialoog in het boek. Soms ben ik de draad kwijt en weet ik niet meer wie wat zegt…En waarom? Veel personages gaan tekeer tegen elkaar…De auteur zijn bedoeling is (denk ik) om dit boek een intro te laten zijn voor de rest van zijn verhalen. Net zo’n idee als The Fellowship of the Ring. Maar waar Tolkien de tijd neemt om beeldend te vertellen hoe de wereld eruit ziet…Doet deze auteur dat niet. ….. Het komt zeer traag op gang. Het liefste had ik het boek na 80 blz dichtgeslagen en niet meer open gedaan. Pas op het einde is het wat spannender aan het worden. Het eindigt met een behoorlijke cliffhanger. Maar als ik heel eerlijk ben…Wil ik niet weten hoe het verder gaat, ik ben er over uit dat dit niet mijn boek is! Ieder zijn ding!Er staat een verklarende woordenlijst in…Achterin het boek. Maar als je begint te lezen, weet je niet dat deze erin staat. Er is namelijk geen inhoudsopgave  voor in het boek! Dus je kunt niet opzoeken wat op welke pagina staat.Ik kan wel merken dat het met veel enthousiasme is geschreven. Maar ik krijg gewoon geen binding met de personages. Ik Irriteer me eerder aan ze. En als ik fantasy lees, wil ik een goed beeld krijgen van de wereld. Deze wereld doet een beetje middeleeuws aan, in alle verhaallijnen. Maar dan heeft een personage wel een smartphone. Ik kon dat eerst niet plaatsen. Ik heb het maar geaccepteerd. Toen kwam ik er later pas achter, dat er meer technische snufjes zijn. ( Een van de verhaallijnen speelt zich  in het heden af, maar dat gevoel krijg je niet in het begin door de middeleeuwse sfeer, daarom raakte ik enorm in de war.). En als je niet in een verhaal kunt komen, dan is het leesplezier als snel verdwenen.(Er zijn teveel dingen die vragen oproepen). Maar als er dan een verklaring komt…Dan is het in mijn ogen te laat.De cover vind ik niet mooi en het formaat van het boek is echt te groot, Het past net aan in de boekenkast…………Ik mis gewoon te veel in dit boek. Ik kan het daarom ook geen voldoende geven!Ik geef het boek 2**.</t>
  </si>
  <si>
    <t>Begrijp de benoeming 'literair' niet zo erg.Bijzonder vlak geschreven met een bijzonder ongeloofwaardige plot.Jammer.....</t>
  </si>
  <si>
    <t>Het was het eerste boek wat ik van de plank in de bibliotheek pakte. en het verhaal sprak me erg aan, ik houd sowieso wel van dit genre.Ik kon het gewoon niet wegleggen.De plotselinge wending op het einde vind ik heel goed en verrassend.Ik hoop dat het tweede boek ook snel komt, kan (bijna) niet wachten.</t>
  </si>
  <si>
    <t>Ik heb dit boek ontvangen als deelnemer van de leesclub op Hebban.Razend van Lis Lucassen is het tweede New Adult boek in een reeks. Het is het vervolg op Hitte, maar het is niet nodig om Hitte eerst gelezen te hebben, aangezien het een losstaan verhaal is.In het boek Razend maken we kennis met Liz en Stef. Wanneer Stef thuiskomt van een lange vakantie, treft hij Liz bij hem thuis aan. Hij doet er eigenlijk niets mee en heeft niet in de gaten dat Liz er is met een opdracht. Zij kent hem nog wel van vroeger, maar hij herkent haar niet meer en ze probeert achter zijn grote geheim te komen.Het boek is geschreven vanuit twee perspectieven en bevat regelmatig flashbacks, die meer achtergrondinformatie over de personages en de gebeurtenissen geven. Hierdoor krijg je heel gedoseerd steeds meer iets te weten en blijft je aandacht goed bij het boek. Tel daar een zeer vlotte schrijfstijl bij op, en je hebt een boek dat je in één keer uit wilt lezen. Net zoals het boek hitte, kan Razend gemakkelijk in een dag uitgelezen worden. Ook is de plotlijn niet voorspelbaar, wat een zeer groot voordeel is.Een klein nadeel is dat niet alles even goed wordt uitgelegd en dat sommige aspecten in het verhaal wat vaag blijven. Zo had ik bijvoorbeeld graag meer willen lezen over de relatie tussen Stef en zijn vader. Dit mag echter de pret niet drukken. Razend is een fijn boek om te lezen, met een prettige schrijfstijl. Het boek voldoet aan de verwachtingen van een New Adult, vol geheimen en liefde.Het nawoord maakt nieuwsgierig naar het derde deel in de reeks, dat heeft de auteur goed aangepakt.</t>
  </si>
  <si>
    <t>Het lijkt me heerlijk: onzichtbaar zijn, dan kun je wraak nemen op iedereen die je dwars zit. In OnzichtBart, de titel zegt het al, overkomt het Bart. Bart heeft een vader en een moeder – allebei drukke en belangrijke mensen –, een slimme grote broer en een speels zusje. Je merkt het aan tafel, als ze zitten te eten. Iedereen is zo zijn eigen dingen aan het doen, dat niemand Bart hoort als hij vraagt of ze de aardappels even door kunnen geven. Het is alsof ze Bart niet zien. Dan gebeurt het: Bart wordt echt onzichtbaar. Ze merken het pas als de tafel moet worden afgeruimd en broer en zusje het klusje op Bart willen afschuiven. Ook dan neemt niemand Bart serieus. Zelfs de dokter begrijpt niet wat het echte probleem van Bart is en komt met een snelle oplossing: kleur hem maar in met onuitwisbare stiften. Helaas zijn er alleen maar oranje en groene stiften en ze zijn al op als Barts hoofd is ingekleurd. Als zwevend pompoenhoofd moet hij naar school, hij ziet er vreselijk tegenop. ‘Maak je nu maar niet zo druk om hoe je eruitziet,’ zegt zijn moeder er ook nog eens bij. ‘Wees trots op wie je vanbinnen bent.’ Hoe onzichtbaar kun je zijn voor je moeder?  De kinderen op school zien het meteen: Bart is raar, hij wordt de hele dag uitgelachen. Als de dag voorbij is, heeft Bart niet zo veel zin in het avondeten. Hij is er wel klaar mee hoe hij telkens genegeerd wordt door zijn familie en bedenkt een plan om ze dat voor eens en altijd duidelijk te maken.  OnzichtBart doet denken aan het sprookje van Assepoester met Bart in de hoofdrol. Maar anders dan in Assepoester komt er geen fee of een prins op het witte paard om Bart te redden, maar lost hij zelf zijn probleem op. In het begin lijkt het nog alsof zijn onbewuste ik het overneemt en hem onzichtbaar maakt. Alsof het tegen hem zeggen wil: ‘heb je wel in de gaten wat er aan de hand is?’ Gelukkig vindt hij helemaal zelf de definitieve oplossing.  De setting is herkenbaar: welke gezin kent dat nou niet, de drukte rond etenstijd waarbij alle gezinsleden helemaal in beslag genomen zijn door zichzelf en hun eigen werk of hobby? Alle personages zijn een beetje over de top, net als de gehele verhaallijn. Dat geeft het verhaal een knipoog. Met een milde glimlach accepteer je daarom de moralistische boodschap, die hoort bij een sprookje en het zware thema ‘voor jezelf opkomen’. Ook de illustraties zijn ook vol humor, terwijl het kleurgebruik (en beetje vaal roze, blauw, bruin) een sfeer schept die een ondertoon van verdriet geeft. Leuk is ook dat aan het eind dezelfde kleuren overgaan naar pastel, je voelt Bart vrolijker worden als zijn plannetje werkt. Ze markeren bijna ongemerkt de wending in het verhaal.    Het boek is genomineerd door de Nederlandse Kinderjury 2016. Voor een prentenboek is het een vrij lang verhaal met een wat moeilijk thema. Het is vooral geschikt voor kinderen vanaf een jaar of zes, al zullen net als bij ieder sprookje ook jongere kinderen het nog wel kunnen volgen.  Schrijfster Maureen Fergus woont in Canada. Ze heeft eigenlijk een technische achtergrond, werkt als manager bij een financieel bedrijf en is moeder van drie kinderen, een druk en veelzijdig leven. Ze schrijft voor alle leeftijden, onder andere de ‘Gypsy King’-trilogie voor Young Adults. Dit is haar eerste boek dat in het Nederlands is verschenen.  Dušan Petričić woont gedeeltelijk in Canada en gedeeltelijk in Bosnië, waar hij ook is geboren. Naast illustrator is hij cartoonist voor kranten in beide landen. Hij tekent met humor en zoals hij zelf zegt, is hij geïnteresseerd in psychologie. Hij tekent gezichten heel expressief en dat zie je zeker terug in dit boek. Hij heeft vele prijzen gewonnen in Noord-Amerika en internationaal.</t>
  </si>
  <si>
    <t>Janie Jenkins leefde een luxe leventje totdat ze opgepakt werd voor de moord op haar moeder, iedereen leek zo overtuigd van haar schuld dat Janie zelf niet eens meer weet of ze nu werkelijk schuldig is of niet. Ze kan zich weinig herinneren van het voorval, ze weet dat ze een onbekende man heeft horen praten met haar moeder net voordat deze werd vermoord. Zij heeft de man niet gezien, maar weet nog flarden van het gesprek. Tijdens haar tijd in de gevangenis houdt ze zich dan ook voornamelijk bezig met het onderzoeken van de aanwijzingen – die ze heeft dankzij dat gesprek- en spendeert ze veel tijd in de gevangenisbibliotheek. Zo beland Janie, wanneer ze na tien jaar vrijkomt, in een dorpje waar haar moeder een interessant verleden blijkt te hebben.Lieve dochter is het indrukwekkende debuut van Elizabeth Little. In het verhaal worden diverse schrijfstijlen gebruikt waardoor het lijkt alsof Elizabeth al haar kunnen direct in dit eerste boek van haar hand, heeft willen tonen. Dat is zeker gelukt, de schrijfster bewijst over een groot en divers talent te beschikken. Vele lezers zullen dit zeker weten te waarderen, vooral fans van literatuur. Neemt niet weg dat door haar creatieve uitspattingen het verhaal af en toe juist lastiger te volgen is en het eerder afleid van de vertelling dan dat het daar toe bijdraagt. Zo spreekt Janie (de hoofdpersonage uit het boek) de lezer af en toe rechtstreeks aan. Te vergelijken met een theatervoorstelling waar je als toeschouwer heen gaat: Je verdwijnt bijna letterlijk in het geen dat zich op het podium afspeelt totdat één van de acteurs plots aan jou vraagt (met een spotlight op je gezicht gericht) hoe laat het is. Dag verhaal! Ook verwijst de auteur o.a. naar Shakespeare en naar een regel uit een beroemd gedicht, je moet er van houden!Wanneer je een spannende thriller verwacht kom je bedrogen uit. De spanning laat voor dit genre te lang op zich wachten. Des al niet te min blijft het verhaal, mede door de sarcastische opmerkingen en de krachtig beschreven personages, van begin tot eind boeien. Ook wanneer je graag literaire detectives leest is dit boek zeker aan te bevelen.</t>
  </si>
  <si>
    <t>“Masterplan” begint met een sterke proloog, waardoor mijn leeszintuigen meteen op scherp stonden.Een Duitse nazi-wetenschapper redt zijn geheime Wunderwaffen van de brandstapel aan het einde van de Tweede Wereldoorlog. Zeventig jaar later vindt er in het grensgebied van Soedan een mysterieuze explosie plaats, waardoor een compleet dorp met al haar inwoners van de aardbodem verdwijnt.Als dit bericht bij de EEAS, European External Action Service, binnen komt wordt Alex de Klerck op deze zaak gezet. Hij krijgt de opdracht een team samen te stellen en af te reizen naar Khartoem voor nader onderzoek.Noodgedwongen wordt er en lokale agent ingeschakeld. Het is echter maar de vraag of hij te vertrouwen is. De zaak waar Alex en zijn team aan werken ontpopt zich langzaam in een alsmaar groter wordend onderzoek met nieuwe ontwikkelingen die je alert houdenIn de twee verhaallijnen (heden en verleden)krijgt de lezer een duidelijk beeld hoe de mysterieuze explosie tot stand heeft kunnen komen.Het verhaal is geschreven in een makkelijke, vlotte en volgbare schrijfstijl die precies goed is gedoseerd. Dit ondanks de diversiteit aan karakters ,die het verhaal ingroeien Door de verschillende locaties waar het verhaal zich afspeelt geeft dit het boek een internationale allure.Pjotr heeft met ‘Masterplan’ een sterk debuut neergezet, een stoer mannenboek dat zich uitstekend leent voor een stevige actiefilm</t>
  </si>
  <si>
    <t>Samen met mijn dochter van 8 gelezen. Vervolg.op de gorgels maar ook prima los te lezen.Goed geschreven, spannend en ontroerend en we hebben samen gehuild. Een boek wat je zo raakt is een top boek!!</t>
  </si>
  <si>
    <t>Menselijke relaties, de historische context van de eerste wereldoorlog en thrillerachtige intriges: ziehier de ingrediënten van Belegerd verleden. Staf Schoeters mixt ze tot een spannend, vlot en bijwijlen grappig verhaal, dat de auteur zelf _x0093_een historische intrigeroman_x0094_ noemt. Wat mij betreft was dit boek geheel terecht genomineerd voor de Hercules Poirotprijs.Verteller van Belegerd verleden is de hedendaagse Duitse historicus Jörgen Bayens. Jörgen moet afrekenen met een persoonlijke tragedie en denkt dat inzicht in het verleden hem daarbij kan helpen. Daarom probeert hij aan de hand van dagboeken, foto_x0092_s, mondelinge overlevering en andere bronnen zijn Vlaamse roots bloot te leggen. De vorderingen van zijn onderzoek vertelt hij aan zijn Vlaamse vriendin Finne. Met dit procédé wisselt Schoeters heden en verleden af, de bronnen uit het verleden, Finnes commentaar in het heden.De bronnen uit het verleden brengen de lezer onder andere naar Antwerpen, naar de eerste maanden van de eerste wereldoorlog. Duitsers of mensen met een Duitse naam moeten de stad halsoverkop verlaten, verhalen over Duitse gruweldaden in andere steden houden de Antwerpenaars in de ban, tegelijkertijd is er het optimisme dat deze oorlog niet lang zal duren. Hoofdpersoon in het verhaal is Maria Bayens, een jonge zakenvrouw avant la lettre die samen met haar vader Hotel St.-Antoine uitbaat. Het hotel herbergt niet alleen een bont diplomatiek gezelschap, maar ook de Ierse fotograaf, Donald Maupin en een Amerikaans sterreporter, Eugene Rawlins. Donald en Eugene zijn de andere hoofdpersonen uit het boek. We krijgen de oorlog door hun ogen te zien, vooral via Donalds dagboek en het commentaar dat hij geeft bij zijn foto_x0092_s. De beschrijvingen van de oorlogsellende zijn vaak hallucinant. Daarnaast ruimt Schoeters veel plaats in voor de complexe relatie tussen de Ier en de Amerikaan. De laatste beweegt zich als een bizon door het slagveld en daar heeft de gevoelige Ier het erg moeilijk mee. Nog moeilijker wordt het als ze allebei een relatie beginnen met Maria. Hun driehoeksverhouding bevat de kiem tot verraad en moord.In het heden levert Finne commentaar bij het verleden. Ze is niet wild van Jörgens opportunistische grootmoeder, maar heeft wel veel bewondering voor de gedrevenheid van een Donald Maupin of een Duitse zeppelinpiloot die even langszij komt. Dat is nog een ander charmant trekje van dit boek, de vele historische figuren en gebeurtenissen die Schoeters de revue laat passeren. Zoals de Duitse man die begeesterd raakt door de Zeppelin. Hij wil er technisch alles van weten, volgt opleidingen en behoort al snel tot het kruim onder de _x0091_luchtschepen-bevelvoerders_x0092_, maar tegelijkertijd beseft hij dat het waanzin is om met een Zeppelin bombardementen te gaan uitvoeren. Of het atelier van de bekende Oostendse kunstenaar James Ensor, waar onze Ierse fotograaf een gelijkenis ziet tussen de _x0091_Maskers_x0092_ en de gezichten van de vele vluchtelingen. Zelfs Winston Churchill wordt ten tonele gevoerd. Dat levert een erg humoristische scène op, die trouwens niet de enige is, want ook dat is een pluspunt van dit boek.Kortom, ik heb dit boek met plezier gelezen. Schoeters is er met verve in gelukt om levensechte karakters tegen een gedegen historische achtergrond te plaatsen.</t>
  </si>
  <si>
    <t>Ik had geen idee waarover deze novelle ging, had alleen ooit gelezen dat het een meesterwerk was. Overpeizingen van Mann over het kunstenaarschap en een homo-erotisch boek, waarin de hoofdpersoon gevoelens krijgt voor een 14 jaar oude jongen en daarmee worstelt. Niet mijn ding, wie er meer over wil weten:http://www.youtube.com/watch?v=b5vYJFUs-4Y</t>
  </si>
  <si>
    <t>Bijwerking is het vierde boek met Britt Franken in de hoofdrol van Heleen van der Kemp, waar ik van heb genoten. Een goed geschreven verhaal als waarschuwing naar de jongeren in onze samenleving over het gebruik van pillen en de bijwerking ervan.Een zeer prettig geschreven verhaal, waar wel enige spanning ontbreekt in vergelijking met haar vorige boeken, maar zeker boeiend en aan het einde nog een wending die ik niet heb voorzien.Britt, als hoofdkarakter in de verhalen samen met haar dochter Bo, bleef wat meer op de achtergrond. Er komen dan ook veel karakters in het verhaal voor, wat het verhaal wel een goede invulling geeft. Niet alleen voor volwassenen, maar ook voor de jong-volwassenen is dit zeker een goed boek om te lezen.De cover in de opvallende kleur knalgeel is niet direct wat een lezer wellicht uitkiest. Maar dat bewijst weer dat een cover ook niet alles zegt over de inhoud van het boek.Ik kijk weer uit naar het volgende boek van Heleen: of dat een vijfde deel over Britt gaat worden of een stand-alone titel.</t>
  </si>
  <si>
    <t>Een familiegeschiedenis die start in de 19 eeuw met als leidraad de dagboeken van de grootvader die als soldaat gevochten heeft in WO I. Prachtig geschreven met soms zinnen die blijven hangen. Zonder opsmuk het verhaal van de waanzin van de oorlog en daardoor het lijden van een mens.Een boek dat je snel wilt lezen, maar dat tijd nodig heeft om te bezinken.</t>
  </si>
  <si>
    <t>Het boekNa een in meerdere opzichten catastrofaal televisieoptreden wordt welzijnswerker Leo Kolberg ontslagen. Hij ontvlucht Nederland komt terecht en in het apocalyptische Detroit, waar hij in de anonimiteit zijn leven en daden wil overdenken. Na een gewelddadig incident bij een 24/7 lunchroom raakt het leven van Leo echter in een stroomversnelling en niet in de gewenste richting. Hij moet zijn anonimiteit prijsgeven, met alle consequenties van dien.De Engel van Detroit is een roman over verlies en veerkracht, over de onwaarschijnlijke ego`s in televisieland en de genadeloze ondergang van de miljoenenstad die de wereld niet alleen de auto maar ook zo veel troostrijke muziek heeft gegeven.Visie van de recensentEen van de leuke kanten van het recenseren is dat je soms in aanraking komt met een boek dat je wellicht in eerste instantie niet zou kiezen. ‘De Engel van Detroit’ is zo’n boek en ik ben blij dat het op deze manier op mijn pad is gekomen.“Het is wandelen over verschroeide aarde zonder te weten waar ik naartoe ga, waar ik heen zou moeten.”Het is een uniek en redelijk bizar verhaal en puur op basis van de visuele aspecten van het boek zou ik het niet gekozen hebben, maar ….. wat een enorm boeiend verhaal en wat een prachtige, indringende maar toch toegankelijke schrijfstijl hanteert Ap van der Meulen!“De golvende sneeuwdeken, met soms de contouren van een liggende vrouw, rekt zich onbekommerd uit over de buurt, gehinderd door niemand.”Van der Meulen vertelt over de worsteling die hoofdpersoon Leo met zijn verleden voert. Het verhaal speelt zich af in Detroit; het door de crisis geteisterde en daarom zo troosteloze Detroit. Leo tracht daar in de anonimiteit te blijven. Door een gewelddadige gebeurtenis mislukt dat echter faliekant. Enerzijds gaat dit boek over de meedogenloosheid van de televisiewereld en anderzijds over verlies.“Mijn huwelijk met Maria is na de dood van Lena gestrand. Zij wilde er de hele dag over praten, zij wilde huilen, zichzelf open krabben, zij wilde onredelijkheid. Ik verstomde, kon er niet over praten, wilde er niet over praten.”De auteur ziet kans om vooral hoofdpersoon Leo uiterst knap te karakteriseren. Als lezer heb je het gevoel Leo werkelijk te kennen. Heel realistisch, heel knap.Laat je niet weerhouden door een eerste indruk, lees dit boek; echt!Over de auteurAp van der Meulen is journalist en programmamaker bij tv. Hij begon zijn loopbaan bij de Haagsche Courant en werkte onder meer bij Endemol, bnn, at5 en de kro-ncrv. In 1995 verscheen zijn debuutroman De Erfenis.UitvoeringUitgever: Uitgeverij Aspekt B.V.Paperback, 224 pagina'sISBN10 9461538952ISBN13 9789461538956Over Hanneke Tinor-CentiHanneke Tinor-Centi (1960), communicatiemanager, tekstschrijver, boekrecensent en blogger. http://hanneketinorcenti-blog.simplesite.com/</t>
  </si>
  <si>
    <t>"Het was een nacht waarin de wolken troost zochten." Wie zo’n prachtige openingszin kan schrijven, legt de lat meteen hoog en dan is het de kunst om aan de hooggespannen verwachtingen te voldoen. Met haar nieuwste roman Een charismatisch defect doet Eva Kelder (1980) in ieder geval een poging. Dit boek draait om illusies, idealen en de kracht van het verleden.Het is eind jaren zestig als de dorpse Anneke de charismatische Amerikaan Blake Chesterfield ontmoet. Met zijn komst verandert niet alleen haar naam -vanaf dat moment heet ze April-, maar haar hele leven. Blake wil de wereld veranderen en hij heeft al snel een hele groep volgers om zich heen. Langzaam maar zeker begint April aan hem te twijfelen en gaat ze hem als een militante gek zien. Gelukkig is Curaçao Dick steeds op de achtergrond om haar te steunen. Als de anarchistische commune een aanslag op een vertegenwoordiger van het kapitalisme pleegt, staat April voor een moreel dilemma.Kelder laat opnieuw zien dat ze speelt met de taal. In mooie, poëtische zinnen vertelt ze haar verhaal. Net als in Het leek stiller dan het was, glijdt ze daarbij af en toe uit en verzandt de lezer in ietwat stoffige beeldspraak, waarin "de kraters van haar ziel worden blootgelegd". Toch overheerst een prettige stijl waarbij de poëtische zinnen afgewisseld worden met korte, sterke zinnen die recht op het doel af gaan. Kelder laat de lezer voelen hoe April meegesleurd wordt in de leefwereld van Blake: een leefwereld die zij al snel doorziet. "Blake die alleen in het heden kon leven door het verleden voortdurend in te kleuren." Hij liegt en bedriegt, gaat over haar grenzen heen, maar ze is niet in staat om voor zichzelf te kiezen. Betoverd door zijn charisma.Zo´n hoe-heeft-het-zover-kunnen-komen-verhaal kan al snel saai en voorspelbaar worden, maar Kelder laat dat niet gebeuren. Door af te wisselen tussen het verhaalheden en het verleden blijft het verhaal boeien en krijgt de vertelling diepgang. Kelder stelt de vraag aan de orde in hoeverre vrijheid slechts een illusie is. In hoeverre bepalen afkomst, achtergrond en sociale omstandigheden je keuzes? In hoeverre moet of mag je je idealen nastreven? Is daarbij alles geoorloofd? Existentiële vragen, en Kelder laat zien dat er geen eenduidig antwoord te geven is. Voor zowel April als Curaçao Dick is Blake als een drug: "De verleiding, het toehappen, de zoete dwaling en dan onvermijdelijk de kwade adem die volgde. Nooit eindigde een trip zo tropisch als hij begon."Alle hoofdpersonen hebben zo hun beweegredenen voor de keuzes die ze maken en Kelder weet het zo te brengen dat de lezer vrijwel ieder personage kan begrijpen. Die van Blake zijn duidelijk: hij komt uit een land van onderdrukking, van geweld en van oorlog. Een land waarin het leven van een black man minder waard is dan van een blanke. Hij is wars van autoriteiten en ziet Nederland als een land waarin iedereen maximale vrijheid heeft. April ontvlucht haar burgerlijke achtergrond, waarin ze niet meetelt en waarin ze niet gezien wordt. Blake laat haar zien wat leven is. Ze ontdekt het andere leven van drank, drugs, een andere taal en andere mensen totdat ze "zelf helemaal nieuw was en gelukkig."Zowel April als Curaçao Dick moet uiteindelijk in het reine komen met het verleden. Een verleden waar ze ogenschijnlijk in vrijheid voor gekozen hebben, maar waaraan ook niet te ontkomen viel. Hiermee laat Kelder de mens op zijn meest kwetsbare momenten zien, waarmee ze de lezer raakt. Een charismatisch defect ijlt nog een tijdlang na en voldoet aan de hooggespannen verwachtingen van de lezer.</t>
  </si>
  <si>
    <t>Dit is een dun klein boekje wat je heel snel uitleest. Lang niet zo leuk als de serie, die ik van haar lees. Maar wel voel je het gehele boek de spanning binnen de familie. En kom je er gaandeweg achter hoe de relaties in elkaar steken.Het einde was wel een complete verrassing! Jammer wel. Voor haar doen was het wel erg dun.</t>
  </si>
  <si>
    <t>Lieneke Dijkzeul staat bekend om haar thrillers met in de hoofdrol Paul Vegter. Deze keer heeft ze gekozen voor een stand-alone boek.In dit boek speelt Pieter Elting de hoofdrol. Pieter is een zakenman van 49 jaar en na een affaire net gescheiden van Monica. Hij staat op het punt om een week vakantie te gaan vieren, maar wordt op de vooravond hiervan ontvoerd door twee mensen. Zij nemen hem mee in de auto naar een afgelegen boerderij. Daar sluiten ze hem op in een kleine kamer, waar hij de hele dag geboeid op bed moet liggen. Op vaste tijden krijgt hij zijn ontbijt, lunch en avondeten. Ook wordt hij af en toe gelucht. Van goede zorg is geen sprake; hij wordt continue vernederd door zijn ontvoerders. Het is Pieter onduidelijk waarom hij is ontvoerd. De ontvoerders willen hem niet zeggen wat hiervan de reden is en eisen ook geen losgeld. Het is de bedoeling dat Pieter hier zelf achter komt.Tijdens het lezen wordt al snel duidelijk welk groot maatschappelijk probleem Lieneke aan de orde wil stellen. Pieter is directeur van een aantal zorginstellingen. Hij bemoeit zich niet met de zorg, maar wel met het beleid wat uitgevoerd moet worden. Na het lezen van het logboek wat bij hem in de kamer wordt achtergelaten, wordt Pieter al snel duidelijk waarom hij opgesloten zit en waarom hij zo wordt vernederd.Lieneke heeft een vlotte en prettige schrijfstijl. Ze gebruikt korte en duidelijke zinnen. Het verhaal begint en eindigt vanuit het perspectief van een oude mevrouw. De tussenliggende hoofdstukken worden verteld vanuit het perspectief van Pieter en later vanuit Emma, één van de ontvoerders.Het boek kan je niet echt een thriller noemen. Behalve de ontvoering ontbreken de spannende elementen. Toch is het een goed verhaal, wat zeker stof geeft tot nadenken!</t>
  </si>
  <si>
    <t>Toen ik in de aankondiging van Witter zwart las dat dit boek over een Italiaanse SS-er gaat die met een groot innerlijk conflict worstelt, was mijn interesse gewekt. Zijn liefde voor een joodse vrouw en steeds groter wordende afkeer van het fascisme, blijkt moeilijk met elkaar te verenigen. De hoofdpersoon zal keuzes moeten maken en daar gaat dit boek over.Witter zwart is een oorlogsroman waarin de beelden soms als in een film aan je geestesoog voorbij trekken. Met snoepjes van poëtische zinnen, ronde personages, sterke dialogen, metaforen om twee keer te lezen en een tempo en spanningsboog die niet vervelen.De Italiaanse pauselijke graaf Marco Sebastini Corletti is, zoals dat ging in de tweede Wereldoorlog, als jongeman bij de SS verzeild geraakt tijdens de annexatie van Italië bij Duitsland. Samen met zijn vriend Helmut Von Schlagen was hij in 1941 al ooggetuige bij de verschrikkingen in Dachau, toen vielen de schellen hem van de ogen maar kon hij niet meer terug.Het verhaal begint in de nazomer van 1943 op het landgoed La Perla Bianca dat door de SS als hoofdkwartier is ingenomen met als saillant detail dat de joodse eigenaar Nando Tandori en zijn gezin hier nog wonen, dit zorgt meteen voor de nodige spanning. De dochter, violiste Ester Tandori en Marco Corletti leerden elkaar kennen tijdens een concert voor de oorlog en werden verliefd.Helmut Von Schlagen heeft een tweede agenda en zit de familie op grove wijze dwars wat hem niet sympathiek maakt. Marco voert orders uit en probeert te verzaken, verzachten en te verijdelen waar hij kan, wat hem wel sympathiek maakt. Bovendien is zijn liefde voor Ester echt en die van haar voor Marco ook zoals blijkt uit een dagboekfragment in het begin van het verhaal, maar niet uit hun gesprekjes die stekelig en afwerend zijn om hun ware gevoelens te verbergen. Tijdens de eerste 50 bladzijden worden de piketten geslagen voor het netwerk van intriges die zich op de volgende 400 pagina’s ontvouwen. Met als inzet een kostbare viool, auditie bij de paus, vriendschap en machtsvertoon tussen hoge Duiste officieren en de behoefte Hitlers hielen te likken, Italiaanse verzetsstrijders, executies, zwangere vrouwen en zeer ingewikkelde familiebanden.Toen ik de eerste zin las moest ik even slikken, te bombastisch? Die eerste zin krijgt op de laatste bladzijde echter betekenis. Dan wordt duidelijk hoe het boek is opgebouwd en het verhaal rond is. Mooi gedaan, de ellips gesloten.Witter zwart is een gelaagde roman waarin de zin van oorlog ernstig in twijfel wordt getrokken, waarin de katholieke kerk en zijn waarheid een belangrijke rol speelt, waarin vriendschap, macht en loyaliteit op scherp worden gezet, maar waarin bovenal de liefde overwint. Witter zwart van Johan van den Ende is zo’n boek waar unputdownable op de achterflap had mogen staan, een boek dat wanneer je het uit hebt, je even in een gat laat vallen.Johan van den Ende is naast schrijver ook uitgever en schrijfdocent, dit is zijn eerste roman. Bij het boek is een website witterzwart.nl met meer achtergrondinformatie over het verhaal.</t>
  </si>
  <si>
    <t>De cover en de titel doen mysterieus aan waardoor je meteen benieuwd bent naar het boek.Vanaf de eerste zin zit je in het verhaal en wil je alleen maar verder lezen. Je baalt als je het boek weg moet leggen als je iets anders moet doen, omdat je alleen maar verder wilt lezen. Je wilt weten hoe het verder gaat en wat de rollen zijn van bepaalde personen. Op het laatst kan je het boek niet meer wegleggen omdat je wilt weten hoe het gaat aflopen.Op een vlotte manier wordt het verhaal verteld. Je wordt als het ware in het verhaal gezogen waardoor je het gevoel hebt dat je het allemaal zelf beleefd. Je krijgt soms de bibbers van een bepaald persoon omdat ze dingen weet die ze niet kan weten, dan erger je je weer aan haar aan wat ze doet, maar ook aan andere personen erger je je bij tijd en wijle om wat ze doen.De hoofdstukken zijn om en om geschreven en soms wordt er terug gekeken naar het verleden. Ieder hoofdstuk eindigt op een manier dat je nieuwsgierig maakt naar wat er bedoelt wordt met het geschrevene waardoor je verder wilt lezen. Boven ieder hoofdstuk staat om wie het draait zodat je je niet hoeft af te vragen om wie het gaat hoewel je daar anders al snel achter zou zijn. Bij de terugblikken weet je gelijk wie er terugblikt. Je krijgt een heel goed beeld van de hoofdpersonen en van wat er zich in het verleden heeft afgespeeld, maar of dat ook zo is? Zijn de hoofdpersonen wel wie ze zijn? Is het verleden wel zo gegaan als wordt verteld?Het verhaal is heel erg goed opgebouwd. Steeds als je een vermoeden hebt hoe het zit, blijkt het anders te zijn, blijkt het een andere kant op te gaan. Soms moet je even een stukje terug lezen om zeker te weten dat je het goed hebt gelezen, om het te kunnen geloven omdat ze wat ongeloofwaardig overkomen, je kan het je niet voorstellen dat er iemand is die trapt in bepaalde verhalen, dat iemand tot bepaalde dingen in staat zijn.Het plot is heel erg verrassend die je niet ziet aankomen. Ook die moet je een paar keer herlezen om zeker te weten dat je het goed hebt gelezen en dan nog kan je het niet geloven. Je verwacht namelijk een totaal ander plot.De uitgeverij geeft aan dat het boek niet te vertrouwen is, dat je niemand moet vertrouwen, ook jezelf niet. Na het lezen van het boek kan je het er alleen maar mee eens zijn. Het is een ijzersterke thriller die je nog eens gaat lezen om te lezen of je bepaalde dingen over het hoofd hebt gelezen.</t>
  </si>
  <si>
    <t>Met dit boek stelt Tommy Wieringa zijn moeder voor, maar ik heb niet het idee dat ik zijn moeder nu zo heel erg goed heb leren kennen. Eén karaktertrek komt wel naar voren en dat is dat zij zich zelf in het centrum van de wereld plaatst. Tommy gaat geduldig en liefdevol met zijn moeder om. Hij doet in elk geval wat zij vraagt en accepteert haar grillen. Zo lijkt het althans. Na een aantal interviews met hem te hebben gezien en gelezen had ik me het boek wat haatdragender voorgesteld, maar niets is minder waar. De band tussen moeder en zoon lijkt er toch één te zijn van onvoorwaardelijke liefde, al uit die zich soms helemaal niet. Misschien komt het omdat hij er nu met afstand naar kan kijken omdat ze al een paar jaar is overleden. Van de doden immers niets dan goeds.Maar of ik nu zijn moeder heb leren kennen of niet. Tommy kan prachtig schrijven en de lezer geboeid houden.</t>
  </si>
  <si>
    <t>Wat een opgave om door dit boek te geraken. De auteur heeft er geen gemakkelijke lezing van gemaakt door het gebruik van voornaam, achternaam en roepnaam of alias de hele tijd door elkaar te gebruiken. Dat maakt het voor de lezer moeilijk om te weten over wie het nu eigenlijk gaat. Komt daar nog eens bij dat er veel personages zijn en dat de Poolse namen niet de gemakkelijkste zijn om te lezen.Ik wil hier niets verraden, maar er wordt iets opgevoerd dat ik een gemakkelijkheidsoplossing vind.</t>
  </si>
  <si>
    <t>Neem aan dat dit boek als thriller bedoeld is, maar werd geen moment echt spannend. Je krijgt op z'n hoogst zin om eens naar the Isle of Skye te gaan, maar de rest van het boek zal niet blijven hangen ben ik bang.</t>
  </si>
  <si>
    <t>OnbereikbaarOnbereikbaar is het tweede deel in de flight and glory serie en het boek doet niet onder aan deel 1. Het verhaal is mooi geschreven en vanaf het begin wordt je het verhaal ingezogen. Paisley en Jagger hebben beide hun geheimen waarvan ze bang zijn dat het de ander afschrikt en hun mening ten opzichte van hun verandert. Het verhaal zit goed in elkaar en de schrijfstijl is ook fijn. Het verhaal wordt vertelt uit zowel Paisley als Jaggers oogpunt en geeft je een goed idee wat er in de ander omgaat. Het verhaal begint gelijk goed en bleef in een lekker tempo doorlopen. Het is niet langdradig en zo geschreven dat je wil blijven lezen. Beide hebben een pijnlijk verleden en naarmate het verhaal vordert kom je steeds meer te weten over hun verleden. Je ziet bij beide hoe ze op hun eigen manier met verlies omgaan en dat loslaten moeilijk is maar soms de enige manier om verder te komen. Ze leren ook beide dat je soms toch echt gewoon op je gevoel moet vertrouwen ondanks dat anderen je van het tegendeel willen overtuigen. Een heerlijk boek met een mooi verhaal over verlies, liefde en vertrouwen. Een echte must-read voor de fans van Young/New Adult boeken.</t>
  </si>
  <si>
    <t>Eindelijk nog eens een serie waar ik me in kan vastbijten. Ik hoop dat er nog veel boeken komen in deze serie! Ik ben verslaafd!</t>
  </si>
  <si>
    <t>Eerlijk gezegd begrijp ik niet waarom dit boek zo hoog gewaardeerd is. Nodeloos veel filosofisch geneuzel en overdreven veel gebruik van moeilijke woorden. Tieners die praten en denken als hoogontwikkelde, hoogbegaafde volwassenen; nogal ongeloofwaardig. Voor mij was het zwoegen om hier doorheen te komen, lange zinnen en veel 'zijpraat' maakten dat het niet wilde opschieten. Ja, ik heb het wel uitgelezen, maar het was niet echt met plezier. Het was omdat ik wilde begrijpen wat er nou zo bijzonder is aan dit boek.. Ik heb het uit en begrijp het nog steeds niet.</t>
  </si>
  <si>
    <t>Ik moet eerlijk zeggen dat ik meer van Liefdesduivel verwacht had voor ik het had gelezen. Sterker nog, na het lezen van het eerste deel, vond ik het echt niks. Het was allemaal te vluchtig, te onzorgvuldig, te snel en af en toe te ongeloofwaardig. Ik weet dat ik niet echt de doelgroep ben voor dit boek, maar ik kon me echt absoluut niet in het verhaal vinden.Deel 2 en 3 maken heel wat goed wat betreft de schrijfstijl. Het is veel rustiger en completer beschreven en dat zorgde voor een hoop rust in mijn hoofd. Maar nu ik het boek dicht doe, vraag ik me toch af wat het motief nu was voor de bedreigingen en ontvoering van Jessie. Maar ook de verhaallijn rondom Marissa en Dr. Bruin kon ik niet plaatsen. Waarschijnlijk ligt dat aan mijn manier van lezen hoor, maar ik heb het boek met veel vragen en twijfels dichtgeslagen en dat vind ik niet echt prettig.Toch twee duimpjes, omdat duidelijk te zien is dat er tijd, fantasie en moeite in het verhaal zit. Maar persoonlijk heeft het me - helaas - niet aangesproken...</t>
  </si>
  <si>
    <t>Luna is een albino, woont in Italië met haar moeder en haar broer Luca. Luna heeft slecht zicht en leeft in de schaduw. Haar verbeelding en die van haar broer geven het leven kleur.Dan gaat Luca naar een surfkamp, waar hij op zijn achttiende verjaardag verdrinkt. Luna’s moeder Serena is overmand door verdriet. Invalleerkracht Sandro voelt zich schuldig aan de dood van Luca. Dankzij zijn aanmoediging mocht Luca naar het surfkamp gaan. Tijdens een uitstapje zoekt hij weer toenadering tot Serena, op wie hij heimelijk verliefd is.De zee geeft en de zee neemt. Op vakkundige wijze weet Genovesi de zee een plaats te geven in het verwerkingsproces waarin de hoofdpersonages zitten. Oude legendes over het maanvolk, symboliek om toeval betekenis te geven, in dit rijke verhaal heeft Genovesi oog voor detail. Hij schrijft mooi, boeiend en met humor, waarbij Luna’s hilarische kijk op godsdienst in het algemeen en met name op Jezus, verfrissend is.Alle personages zijn goed uitgewerkt, met geloofwaardige karaktertrekken. Voor de ogen van de lezer komen Luna, haar moeder Serena, haar broer Luca en haar vriendje Zjot, zijn (adoptie)opa Ferro en hun belevingswereld tot leven. De veerkrachtigheid van Luna, het verdriet van Serena, de absurditeit van Ferro en de trouw van Zjot, ook invalleerkracht Sandro en zijn vrienden Marino en Rambo dragen met hun gestuntel bij aan het verhaal.De verbeeldingswereld van Luna en Zjot bepalen het verloop van het verhaal, dat in elke tijd zou kunnen plaatsvinden. Het Italiaanse dorpje en landschap geven sfeer aan het verhaal. 'Wat de golven brengen' is een prachtige, krachtige roman, waarbij gebeurtenissen die de triestheid van het bestaan beschrijven met zoveel humor worden neergezet dat een lach tijdens het lezen niet kan ontbreken.</t>
  </si>
  <si>
    <t>"De erfgename" had me meteen in haar greep. Alhoewel het me eerst verbaasde dat je vrij vlug te weten komt hoe Richard is kunnen "verdwijnen", krijgt de titel pas naar het einde toe zijn ware betekenis.De hoofdstukken worden opgedeeld in twee leefwerelden. Aan de ene kant is er Britt, de succesvolle zakenvrouw en echtgenote van Richard. Zij kan niet begrijpen hoe Richard plots van de aardbodem lijkt verdwenen. Zij moet echter verder met haar leven, moet ook haar dochters opvangen en opboksen tegen de vooroordelen van de politiediensten.Anderzijds is er de verhaallijn van Mara, schijnbaar de minnares van Richard. Maar langzaam wordt duidelijk ook hier niet alles is wat het lijkt.Je voelt dat er ergens een connectie tussen die twee werelden moet zijn. Aanvankelijk wordt je als lezer op het verkeerde been gezet dat heel de geschiedenis alleen maar om "geld" zou draaien.Ellen De Vriend weet op een eenvoudige manier de drive in het verhaal te houden. De afwisseling tussen de personages Britt en Mara doet zeker geen afbreuk aan de verhaallijn, integendeel.Een echte thriller, weliswaar zonder lijken, maar een verhaal dat je in de ban houdt. Een echte page-turner.</t>
  </si>
  <si>
    <t>Allereerste ik vind dit boek geen echte thriller. Het leest meer als een spannend roman.De personages zijn qua karakter goed uitgewerkt. Je blijft doorlezen. Je wilt weten hoe dit afloopt. Het eind heb ik niet zien aankomen. Prima werk van deze schrijfster!</t>
  </si>
  <si>
    <t>Dit korte verhaal is de eerste van een serie Splinters die vanaf januari 2016 elke maand bij Quasis uit zal komen.Ik vind het verhaal mooi geschreven, echter is de tijd waarin het speelt een beetje een raadsel. Gezien de lemen huizen in de stad en de brand en pest lijkt het een middeleeuwse setting. Daardoor verbaasde ik me wel over het bestaan van een dierentuin, maar naderhand zag ik dat er bij vorsten in die tijd menagerieën waren en dat zoiets dus wel kan. Alleen zou ik het dan geen dierentuin hebben genoemd. Een goed verhaal met een verrassend leuk eind en knap dat er in zo'n kort verhaal toch veel verteld kan worden en dat het ook aangrijpend is.</t>
  </si>
  <si>
    <t>"Zwartgeblakerde vrouw op een teppan: chefkok zelf geroosterd."Japans luxe restaurant Zuma, aan de Hoogpoort in Gent, wordt opgeschrikt door de gruwelijke moord op hun chef-kok Kishi Takeda. Haar verkoolde lichaam wordt gevonden op de teppan, levend verbrand, een horror scenario pur sang."Een vrouwenlichaam levend in schijfjes snijden. Het was me iets te ingewikkeld en te riskant. Het beeld bestond alleen maar in mijn dromen. Ik koos voor de teppan. Traag maar zeker. Ik zou haar letterlijk het vuur aan de schenen leggen."De brandweer is snel ter plaatse, maar voor Kishi komt alle hulp te laat en getuigen ontbreken. Kishi leefde voor haar zaak en voor haar klanten, een echte vakvrouw. Maar niet alles is wat het lijkt, blijkbaar koesterde iemand een diepe haat jegens haar. Wie heeft deze gruwel op zijn geweten?"Mijn innerlijke overtuiging zei dat ik geen moordenaar was. Ik was een redder. Ik bedacht hoe ik mijn volgende slachtoffer zou aanpakken."Aan onderzoeksrechter Maud Gelderman en haar team van recherche Gent, de taak om deze moordzaak op te lossen. Het onderzoek leidt ze een bepaalde richting in, maar hoe dieper ze graven hoe meer verdachten er opduiken."We moesten iets doen. Maar wat? Ellende los je niet op door er niet meer naar te kijken of er niet meer over te praten. Ellende los je alleen maar op door iets te ondernemen."Monique Regniers en haar man Jan, hadden samen een goedlopende dierenartspraktijk. Monique is gek op dieren, de liefde voor dieren werd haar met de paplepel ingegoten. Jan, is het beste wat haar ooit is overkomen, helaas wordt hun geluk bruut verstoord wanneer Jan ongeneeslijk ziek blijkt te zijn en steeds sneller aftakelt."Hier konden wij niks tegen beginnen. Dat was toen. En toen was anders."De herinneringen zijn overal, Monique besluit de praktijk en het huis te verkopen en betrekt een kleine flat in het centrum van Gent en verliest daarmee niet alleen haar liefde, maar ook haar hele leven."Een bordenwasser interesseerde niemand. Ik viel niet op. Ik opereerde op het achterplan."Vlak voor Jan ziek werd, kwam hij iets op het spoor. Monique moet weten waar haar man mee bezig was en is vastbesloten zijn werk af te maken en duikt er vol in. Alle sporen wijzen in één richting. Monique gaat aan de slag als plongeur in de keuken van Zuma, dichterbij het vuur kan bijna niet. Op zoek naar die éne missing link."And we’re still making love, in my secret life."Belinda Aebi heeft inmiddels zes thrillers op haar naam staan, recent verscheen haar nieuwste, Nepvlees. Nepvlees is mijn eerste kennismaking met Belinda Aebi. En ik kan wel stellen dat Belinda mij aangenaam heeft weten te verrassen.Nepvlees bestaat uit 51 korte hoofdstukken, gedrukt in een groter lettertype, welke prettig leest. Het verhaal wordt vertelt in wisselend perspectief vanuit de dader en vanuit onderzoeksrechter Maud Gelderman.Belinda Aebi heeft een vlotte, grove, beschrijvende schrijfstijl. Op gedetailleerde wijze weet zij de gruwelijkheden tot in de puntjes te beschrijven. De afschuwelijke breinaald scène voelde ik bijna in mijn eigen buik. Nepvlees gaat gelijk goed van start, heerlijk sadistisch.Hoofdpersonage Maud Gelderman, onderzoeksrechter bij Gentse recherche, is geen onbekende voor de lezers van Aebi’s boeken. Nepvlees is alweer de zesde thriller waarin een rol voor haar is weggelegd. Ondanks dat er sprake is van een terugkerend karakter, zijn de boeken van Belinda Aebi gewoon losstaand te lezen, hier is bewust voor gekozen, zodat iedereen haar boeken kan lezen. Echt goed heb ik Maud niet leren kennen, maar de echte hoofdrol is in dit verhaal dan ook niet voor haar weggelegd, maar voor de dader. Aebi geeft de dader al direct prijs en laat je meekijken vanuit het dadersbrein, wat is de drijfveer van de dader? Hebben we te maken met een gewetenloze gek? Het lukt Belinda zelfs om je op een bepaalde manier compassie te laten krijgen voor de dader. Die er op zijn manier zo zijn redenen op na houdt en het slachtoffer een koekje van eigen deeg geeft.Nepvlees is anders dan de meeste thrillers die ik lees. Een politiethriller, die leest alsof je naar een Vlaamse politieserie kijkt. Niet bijster eng, wel indrukwekkend, beestachtig en ijzersterk. Een boek met uiterste emoties, hard maar ook liefdevol. Nepvlees kent een zeer goed uitgewerkte plot. Met emoties en actuele onderwerpen uit het leven gegrepen; het leven, de liefde, ziekte en verlies, afscheid en loslaten. Belinda Aebi schuwt er niet voor om over het randje te gaan en weet op rake gewaagde confronterende wijze, heftige thematiek zoals dierenwelzijn, dierenleed en de crisis in haar verhaal te verweven en geeft hiermee een boodschap af. En zal menig dierenliefhebber aan het hart gaan.Nepvlees, indrukwekkende thriller, Aebi schuwt er niet voor om over het randje te gaan, what comes around goes around, aanrader!</t>
  </si>
  <si>
    <t>Duurt erg lang voordat er wat schot in komt.. Vrij saai; vrouw in een huis met agorafobie die haar buren bekijkt en beschrijft.. totdat er eindelijk iets gebeurt.</t>
  </si>
  <si>
    <t>Van Patricia Cornwell heb ik al heel wat thrillers gelezen, maar deze is naar mijn mening toch echt een van de minst geslaagde. Bij de gelegenheid van de boekenweek of de week van het spannende boek worden gerenommeerde schrijvers wel eens gevraagd een speciaal voor die week uit te brengen verhaal te schrijven. Veelal levert dat een korte roman op, waarvan ik dan denk dat men die toch nog ergens onafgemaakt op de plank had liggen....Wel, dat is nou precies het beeld wat ik heb nu ik Het Risico heb gelezen. Beslist niet het niveau van de Scarpetta-thrillers van haar. Niet dat Cornwell met haar nieuwe creatie Geronimo dat niveau niet zou kunnen halen, integendeel, maar dan moet er meer energie in worden gestopt en moet het verhaal en de plot beter worden uitgewerkt. Nu heeft zij er zich wat al te gemakkelijk vanaf gemaakt.</t>
  </si>
  <si>
    <t>Charlotte Carter werkt als freelance editor en corrector. Zij heeft in Frankrijk, Noord-Afrika, Canada en Chicago gewoond. Momenteel woont zij in New York. Carter is een groot fan van mysterieuze fictie en film noir. Eerder verscheen van haar de roman Walking Bones en zij is tevens de schrijfster van de Cook County Mysterie-reeks.Carters vaste hoofdpersonage Nanette liet voor het eerst van zich horen in het boek Rhode Island Red (1997), daarna in Drumsticks (2000) en nu is zij dus weer terug in Coq au Vin. Deze eerste drie titels in de reeks verschenen in juni 2010 voor het eerst in Nederlandse vertaling bij uitgeverij Lebowski.Nanette is, op de een of andere manier, ontwapenend, impulsief, een beetje gek, maar ook ietwat naïef, ondanks alles wat ze heeft meegemaakt. Deze saxofoniste wordt gedumpt door haar vriend Griffin. Tijdens een etentje bij haar moeder blijkt dat haar tante Vivian, woonachtig in Parijs, in de problemen zit. Nanette gaat naar Parijs om haar tante te helpen. Op het aangegeven adres, een hotelletje, blijkt Vivian niet meer te zijn. Nanette gaat op zoek. Zij ontmoet André, een violist. Ze trekt al snel bij hem in en samen zoeken ze verder.Het boek blijft nogal oppervlakkig, tot aan het einde, waarin Nanette het hele verhaal en haar zoektocht in Parijs de revue nog eens laat passeren. Dan pas gaat het boek ietwat de diepte in.Coq au vin is ideaal als tussendoortje. Het heeft nog het meeste weg van chicklit met een scheutje spanning. Kortom: geen hoogdravende literatuur, maar een boekje dat snel en gemakkelijk weg leest en waar je niet te veel bij hoeft na te denken.</t>
  </si>
  <si>
    <t>Het verhaal gaat over de politieke perikelen van diverse partijen voor een nieuwe burgemeester in Utrecht.Maar dan wordt er een meisje gevonden in een gebouw, op de plaats waar een moskee komt.Ze is gekruisigd. _x0085_.Kan erg niet meer dan een 5 van maken voor mij te weinig spanning, plot was gauw geraden, door de vele fouten en namen ging het leesplezier achteruit. En orinaliteit en psychologie zat er eigenlijk ook niet in. En dat is wel raar als je bedenkt dat er een recherchepsycholoog aan meedoet.</t>
  </si>
  <si>
    <t>Ik vond het begin erg slapjes en eigenlijk saai.Verder in het boek werd het wat spannender om te lezen. Wel voorspelbaar.Boek is wel makkelijk om te lezen.Was wel teleurgesteld.</t>
  </si>
  <si>
    <t>Dit boek neemt je mee naar allerlei vreemde verhalen in Noord Holland. Erg leuk als je er zelf woont, omdat je echt plaatsen en verhalen gaat herkennen. Maar er komen ook een heleboel verhalen bij. Je gaat geheid anders naar bepaalde plaatsen kijken.Het begint met waar of niet waar. De auteur legt je een aantal dingen voor. Jij moet bedenken of het waar is of niet. De antwoorden staan achterin het boek. Erg leuk om mee te denken.Volendam, Heemstede, Hoogwoud maar ook de Bijlmer komen voorbij. De Bijlmer blijft mij ook bij, omdat ik me echt af vraag wat er toen in de doofpot is gestopt. Elk verhaal gaat over mythes en legendes, geschiedenis, verdwijningen, moordzaken of andere dingen die veel vragen oproepen. Het huis met de hoofden op de Keizersgracht. Dat is echt bloederig. Maar toch een kippenvelgevoel kreeg ik ervan. Ook kom je meneer Baantjer tegen, toen hij nog geen boeken schreef. Misschien was dit verhaal het duwtje in de rug om hem aan het schrijven te zetten?Er staan ongeveer 32 korte verhalen in. Nu een paar voorbeelden die mij echt bijblijven.De sommeltjes op Texel. Ik wist daar echt niets van. Ben toch een aantal keer op het eiland geweest. Maar eigenlijk is het me nooit opgevallen. Erg leuk verhaal over deze bijzondere eilandbewoners.De Kenau van Haarlem. Ik heb er een film over gezien en herinner me haar echt goed. En de onthoofding van Rippelda ook.Noord-Hollandse Raadsels, je kunt ze helpen oplossen. Maar of je dat gaat lukken?Het spookschip van Zaandam vond ik ook erg bijzonder. Mijn opa heeft het daar weleens over gehad. Dat is me altijd bijgebleven. Het riep ook weer herinneringen op aan mijn opa. Hij heeft altijd aan het Noord Hollands kanaal gewoond. Ik vond schepen altijd (en nu nog steeds) heel mooi om naar te kijken. Dat kon ik uren doen als ik bij mijn grootouders was. Dus het riep een stukje sentiment bij me op en dat is altijd een schot in de roos.De manier van schrijven is soms van deze tijd. Op andere momenten is het een beetje Oudhollands en spreekt men een klein beetje plat Noord-Hollands of West-Fries. Ik herken dat meteen. Zo praten sommige mensen nog steeds hier. Zeker als je onder elkaar bent;-). Het voelt als een stukje van thuis en dat is heel erg goed bedacht. De auteur heeft alles tot in de puntjes uitgezocht. Soms kwam hij niet verder omdat er niet meer informatie was, maar ver genoeg om je heerlijk te laten wegdromen in mijn Noord Holland! Een echte aanrader als je van mysterieuze verhalen houdt!Ik geef dit keer een cijfer. Ik doe dat wel vaker. Het krijgt van mij een 7,5;-). Dat getal zat in mijn hoofd na het sluiten van het boek. Dat komt neer op 3,75 sterren.</t>
  </si>
  <si>
    <t>Dit boek sluit direct aan op het laatste gedeelte van Getuige, waarin een ingrijpende gebeurtenis in het verleden van hoofdpersoon Joona Linna (het bewust laten "verdwijnen" van zijn vrouw en dochter) aan de lezers bekend gemaakt is en in Slaap een gewelddadig en spannend vervolg krijgt. Joona krijgt geheel onverwacht voor de tweede keer in zijn leven te maken met Jurek Walter, de misdadiger die ook verantwoordelijk is voor de gedwongen scheiding die Joona moest doormaken en hem zijn leven lang al achtervolgd. Onontkoombaar, maar desalniettemin verschrikkelijk. Een gitzwarte schaduw die als een verstikkende deken over zijn leven hangt.Walter zit al heel lang, volledig afgezonderd, opgesloten in wat voor hem bijna een privékliniek genoemd mag worden en onttrekt zich consequent aan verder onderzoek naar oude misdaden die hij begaan heeft of mogelijk bij betrokken is geweest. Niets is in de 13 jaar van zijn opsluiting boven tafel gekomen, Geen enkele vermeende misdaad / verdwijning opgelost.Als ineens een jonge man opduikt die als vermist / vermoord werd beschouwd is de aandacht voor Jureks verleden bij de rijksrecherche en zeker bij Joona weer volop aanwezig. De zus van de man schijnt ook nog te leven, alleen kan de jonge man, Mikael, geen enkel aanknopingspunt geven waar zij (en misschien nog meer slachtoffers) zich bevind. Wat is er gebeurt, hoe kan het dat ineens na zoveel jaar het verleden en de vermeende verdachte Jurek Walter weer actueel wordt? Raadsels voor Joona Linna. Jurek, op duistere wijze verbonden aan niet bewezen verdwijningen en moorden, komt ogenschijnlijk gedurende het verhaal nauwelijks in actie, maar is heerser over de angst die in de kliniek voelbaar is en lijkt ook ondanks zijn geïsoleerde status zelfs buiten de kliniek invloed te hebben. Is er sprake van een handlanger? Jurek is een onbekende, wie is hij, waar komt hij vandaan, wat is de achtergrond van zijn daden? Een moeizame zoektocht voor het team van Joona die steeds in het duister tast en vrijwel geen aanknopingspunten vindt in heden noch verleden. Dit vraagt om een bijzondere, ongebruikelijke en gevaarlijke actie en deze actie levert resultaat op.Een uitstekend verhaal dit 4e boek van Lars Kepler dat niet loslaat, continue spanning vasthoud en vrees en beklemming om zich heen blijft houden. Tragiek, menselijke macht en onmacht, wreedheid, dood en onverwerkt verleden spelen een belangrijke rol en komen hier samen. Spanning alom, zenuwslopende gebeurtenissen en geweld op een uitzonderlijke schaal voeren de lezer naar een onwaarschijnlijke wereld met onvoorspelbare acties, die uiteindelijk in een sneltreinvaart ook naar het onverwachte einde leidt.Hoewel …. is er eigenlijk wel sprake van een duidelijk einde of een plot waarmee de lezer tevreden het boek kan sluiten? De ontknoping komt, steeds meer wordt er duidelijk, maar het laatste hoofdstuk heeft toch een verbeten en knagend gevoel van onwetendheid tot gevolg. Houdt het hier op? Is dit de inleiding tot een volgend boek? Verdwijnt Joona uit de schappen met Zweedse thrillers of heeft Lars Kepler nog iets in petto? Door de opzet, het basale gegeven en de relatieve realiteit van situaties en locaties zou een verfilming van het verhaal makkelijk mogelijk en in mijn ogen ook zeker waard zijn - het zou een ongekend spannende film opleveren.</t>
  </si>
  <si>
    <t>Wiegelied is het vierde deel in de thriller reeks over Olivia Rönning en Tom Stilton. Toch blijkt dit boek ook prima te lezen (of te luisteren) te zijn als stand-alone.Het lijkt allemaal los van elkaar te staan. De proloog, die gelijk goed binnenkomt, de verhaallijn van Muriël, de verhaallijn van de twee jongens en de verhaallijn van het moordonderzoek van het team van Mette. Mooi is het om te merken dat de verhalen langzaam in elkaar verweven raken en het zeer ingenieus in elkaar zit. De epiloog rond het perfect af.Het politieteam en het onderzoek is realistisch neergezet. Van de hoofdpersonages krijg je ook informatie over hun privé leven. Daarin merk je wel dat er eerdere boeken zijn geweest, maar het is niet hinderlijk. De combinatie van personages in het politie-team is goed gekozen.Als luisterboek is het verhaal zeer goed te volgen. De voorleesstem is prettig en in een goed tempo en ritme. Bij dialogen is het duidelijk wie er wat zegt. Bij spannende stukken weet de stem te boeien en precies de juiste toon te zetten. Het is een luisterboek wat uitnodigt om te blijven luisteren. De afwisseling tussen de verhaallijnen zijn precies goed gekozen om alles te kunnen en willen volgen.De vele namen geven in het begin verwarring, waar de lezer bij een boek even snel terug kan kijken op een eerdere pagina, is dat bij een luisterboek niet mogelijk. Het maken van notities zou kunnen, maar het verhaal gaat door. De keuze om dan maar te blijven luisteren hopende dat de verhaallijn te volgen blijft is dan de enige optie. Bij Wiegelied werkt dat prima, de personages komen veelvuldig terug in de hoofdstukken en als luisteraar raak je gewend aan de namen en de klanken.Een spannend verhaal, met een basis van de vluchtelingen problematiek en de criminaliteit die daar gemakkelijk misbruik van kan maken. Zolang team Mette zich daarmee bezig houdt, is dat laatste in ieder geval niet meer zo eenvoudig.</t>
  </si>
  <si>
    <t>We keren terug in de tijd naar 1963. Naar het Engelse Brighton. Dottie en Mary zijn 2 vriendinnen die elkaars tegenpolen zijn. Tegengestelden trekken elkaar echt aan zeker. Ze leren elkaar kennen op de leeftijd van 8 jaar en groeien samen op. Je hebt de verlegen Dottie enerzijds en de flapuit Mary aan de andere kant. Zoals elk kind hebben ze hun dromen over de toekomst. Bij de ene is dat simpelweg de liefde van haar leven vinden, trouwen en een gezinnetje vormen. Bij het andere meisje reiken de dromen wat verder, zij wil kunstenares te Parijs worden. Deze roman gaat vooral om het groter worden en het volwassen worden van de 2 meisjes. Met alle obstakels die kinderen en later pubers meemaken. Eerst simpelweg fietsen zonder handen, ontsnappen uit huis. Later samen op stap gaan, de eerste kus en uiteindelijk verliefd worden. Maar zoals steeds doet het leven niet altijd wat men wenst en gebeuren er zaken die niet mochten gebeuren. Hoe gaan de meisjes hier mee om? Zal hun vriendschap dit alles overleven?De schrijfster heeft een zeer leesbare schrijftaal. Het levensverhaal van de meisjes komt uitgebreid aan bod. Maar in dit verhaal is niets voorspelbaar. Niets gebeurd zoals het zou moeten gebeuren. Als je denkt te weten hoe het zal gaan veranderd er iets in de verhaallijn. Houd je zakdoek bij de hand want het einde is echt niet zoals het zou moeten zijn.Voor mij persoonlijk: Een mooie leeservaring rijker.</t>
  </si>
  <si>
    <t>Wederom een boek van Judith Visser met een zeer onwaarschijnlijk verhaal, net zoals Tegengif en Ysabella. Haar schrijfstijl kan me óók niet bekoren en de gedachte die ik na het lezen van Ysabella al had wordt nu alleen nog maar bevestigd: Ik zal NOOIT meer iets van haar lezen, want ik vind het zonde van mijn tijd.</t>
  </si>
  <si>
    <t>Ik heb dit boek gekocht in een spontane bui - ik had er nog nooit van gehoord, zag het langskomen op Instagram en dacht 'goh, leuk', ging naar Bookdepository en bestelde hem. Ik schaam me een beetje om te moeten toegeven dat dit het eerste boek van Stephen King is dat ik heb gelezen. Ik heb eerder pogingen gewaagd met Carrie en 22-11-1963, maar de eerste pakte me niet en de tweede was zo dik, ik heb ze allebei niet uitgelezen. Deze non-fictie van hem sprak me echter wel aan.Op de achterkant van het boek staat er 'gedeeltelijk memoir, gedeeltelijk masterclass' en dat is eigenlijk ook precies wat het is (ook al beweert King zelf meerdere keren in het boek dat het niet zijn doel is een memoir te schrijven). Het memoir-gedeelte was voor mij zelfs het leukste en interessantste van het hele boek, wat het wel weer jammer maakte dat het helemaal aan het begin zat. In dit deel lees je over King's jeugd, hoe hij begon met schrijven tot aan de eerste momenten dat hij succesvol werd als schrijver. Iets wat ik dus niet wist maar hier heel goed naar voren kwam is het feit dat Stephen King een geweldig gevoel voor humor heeft: ik moest meerdere keren hardop grinniken (sorry dat ik het woord 'grinniken' hier gebruik, ik vind het ook een vreselijk woord. Maar wat doe je eraan). Daarnaast was het gewoon leuk om te lezen hoe één van de bekendste schrijvers van deze tijd is begonnen. Want het ging dus niet allemaal gelijk van een leien dakje, en ook de grote Stephen King heeft vele afwijzingen gekregen voordat het een keer lukte. Maar je weet tijdens het lezen natuurlijk al dat het een succesverhaal is, en dat het hem uiteindelijk gaat lukken. Heerlijk, zo'n succesverhaal.Vervolgens gaat de rest van het boek over het schrijfvak, en alles wat erbij komt kijken. Het gaat over de techniek achter het schrijven zelf, de beste situatie om te schrijven, de onderwerpen thema en plot, tot aan: hoe krijg je je werk gepubliceerd? King bespreekt veel en een breed scala aan onderwerpen in relatief weinig pagina's. Ik vond het ontzettend interessant om te lezen, er zaten hele nuttige tips bij en dingen waar ik zelf nog nooit over heb nagedacht. Vooral het gedeelte over editing vond ik interessant: hoe je dus van je eerste draft een tweede en een derde maakt. Het was eigenlijk jammer dat hij het allemaal in zo'n klein boek probeerde te proppen. Het had van mij nog wat uitgebreider gemogen, met nog meer voorbeelden. Daarnaast zat er voor mijn gevoel niet echt een structuur in de onderwerpen die hij bespreekt en de tips die hij geeft - het was wat onoverzichtelijk. Omdat vele mensen dit een 'onmisbaar boek voor alle schrijvers' noemen, verwachtte ik om één of andere reden een gestructureerde opzet met tips die makkelijk terug te vinden waren, meer als een schoolboek. Maar het leest echt als een roman, wat natuurlijk ook weer een voordeel is: het leest lekker en snel weg.Wat er wel bij gezegd moet worden is dat Stephen King natuurlijk schrijft over wat hij weet, wat hij fijn vind, allemaal gebaseerd op zijn stijl en zijn manier van schrijven. Hij doet net vaak alsof zijn manier de enige is, wat natuurlijk niet zo is. Misschien in zijn genre wel, hij is tenslotte één van de belangrijkste schrijvers in het horror- en thrillergenre, maar zijn tips beslaan niet iedere manier van schrijven. Ondanks dat vond ik het toch een heel nuttig en interessant boek dat lekker wegleest door de afwisselende inhoud en anekdotes over King's persoonlijke leven, en zeker een goede toevoeging voor mensen die ook hun geluk willen proberen in het schrijfvak.</t>
  </si>
  <si>
    <t>Wat een geweldig boek! Leest makkelijk weg en is erg amusant!Het verhaal is wel wat onwerkelijk en hier en daar wat "onsmakelijk" maar dat kan de pret niet drukken!Een ideaal boek voor op vakantie in bv Frankrijk!</t>
  </si>
  <si>
    <t>Achter gesloten deuren werd als thrillerdebuut erg enthousiast ontvangen in Engeland. Ook de Nederlandstalige markt komt nu aan de beurt. B.A. Paris, van Frans-Ierse komaf, wordt niet geconfronteerd met de gesloten deuren van de boekenmarkt, integendeel! Een bestseller, meteen volop raak… Als toetje komt er dan nog eens een verfilming aanstormen. Een onvervalst droomdebuut. De Nederlandse uitgevers zetten een schitterende marketingprestatie neer, door het boek op een erg professionele manier vooraf te promoten en potentiële kopers aan te trekken. Gefeliciteerd, Ambo | Anthos!Grace is gehuwd met de succesrijke advocaat Jack; voor de buitenwereld een schitterende en mooie combinatie. Grace heeft een jongere zus, Millie, die lijdt aan het syndroom van Down. Waar Grace is, zie je ook Jack en omgekeerd. Onafscheidelijk zijn ze, de twee tortelduifjes. Zowel de werkloze Grace als bezige bij Jack zijn tevens dol op Millie, die ook bij het koppel thuis haar intrede gaat doen en inwonen. Vraag is: klopt dit bijzonder mooie plaatje wel helemaal? Dit moet –het kan niet anders- de basis zijn voor een enorm spannende psychologische thriller…Twee hoofdlijnen: één in het heden die erg vaak wordt afgewisseld met een verhaallijn uit het verleden. Stap voor stap treed je als lezer binnen in het leven van de hoofdpersonages en maak je van dichtbij kennis met de karakters van Grace en Jack. Goed voor de spanning, die afwisselende sprongen in de tijd, zou je zo denken… Maar niet voor deze lezer! Het verhaal is eerder voorspelbaar en soms zelfs ongeloofwaardig. Zonder te veel van de plot te willen vrijgeven: hoe blijft dit alles zo eenvoudig verborgen voor de buitenwereld? Quasi onmogelijk… maar het kan wel in Achter gesloten deuren. Er hangt onderhuidse spanning in de lucht, inderdaad… maar die spanning komt niet echt tot aan de oppervlakte. In tegenstelling tot de ervaringen van de meeste vrouwelijke lezers, en hier wringt het schoentje misschien wel, vind ik dit boek persoonlijk een erg vlakke en vooral teleurstellende thriller. De deceptie is groot. Het is duidelijk een roman die op het lijf is geschreven van een vrouwelijk publiek.De eenvoudige, maar zeker toegankelijke schrijfstijl en –taal staan evenwel garant voor een snelle leesbeurt. Je hebt het boek in enkele uurtjes uit. Het voordeel van de twijfel dan maar, in de hoop dat de volgende thriller van deze auteur een knaller wordt. Ook voor de mannelijke lezers!</t>
  </si>
  <si>
    <t>'Vrees me' gaat over Juliet die al heel lang in een psychiatrische inrichting zit. Sinds dat ze in die inrichting is gestopt heeft ze nog met niemand gesproken tot op een dag Adam bij haar binnen komt en bij haar wordt opgesloten. Ze zeggen niet veel tegen elkaar. De communicatie wordt steeds beter naarmate de tijd vordert, maar dan stormen er allemaal soldaten hun kleine kamertje binnen en nemen Adam en Juliet mee.Juliet wordt wakker en komt erachter dat het hoofd van de legerbasis, waarop ze zich op dat moment bevindt, genaamd Warner, een ongezond verlangen naar haar heeft. Ze vlucht met Adam.Superspannend verhaal. Het is niet alleen futuristisch maar er zit ook veel magie in. Heel spannend en heel psychologisch ook. Juliet heeft heel veel moeite met haar gave en denkt dat ze ziek is, anders. Daar gaat ze daarom ook heel erg op in, in het boek. Ze heeft de hele tijd die struggle met gedachtes als ben ik nou bijzonder, of ben ik nou gek. De hoofdstukken zijn redelijk lang, maar meestal lees je daar zo doorheen. Ook het taalgebruik is af en toe een beetje ingewikkeld, maar ook dat is niet echt van grote impact.</t>
  </si>
  <si>
    <t>Kismet sprak me meteen aan bij de beschrijving. De negenentwintigjarige Moira Singer kent de liefde alleen maar uit speelfilms en liedjes, lekker veilig en op afstand. Pas als ze op een feest de vijf jaar oudere Finn ontmoet leert ze te denken met haar hart. Tijdens een warm weekend, midden in de zomer, voelt het alsof ze zijn voorbestemd, of zoals Finn het uitdrukt: dit is kismet.Dat ik (en iedereen) Kismet mag lezen is ook een mooi soort lot. Het verhaal maar de onderliggende thema's zijn mij op het lijf geschreven, ik werd er door geraakt. Ik wil er niet al te veel over verklappen, maar als je van een goed geschreven liefdesverhaal met een twist houdt, dan is Kismet iets voor jou.Ik kijk uit naar de volgende boeken van Stefan.</t>
  </si>
  <si>
    <t>Wat een prachtig boek. Het leest vlot, maar vergis je niet, er zitten parels van zinnen tussen die het eigenlijk verdienen om nog een keer te worden gelezen. De twee verhalen in deze bundel zijn boeiend geschreven en beklijvend. Met de nodige humor laat de auteur zijn personages handelen en denken, maar sommige passages zijn erg pakkend. Een boek dat blijft nazinderen.</t>
  </si>
  <si>
    <t>Brandbaar is een goed geschreven en vlot leesbare thriller. Het speelt zich af in Londen waar een seriemoordenaar actief is. Deze seriemoordenaar doodt jonge vrouwen en steekt ze daarna in de brand. Maeve Kerrigan is lid van het rechercheteam dat achter deze seriemoordenaar aan zit. Zij onderzoekt het leven van het laatste slachtoffer van de vuurmoordenaar, zoals de pers hem genoemd heeft. Tijdens dit onderzoek gaat Maeve steeds meer twijfelen of dit laatste slachtoffer wel een slachtoffer van de vuurmoordenaar is.Hoewel het voor een doorgewinterde thrillerlezer al snel duidelijk is wie de moordenaar is, is de weg naar het hoe en waarom prettig om te lezen. Dit komt mede doordat de personages goed zijn uitgewerkt. Je kan je goed inleven in de verschillende karakters en alles wat ze doen en zeggen klopt. Persoonlijk ben ik blij dat ik een keer over een politiechef lees die goed is voor zijn mensen in plaats van alleen maar aan zijn eigen baan denkt. Aan het einde van het boek worden alle eindjes netjes afgewerkt, zelfs diegene die je als lezer vergeten was.Jammer dat op de achterflap weinig tekst over het boek te vinden is, maar dat men ervoor heeft gekozen om dat aan de binnenzijde van de kaft te plaatsen.</t>
  </si>
  <si>
    <t>In Het Dossier nemen we een kijkje in het leven van Josta Bresse.Josta wordt op een ochtend wakker en blijkt slachtoffer te zijn van een orgaanroof. Dan blijkt dat het verleden, waarvan zij getracht heeft dit achter zich te laten, toch nog een prominente rol in haar leven speelt. Waarom is zij beroofd?Josta is opgegroeid in de DDR (Duitse Democratische Republiek). Zij werkte als vervalser van kunst in opdracht van de Königstein Gruppe. Tot op de dag van vandaag blijft haar dit achtervolgen en ziet zich gedwongen om, hopelijk tijdelijk, het land te verlaten.Zij slaat op de vlucht voor de Nederlandse recherche en gaat in Duitsland op zoek naar antwoorden. Hiermee hoopt zij haar eigen leven veilig te stellen.Niewierra is er in geslaagd om de lezer zonder kennis van de Duitse republiek de nodige geschiedeniskennis bij te brengen èn een spannend boek te schrijven. Het boek laat zich niet gemakkelijk wegleggen, sleept je mee in het verhaal en dwingt je om het in één ruk uit te lezen. Niewierra weet zelfs een traan los te peuteren. 2017 is goed van start gegaan met deze thriller.</t>
  </si>
  <si>
    <t>'Liever rechtop sterven dan op je knieën leven' beschrijft op devoor Bram Moszkowicz kenmerkende manier een aantal achtergronden enmin of meer, tot eerder verhulde, 'ontstaansbronnen' over een deelvan het levensverhaal van hem. Het plaatst levensgebeurtenissen ineen context die inzichtelijk maakt op welke wijze Bram is gewordentot wie hij is.</t>
  </si>
  <si>
    <t>Cilla &amp; Rolf Börjlind hebben met Springvloed een boek geschreven dat het midden houdt tussen een filmscenario en een roman. Daarom is het in het begin even wennen aan de filmische manier van schrijven: korte scènes waarin de (vele) hoofdpersonages in het verhaal worden gebracht, wisselen elkaar aan hoog tempo af en na enkele tientallen bladzijden zie je als lezer door de bomen het bos niet meer. Zweedse namen blijven (bij mij althans) moeilijk hangen; plaatsnamen nog moeilijker dan persoonsnamen. Als je er dan op korte tijd heel veel van te verwerken krijgt, is het vechten tegen de neiging om het boek aan de kant te leggen. De openingsscène is nochtans zeer veelbelovend en na enige tijd blijkt ook dat de aanhouder wint want het boek wordt steeds spannender en beter naarmate het vordert. De verhaallijnen komen op het einde allemaal netjes samen en eindigen uiteindelijk toch nog met een onverwachte wending.Hier en daar hebben de schrijvers de dingen wat al te vlot laten verlopen. Olivia Rönning, studente aan de politieschool, krijgt bijvoorbeeld net iets te makkelijk hulp van politiemensen en onbekenden in haar omgeving van wie ze hulp nodig heeft. Daklozen, die krantjes moeten verkopen om aan geld te komen, bezitten echter wel allemaal een telefoon waarmee ze gretig rondbellen. Er zijn net iets te veel van deze toevalligheden in het verhaal verwerkt. Aan de andere kant zijn de schrijvers erin geslaagd om de belangrijkste personages veel diepgang mee te geven. Maar al te veel politiethrillers zijn geschreven met heel veel oog voor de details van de plot maar met een rist aan tweedimensionale personages die nooit echt tot leven komen. Cilla &amp; Rolf Börjlind weten duidelijk heel goed hoe je personen in een boek tot leven moet wekken. Dit, en het feit dat echt wel goed nagedacht is over het verhaal en de schijnbaar losse stukjes uiteindelijk allemaal belangrijk blijken te zijn, maken samen dat het boek ver boven het niveau van de gemiddelde politiethriller uitstijgt.</t>
  </si>
  <si>
    <t>een heerlijk Vlaams boek om in te verdwalen. Hier en daar wat vraagtekens maar dat maakt het juist zo goed om te lezen. Je blijft als lezer alert</t>
  </si>
  <si>
    <t>‘Nachtelijke ontmoeting’ klonk als een boek dat me zeker zou aanspreken. Ik verwachte iets dat veel weg zou weg hebben van haar Marked-serie die ik reeds las maar die verwachting bleek niet te kloppen. Ik moet zelfs eerlijk bekennen dat de eerste pagina met absoluut niet aansprak. Ik had zelfs schrik dat elke vrijscène op zo’n manier omschreven zou worden.Begrijp me niet verkeerd. Ik heb echt geen probleem met erotische boeken vermits ze doorgaans uiterst vlot lezen en dus ook erg ontspannend leesvoer zijn alleen ergerde ik me iets te vaak aan bepaalde omschrijvingen. Nu lees je dit soort boeken doorgaans niet omwille van hun goed uitgewerkte verhaallijn maar bij dit boek leek het soms wel alsof de schrijfster een aantal seksscènes wilde schrijven en er nadien een verhaal omheen ging bedenken.Ik kon er jammer genoeg niet echt in komen en voelde niet datgene dat de schrijfster schreef. Zo wordt de liefde die de personages voor elkaar voelen vrij frequent omschreven, maar ik voelde geen liefde tijdens het lezen. Eigenlijk kan ik er enkel lust van maken gezien het hoge aantal keren dat ze het bed in duiken.Misschien komt hier nog verandering in bij het tweede deel van deze reeks, maar in dit eerste boek kwam de wereld waaruit Aidan komt maar vrij beperkt aan bod. Het paranorma-aspect moest het onderspit delven ten opzichte van de fysieke omschrijvingen en de in grote getallen aanwezige bedscènes. Jammer genoeg was deze verhouding niet helemaal mijn ding waardoor de ontspanningsfactor die ik doorgaans bij de boeken van deze schrijfster ervaar af en toe gecombineerd werd met een bedenkelijke blik en een portie ergernis.</t>
  </si>
  <si>
    <t>SamenvattingClare maakt áltijd lijstjes. En vanavond komt het erop aan: de laatste avond met Aidan voordat ze op kamers gaan, ver weg van elkaar. De grote vraag is: kunnen ze er maar beter een punt achter zetten, of kiezen ze voor een lange-afstandsrelatie?Om dat uit te vogelen heeft Clare een lijstje gemaakt die hen langs alle bijzondere plekken moet brengen van hun tijd samen. Wordt het een tot ziens voor altijd of alleen voor nu?Mijn mening:Het boek heeft me verrast op een goede manier. Clare en Aiden willen allebei gaan voor hun studie en dat begrijp ik ten volle. Maar dan blijft de vraag; Werkt een lange afstandsrelatie wel? Je weet namelijk niet wat de ander uitspookt. Ook zie je elkaar veel minder dan ervoor. Kunnen ze dat aan of niet?"Als Aidan de deur opendoet, gaat Clare op haar tenen staan om hem een kus te geven, en even voelt het net als andere avonden."Voor wie?Het boek is voor jongere lezers en voor mensen die even een boek willen lezen zonder er veel bij hoeven na te denken. Dat komt door de simpele zinnen en het eenvoudige taalgebruik van de personages. De keuzes die ze maken zijn soms een beetje onnozel maar toch goed doordacht. Hierdoor kon ik goed meeleven met Clare en Aiden"Misschien is de wereld niet zozeer vol voortekenen, maar zijn het vooral de mensen zelf die alles aangrijpen om zichzelf te overtuigen van wat ze hopen dat waar is."Hallo, tot ziens en alles daartussen is een leuk boek als je even over niets wil denken behalve het liefdesverhaal van Clare en Aiden. Er is eenvoudig taalgebruik en korte zinnen waardoor je het in een mum van tijd uit hebt. Het is een leuk boek voor in de vakantie daarom krijgt het boek ook 4 sterren van mij.</t>
  </si>
  <si>
    <t>Ik heb hard moeten knokken om door dit boek te komen.Zeer langdradig kleine letters,en dan nog een best dik.</t>
  </si>
  <si>
    <t>Zo'n een teleurstellend boek... Na 95 pagina's kon ik het gewoon niet opbrengen om het uit te lezen... Vol met onzinnige dialogen en een ongeloofwaardige plot . Onbegrijpelijk dat dit door een 'international bestelling author' is geschreven.</t>
  </si>
  <si>
    <t>"Lexicon leek mij een superboek te worden. De tekst op de achterflap is heel uitnodigend en de boodschap dat je niet dichterbij de perfecte thriller komt, is veelbelovend. Het boek heeft alle ingredi_x0089_nten om inderdaad een veel-sterren boek te worden: boeiend thema, vlotte schrijfstijl... Helaas is het geen gewone thriller, maar meer een science fiction verhaal en daar houd ik niet zo van. Met het idee dat je woorden als wapen kunt gebruiken had het verhaal een heel andere kant op kunnen gaan; een die mij wel zou aanspreken. Wat niet aan mijn leesplezier heeft bijgedragen is het feit dat er geen tijdsaanduidingen boven de hoofdstukken staan. Iemand die voor dood op de weg ligt, heeft een paar bladzijden later geen schrammetje. Lezers die zich daar minder aan storen dan ik, zullen dit mogelijk een goed verhaal vinden, maar ik kom niet verder dan **."</t>
  </si>
  <si>
    <t>Dit boekske is alweer gene meevaller zulle. Verhulst bedrijft een soort humor die voor het grootste deel bestaat uit overdrijving en gebruik van plechtige woorden in banale situaties. Dat gaat vervelen. Ook wil hij erg graag tonen hoe goed hij is in het formuleren van volzinnen en al, zijn personages krijgen die stijl in hun mond gelegd. Het verhaal zelf stelt niets voor en is ongeloofwaardig, blijft oppervlakkig. Waarom fingeert de hoofdpersoon nu eigenlijk dementie? De schrijver vertelt meer dan hij toont en dat is jammer want juist als er dialoog is en er iets in het hier en nu gebeurt, wordt het interessant.Het hele boek is een bedenkseltje, meer niet.</t>
  </si>
  <si>
    <t>Strijdperk van Matthew Reilly is het slechtste boek dat ik sinds lange tijd heb gelezen. Hoewel slecht? Ik vermoed dat Reilly de boze buitenwereld alleen maar kent via de first person shooters op zijn PC en van Hollywood B-films, want de onnozele plot en de belachelijke plastic karakters van dit boek zijn hieraan identiek. Als je een puberale ADHD-er bent met een geweldsfetisj dan is er misschien nog een kans dat je je daar over heen zet, maar dan blijf je wel hangen in de amateuristische schrijfstijl van deze would-be soldaat. Het is alweer Reilly_x0092_s vierde boek en ze worden steeds slechter. Zonde van het papier.</t>
  </si>
  <si>
    <t>Dit was voor mij een kennismaking met de boeken van deze schrijfster.Ik had er meer van verwacht. Misschien nog maar een ander boek van van Corine proberen.</t>
  </si>
  <si>
    <t>Een thriller die zich afspeelt in de straten van het mooie Italiaanse Napels. Een jong meisje is vermoord en er zijn allerlei vragen... Een mooi startpunt voor een goede thriller. Helaas weet Andrej Longo hier niet optimaal gebruik van te maken. Hoewel hij al enkele jaren niet onsuccesvol boeken publiceert, maakt hij met Wie heeft Sarah vermoord? geen indruk.Acanfora, een jonge agent, rijdt met zijn collega surveillerend door de straten van Napels als zij naar een adres worden gestuurd waar gegil gehoord is. Ze gaan uit van een routinebezoekje, maar ontdekken dan een dode vrouw van begin twintig. Sarah Lo Russo is het slachtoffer en al snel zijn haar huidige vriendje en haar ex de verdachten. Vanwege de aankomende zomervakanties ligt er veel druk op het politieteam dat met de moord bezig is. Vooral de commissaris wordt van bovenaf onder druk gezet. Ondersteund door de rest proberen Acanfora en de commissaris de onderste steen boven te krijgen.De plot van Wie heeft Sarah vermoord? klinkt simpel en dat is ook zo. Korte hoofdstukken, tweehonderd pagina_x0092_'s en een redelijk groot lettertype kunnen van dit boek een pageturner maken. Een dergelijke kwalificatie is normaal voorbehouden voor een bloedstollend spannend boek, maar dat geldt hier helaas niet. Het verhaal heeft weinig body en kabbelt een beetje voort. De setting spreekt wel aan, het leven in Napels wordt goed neergezet.De personages hebben nauwelijks diepgang en relaties blijven oppervlakkig. Uitzondering hierop is de relatie tussen Acanfora en de commissaris. Het is duidelijk dat laatstgenoemde zijn ambitieuze maar onervaren pupil onder zijn hoede neemt en probeert hem de fijne kneepjes van het vak te leren. Er bloeit een speciale band op, en dat geeft karakter aan het verhaal. Tussen de regels door is kritiek op de mentaliteit van de maatschappij te lezen, zoals bijna aan het eind: _x0093_Ik was gekomen omdat je zo niet kunt leven, net doen of je niet ziet wat er om je heen gebeurt. Zo was ik namelijk eerst ook. Ik interesseerde me alleen maar voor mijn eigen dingen, niet voor de rest._x0094_ Het is net alsof Longo de lezer direct aanspreekt.Echt spannend wordt het verhaal niet, het zal ook niet lang blijven hangen. Behalve de clou, die is zo verrassend dat de lezer totaal wordt overrompeld. Dat redt de uiteindelijke indruk van Wie heeft Sarah vermoord? nog enigszins.</t>
  </si>
  <si>
    <t>Ex-crimineel Nadjan 'Teddy' komt op vrije voeten en belandt in een wereld die voor hem totaal is veranderd. En dat niet alleen, hij gaat in op het aanbod van een advocatenkantoor om samen met jr. advocaat Emelie een zeer gevoelige zaak op te lossen. Eerst weigert hij, wil niets te maken hebben met dingen die hem doen herinneren aan zijn verleden, maar uiteindelijk blijkt dat Teddy geen keus heeft en neemt het aanbod aan.Advocate Emelie is carrieregericht en snapt dat ze de opdracht van haar baas niet kan weigeren. Samenwerken met 'aso' Teddy is een omstandigheid waar ze nou niet echt op zit te wachten. Maar langzaam maar zeker groeien beide personages naar elkaar toe.De zaak die ze moeten oplossen, steekt anders in elkaar dan ze hadden kunnen denken, en blijkt zelfs te maken te hebben met de lijken die nog altijd in Teddy's kast zitten.Het idee van de plot is tof, alleen de uitwerking is allesbehalve goed. Het verhaal sleept zich traag voort, van de 400+-plus pagina's hadden er minimaal 100 geschrapt kunnen worden. Daarbij is het verwarrend. Viproom wordt uit meerdere perspectieven verteld, op zich vind ik dit altijd wel erg leuk en werkt mee aan de spanning, ieder lost een stukje van de puzzel op. Ook de slachtofferervaringen zijn voor mij een belangrijk onderdeel van een goed boek. Helaas niet in Viproom, waar de overvloed aan personages en perspectieven - zelfs binnen hetzelfde hoofdstuk werden perspectiefwisselingen en sprongen in tijd gemaakt - juist verwarrend en gekunsteld werkte.Daarbij kwam de spanning niet op gang. Nergens voelde ik mijn hart tegen mijn ribbenkast slaan en nergens moest ik met trillende vingers en half hyperventilerend de bladzijde omslaan omdat Ik MOEST weten hoe het verder ging.De personages bleven vlak en alle elementen die voor spanning konden zorgen, werden veel te veel beschrevend verteld. Jens Lapidus kan met Viproom een voorbeeld zijn van 'Show, don't tell'. Helaas een voorbeeld van hoe het juist niet moet...Nee, ik ben niet enthousiast over VIproom. Als ik het boek niet voor de Crimezone leesclub had mogen lezen, had ik het na 50 of 100 pagina's aan de kant gelegd, zonder me daar schuldig om te voelen.</t>
  </si>
  <si>
    <t>Ik vond het boek niet heel interessant, maar het leest lekker makkelijk weg. Moest even wennen aan het wat oude taalgebruik. 3 keer 'zij' in één zin in plaats van het gebruik van 'ze', leest heel gek.</t>
  </si>
  <si>
    <t>Een vrouw hoort op haar werk dat haar geheime minnaar (een getrouwde vader met 2 zonen) waar ze al 13 jaar een relatie mee heeft, plotseling is overleden.Ze kan zich uiteraard niet gewoon uiten, haar baas, die op de hoogte is van de relatie, voorziet haar van een manier om haar troost gestalte te geven.Ik had vooraf een goed gevoel over het boek, maar ik kan kort zijn, het boek kon me geen moment boeien, het was saai, het verhaal vond ik niks, dit boek is aan mij niet besteed, gauw weer naar een boek waar ik me wel in kan vinden.</t>
  </si>
  <si>
    <t>Door de lovende recensies ben ik begonnen in dit boek... Het eerste hoofdstuk begon goed en spannend. Maar daarna kon ik niet in het verhaal komen. Er volgden allerlei verhaallijnen die gewoon saai waren. De spanning onbrak. Ben op bladzijde 100 gestopt. Ook ik ben niet zo van de Scandinavische Thrillers met uitzondering van Lackberg.</t>
  </si>
  <si>
    <t>Ik vond Mortuarium heel erg tegenvallen, ik heb het boek niet uitgelezen omdat het verhaal me boeide maar omdat ik hoopte dat het toch nog een mooi verhaal zou worden wat helaas niet het geval bleek te zijn.Haar eerste boek uit de Scarpetta serie zijn een stuk fijner en spannender om te lezen. Ik vond dit boek te lang doorgaan op bepaalde gedachten, technische snufjes en bepaalde relaties. Erg jammer.</t>
  </si>
  <si>
    <t>_x0091_Niemand schrijft betere suspense dan Scott Turow_x0092_ staat vermeld op de omslag van diens onlangs uitgebrachte boek, De grenzen van de wet. Het is al weer twintig jaar geleden dat de Amerikaanse schrijver en advocaat de _x0091_legal thriller_x0092_ nieuw leven inblies. Volgens menigeen doet hij niet veel onder voor John Grisham.In Turows boeken is het vaak niet de vraag wíé de dader is, maar wáárom de dader zijn daad heeft begaan. De grenzen van de wet  is dus feitelijk een _x0091_whydunit_x0092_, het tegenovergestelde van een whodunit. Turow is het om het even: hij heeft zijn nieuwste rechtszaak geopend.Protagonist George Mason is rechter bij het Hof van Beroep en krijgt een verkrachtingszaak onder handen. Een door alcohol bedwelmd meisje wordt verkracht door vier jongens. Pas vele jaren later onthult ze wat er is gebeurd. Een oude video-opname waarop het zware vergrijp duidelijk te zien is, laat niets aan de verbeelding over.Masons vrouw sukkelt ondertussen met haar gezondheid en laat een knobbeltje in haar schildklier onderzoeken. Daar komt nog eens bij dat Mason dreigmails krijgt van iemand die zichzelf _x0091_De Fanaat_x0092_ noemt. De berichten nemen almaar toe en de rechter is aangewezen op persoonlijke bescherming. Dit alles ontaardt in een zoektocht naar de verzender van de e-mails en sms_x0092_jes, zodat Mason eindelijk zijn vrijheid terugkrijgt.Turow mag dan wel tot de betere schrijvers behoren, in De grenzen van de wet  weet hij het hoge verwachtingspatroon op geen enkel moment waar te maken. De verkrachtingszaak speelt een minder belangrijke rol dan het zich laat aanzien en dient vooral om het geheel aan te vullen. Bovendien wordt in het eerste hoofdstuk alles uit de doeken gedaan en is de toedracht van het misdrijf niet langer meer in nevelen gehuld. Wat de gezondheid van Masons vrouw betreft, valt er weinig anders op te merken. Ook deze is om het langzaam voortkabbelende verhaal beter gevuld te krijgen.De flashback waarin de rechter als jongen een nummertje maakt met een dronken meid in een koelkastdoos is eveneens een treffend voorbeeld van overbodig inkleuren van het geheel.Blijft over het grote aantal dreigmails maar ook bij deze verhaallijn zit je geen moment op de punt van je stoel. Tot halverwege moet je het boek voor zoete koek slikken. Pas daarna wordt het ietwat interessanter en begint het stilstaande water opeens te golven. Maar als vervolgens het boek uit is en duidelijk wordt wat de ontknoping omhelst, blijkt hoe zwak de plot in elkaar steekt. Om deze te kunnen bedenken hoef je geen vakbekwame auteur te zijn. Waar is de suspense? Waar zijn de spanningsbogen? Waar is de rechtspraak die een auteur als John Lescroart zo mooi brengt? Niets van dit alles.Turow schrijft daarnaast in de tegenwoordige tijd, een keuze die in de smaak moet vallen. Het is in combinatie met de dialogen soms onhandig lezen. Lees even te snel en je denkt dat een gesprek tussen twee personen plaatsvindt in plaats van de gedachtegang van de protagonist of een sfeeromschrijving.Weliswaar worden de juridische feiten op boeiende wijze uiteengezet, maar dit mag ook wel worden verwacht van een schrijver die zelf advocaat is. Het is nauw bekeken het enige punt dat De grenzen van de wet  overeind houdt. Nou vooruit dan maar: 2 sterren.</t>
  </si>
  <si>
    <t>Geweldige psychologische pageturner. Het verhaal van een vrouw die mishandeld is in een vorige relatie en probeert haar leven weer op te pakken. Het boek schakelt tussen fragmenten uit het verleden en heden. Meer en meer kom je te weten over haar relatie met Lee en hoe ze is gekomen tot haar obsessieve gedrag. En waarheen ze ook vlucht, zal Lee haar vinden of zit het allemaal in haar hoofd? Een aanrader!</t>
  </si>
  <si>
    <t>Op basis van de beschrijving op de achterkant trok het boek mij aan. Toch viel het boek mij erg tegen. Ik vond het op verschillende (belangrijke) momenten afgeraffeld, inleven in Gina vond ik daardoor lastig. Ook het moment dat zij haar echtgenoot neersteekt kwam onverwacht en leek niet "logisch"...ondanks dat, blijft bizar dat dit echt iemands leven is geweest...</t>
  </si>
  <si>
    <t>De flaptekst geeft de inhoud van dit indrukwekkende boekgoed weer. Als lezer ga ik steeds meer houden van Aibileen, Minnyen Skeeter. Ik voel hun onderhuidse spanning goed aan en ben steedsbang dat ze betrapt worden bij het schrijven van het boek. Nog angstigermaakt het me als ik besef wat de gevolgen voor hun allen kunnen zijn wantals je leest hoe de meeste "witte" mensen in 1962 te Jackson Mississippidenken over "zwarte" mensen is dat te triest voor woorden.Ik ben dan ook blij dat het nu 2010 is met Obama als president iets waar men in 1962 niet eens van durfde te dromen.Hele mooie stukjes vind ik de verhaaltjes die Aibileen vertelt aan Mae Mobley het dochtertje van het gezin waar ze werkt en de warme band die hun samen hebben.Ook de humor ontbreekt in dit boek niet. Er zijn minimaal 2 verhalen die ronduit hilarisch zijn.In Amerika verdreef dit boek Dan Brown van zijn nummer 1 positie in de lijst van de best verkochte boeken. Het duurt niet lang voordat dit boek in Nederland op nummer 1 staat daar durf ik zelfs een stuk van Minny's chocoladetaart op te zetten.</t>
  </si>
  <si>
    <t>De Spaanse auteur David Monteagudo (1962) is een laatbloeier. Deze gewezen heftruckchauffeur begon pas rond zijn veertigste verhalen te schrijven. De 'psychothriller' Einde is zijn debuut.Een aantal vrienden heeft ooit een weekend in een berghut doorgebracht en destijds afgesproken dat over 25 jaar te herhalen. Een van hen heeft die afspraak onthouden en ervoor gezorgd dat exact een kwarteeuw later iedereen zich weer verzamelt, ook al lopen de meesten niet over van enthousiasme. Tijdens de reünie wordt duidelijk dat één gast niet is komen opdagen, een jongen waar ze destijds iets vreselijks mee uitgehaald hebben en die als bijnaam de Profeet heeft. Dan beginnen er mysterieuze dingen te gebeuren: de stroom valt uit, mobieltjes en auto's weigeren dienst... Ten einde raad besluit men op pad te gaan om hulp te zoeken in de bewoonde wereld. Alleen is die bewoonde wereld er niet meer. De enige levende wezens die ze tegenkomen zijn dieren. Ondertussen verdwijnen ook de leden van de groep een na een op onverklaarbare wijze.Onverklaarbaar is ook van toepassing op alles wat er in het boek gebeurt. David Monteagudo geeft geen enkele verklaring voor wat dan ook. Niet voor hoe opeens de stroom uitvalt of de mobieltjes en auto's het niet doen, niet waarom alle mensen opeens van de aardbodem verdwenen zijn, niet op welke wijze de leden van de groep verdwijnen of welke streek er vroeger met de Profeet is uitgehaald. Als dat een horrorboek moet zijn, zoals op de kaft vermeld staat, dan heeft de auteur zich er wel heel gemakkelijk van afgemaakt.Behalve de geheimzinnige verdwijningen gebeurt er niet bijster veel in het boek. Monteagudo beschrijft geregeld de omgeving met veel bijvoeglijke naamwoorden. En verder is er vooral veel dialoog tussen de personages die niet zoveel kenmerken meekrijgen en daardoor nogal gemakkelijk verwisselbaar zijn.Het gebrek aan actie zal wel de reden zijn dat de flaptekstschrijver heeft besloten om in de samenvatting zelfs zaken te noemen die pas in de laatste tien bladzijden gebeuren. Normaal is dat een doodzonde, maar dit boek kan daardoor niet verder verpest worden.</t>
  </si>
  <si>
    <t>Een Vertelling, met het betoverende van de Persische vertelkunst, begint het proloog met "Er was eens een dorpsvrouw die naar een kind verlangde."Het leest ook als een sprookje: een meisje met talent komt door het overlijden van haar vader bij familie terecht. Zij en haar moeder worden opgevangen maar alhoewel ze nu de veiligheid van onderdak en voedsel hebben worden ze niet als gelijken behandeld; als bedienden moeten ze aan het werk en er worden maar weinig privileges verleent. De oom heeft een zwakke plek voor het meisje dat hem aan zichzelf in zijn jonge jaren doet denken. Haar talent ontwikkelt zich maar door haar onbezonnen en eigenzinnig gedrag maakt het meisje fouten dat haar en haar moeder in de goot doen belanden. Natuurlijk zit er ook een moraal in dit verhaal zoals in vele Europese sprookjes en komt er een hoop weer goed.Dit op bovenstaande wijze omschreven noopt mij de vraag te beantwoorden "waarom was ik zo enorm gecharmeerd van dit boek?".Ik ben altijd al dol geweest op Sprookjes, of bij het volwassen worden: Vertellingen.De schrijfster verwerkt meerdere authentieke vertellingen die een duizend-en-een nacht gevoel geven.De cultuur en maatschappij waarin dit zich afspeelt wordt tastbaar neergezet, je wordt meegenomen op een reis in een andere wereld. Je ruikt de markt, de tapijten, de reis, hoort geluiden, als het ware. Het dagelijks leven, gebruiken, omgangsvormen en maatschappelijke verhoudingen in de stad Isfahan zijn op natuurlijke manier verweven in het levensverhaal van de vertelster; het meisje - de tapijtenknoopster.Daarentegen vind ik het tijdsbeeld mager gebracht. De 17e eeuwse periode waarin Sjah Abbas na meerdere oorlogen het land weer op kracht bracht, daarna met een unieke stadsplanning Isfahan met architectonische ontwerpen van moskeeën en monumenten tot een bijzondere stad maakte, wordt aangehaald maar te weinig onderbouwt om het een historische roman te kunnen noemen. Ook de schilderkunst, keramiek en tapijten kregen een boost in hun ontwikkeling. Ik had het er graag meer over gelezen.De laatste fase van het boek is de vertelster dusdanig geëmancipeerd bezig het dagelijks bestaan van zichzelf, haar moeder en haar vriendin (incl gezin) te verbeteren dat het bijna niet realistisch lijkt. Het is dat ze haar successen binnen de vrouwenwereld boekt daar menig man haar die ruimte op de handelsmarkt niet zou gunnen; er zijn vele manieren om te onderdrukken.Ondanks mijn kritische punten en om mijn eigen vraag te beantwoorden:het is een Vertelling die je meeneemt, op geheel volwassen en intrigerende wijze. De vertellingen binnen de vertelling, de beschrijving van de stad en het leven, maar vooral de Sfeer maakten dat ik heel erg heb genoten van dit boek.Soms kan ik zo genieten van een Vertelling dat dat genoeg is.Deze debuutroman van de in de USA wonende schrijfster is inmiddels in 25 talen vertaald en was long-listed voor de 2008 Orange Prize for Fiction.In juni 2012 is haar tweede titel " Equal of the Sun" gepubliceerd, over een machtige vrouw in de Moslim wereld in bijna dezelfde tijdsperiode; Princess Pari Khan Khanoom Safavi. Ik krijg de indruk dat dit boek meer mijn eerder omschreven behoefte aan uitgebreidere historische onderbouwing beantwoord, wellicht stukken minder mijn behoefte naar een Vertelling vervuld, ik ben benieuwd.Nederlandse - veel minder poëtische - titel: Prinses van Perzië.</t>
  </si>
  <si>
    <t>Sinds de tragische dood van zijn vriendin Delia weigert Levi te praten. Hij wordt depressief en kan niet met het verlies van zijn vriendin omgaan. Uit pure wanhoop stuurt zijn moeder hem naar zijn vader in Amerika. Daar maakt Levi bepaald geen vrienden, tot hij Delilah ontmoet.Het verhaal is heel erg emotioneel en je gaat ook heel erg met Levi denken, waarom je heel erg met hem gaat denken is omdat je midden i zijn probleem zit dus je weet niet zo veel van wat er gebeurd is. Ik vond dat wel heel erg lastig op het eerst want ik raakte in de war maar daarna kreeg je steeds meer informatie over wat er nou werkelijk is gebeurd met Delia. Levi raakt daardoor heel erg in een depressie en gaat niet meer praten, het praten gedeelte heb ik zelf nooit echt een verhaal van gehoord dus dit is voor mij best origineel en bijzonder hoe hij het dan oplost met zijn telefoon dat hij toch met andere mensen kan communiceren maar dan wel zonder emotie.Ik heb het boek 4 sterren gegeven omdat ik er op het eerste best moeilijk in kwam om dat ik plots in het midden van een probleem zat waar ik niks van wist, maar het boek heeft me toch verrast met de emotie en de vriendschappen die toch kunnen uitbloeien. Daarom geeft ik het 4 sterren.</t>
  </si>
  <si>
    <t>Ik had al verschillende keren op het punt gestaan iets te gaan lezen van Johan Theorin maar ik vond zijn boeken altijd zo duur bij de boekhandel. Boven de twintig euro is voor mij, als arme tiener natuurlijk, boven mijn psychologische grens. Toch was ik wel nieuwsgierig naar hem vanwege alle positieve verhalen die ik over zijn boeken had gehoord. Vorige week moest ik toch in de bibliotheek zijn om een boek voor Engels te halen, en toen liep ik ook even langs de Nederlandse boeken en zag dat ze eindelijk een boek van hem hadden. Heb het ook meteen meegenomen.Het verhaal gaat over een jongetje dat twintig jaar geleden is verdwenen. Niemand heeft meer iets van hem vernomen/gevonden. Dan krijgt de opa van Jens, het jongetje, een van de schoenen die hij de dag dat hij verdween met de post opgestuurd. Julia, de moeder, keert terug naar Öland en wil nu eindelijk weten wat er gebeurd is. Vader en dochter gaan op onderzoek uit, op zoek naar de waarheid.Ik vond Schemeruur een goed boek. Het verhaal heeft twee verhalen lijnen, de ene van Julia en Gerlof die op zoek zijn naar de waarheid. De andere gaat over Nils Kant, het zwarte schaap van de familie die ooit drie mensen vermoord heeft en toen naar Zuid-Amerika is gevlucht. Ondanks het feit dat hij, Nils Kant, al lang voor de verdwijning begraven was, is hij een verdachte in de zaak want veel mensen geloven niet dat hij echt dood is. Het verhaal doet me denken aan Camilla Läckbergs Steenhouwer. Ook hier twee verhaallijnen waarvan er een in het verleden speelt en die naar elkaar toe lopen. Ook qua schrijfstijl merkte ik een gelijkenis, het leest makkelijk weg en je kunt het boek moeilijk wegleggen. Het is zeker een nieuwe schrijver die ik wil gaan volgen. Nu nog Nachtstorm, en dan wachten op de nieuwe boeken die in 2011 uitkomen.</t>
  </si>
  <si>
    <t>Alles loopt door elkaar. Slechte schrijfwijze!</t>
  </si>
  <si>
    <t>Antonio _x0093_Tony_x0094_ Joseph Mendez (1940) studeerde aan de Universiteit van Colorado, en werkte nadien als illustrator en als industrieel ontwerper van gereedschappen. In 1965 kwam Mendez in dienst van de CIA waar hij o.a. werkte als vervalser op de grafische afdeling. Hij werd mondiaal bekend na de inmiddels wereldberoemd geworden reddingsactie in 1979 waarbij zes Amerikaanse diplomaten uit Iran bevrijd werden. Argo is zijn vierde non-fictieboek. Daarin beschrijft hij deze spectaculaire bevrijdingsactie.In Iran dreigt een revolutie en daar zal de regerende sjah Reza Pahlavi het slachtoffer van worden. In 1978 vindt er een machtswisseling plaats, de Amerikaans en westers georiënteerde sjah moet het veld ruimen voor de in ballingschap levende ayatollah Ruhollah Khomeini. De sjah vlucht met zijn familie naar het buitenland en wordt door de toenmalige president van de USA, Jimmy Carter, gastvrij ontvangen en krijgt asiel aangeboden. Khomeini is razend! Als tegenactie bezet hij de Amerikaanse ambassade in Teheran en gijzelt het volledige ambassadepersoneel. Zes diplomaten lukt het echter de ambassade te ontvluchten en ergens in Iran onder te duiken.Er is Amerika alles aan gelegen om het gegijzelde ambassadepersoneel te bevrijden maar hogere prioriteit krijgt de opsporing van de zes ondergedoken diplomaten om hen daarna het land uit te krijgen. Antonio Mendez komt in aanraking met de zaak en probeert een kansrijke missie op te zetten waarbij het gevaar voor ontdekking minimaal is. Pas jaren later blijkt het een legendarische bevrijdingsactie te zijn geweest maar toen moest alles nog langzaam op gang komen.Antonio Mendez is een groot verteller en gebruikt in Argo zijn allesomvattende kennis om de bevrijdingsmissie tot in de kleinste details weer te geven. Zelfs de voortdurend wisselende politieke verhoudingen tussen de grootmachten Iran, Amerika, Engeland en Rusland komen uitgebreid voor het voetlicht. Dat is wel belangrijk voor de geschiedenis van de mensheid, maar niet direct van belang voor de missie. Tergend langzaam sluipt de architect van de spectaculairste reddingsactie van de twintigste eeuw van het ene detail naar het andere. En dat doet hij meer als verteller dan als schrijver. Zelfs de professionele auteur Matt Baglio, met wiens samenwerking dit boek tot stand kwam, krijgt het tij niet gekeerd. In Argo is meer inhoud kwijt aan het breed uitgemeten randgebeuren dan aan de daadwerkelijke missie. Hierdoor wordt het verhaal pas vanaf pagina 163 een beetje concreet, en krijgt de lezer vanaf dan een idee van de manier waarop de acties kunnen gaan plaatsvinden.Argo lijkt, als missie, op deze manier ondergesneeuwd te worden door de onbegrensde vertelkunst van Mendez. En daar doet hij zijn meesterlijke plan schromelijk mee te kort. Dat is jammer, want op de juiste toon gezet had dit wel een spannend verhaal kunnen zijn. In een van zijn interviews zegt Mendez zijn verhaal de afgelopen jaren zo vaak verteld te hebben dat hij de tel kwijt is. Dan valt daar waarschijnlijk de vertelling aan Matt Baglio ook onder. Want veel meer is over Argo in boekvorm niet te zeggen. Jammer!</t>
  </si>
  <si>
    <t>Ik vraag me af wat de "doelgroep" (meisjes rond de 15) van dit boek vindt. Zouden ze denken:"Wat fijn dat ik nu gewaarschuwd ben, daar zal ik nu dus niet intrappen", of "Hoe kan iemand het ooit zo ver laten komen, het zou míj niet gebeurd zijn".Het boek vind ik erg afstandelijk geschreven maar dat is misschien wel de goede manier voor iemand die dit heeft meegemaakt en tracht te verwerken.</t>
  </si>
  <si>
    <t>Superproductief worden, wie wil dat niet? Ik was sceptisch maar het kan, althans dat is wat Brian Tracy belooft in dit zelfhulpboek. De tactiek: kikkers gaan eten.Kikkers zijn taken en “jouw ‘kikker’ is je grootste, belangrijkste taak, de taak die je vrijwel zeker voor je uit gaat schuiven, tenzij je jezelf tot de orde roept.” Waar Tracy voor pleit is eigenlijk het maken van lijstjes. Te beginnen met een hoofdlijst vol dingen die je “ergens in de toekomst wilt doen.” Dan maak je een maandlijst, en een weeklijst, en, om het behapbaar te houden, een daglijst. Ik denk dat het maken van die lijstjes ook wel op je lijstje mag. Wat we hier uit moeten halen (denk ik) is het organiseren van je taken. Zet op een rij wat gedaan moet worden, en in welke volgorde. Prioriteren is een van de hoofdpunten die Tracy probeert duidelijk te maken en illustreert dat met de 80/20-regel: Pareto stelt dat 20 procent van je taken, tot 80 procent van de resultaten leidt. En die 20 procent-taken, dat zijn juist de taken die we voor ons uitschuiven. Omdat ze zo belangrijk zijn, zo groot, en zo angstaanjagend. Een ander hoofdstuk nog : “Werk van olievat naar olievat,” oftewel doe een taak in stappen.Ja, het klinkt vrij logisch, en eigenlijk zijn alle 21 hoofdstukken dat wel. Het maakt ‘Eat That Frog’ een supertoegankelijk boek: die 21 korte hoofdstukken (ze tellen meest drie bladzijden, soms wat meer) worden nog gevolgd door een samenvatting in twee hoofdpunten. Het leest vlot en je gaat gauw van hoofdstuk naar hoofdstuk, maar het fastfood-gevoel blijft hangen.Het nadeel van het boek is dat het zich met name richt op een werkend leven (meer dan werken werken werken mag je van Tracy überhaubt niet doen), want dat maakt het lastig het boek toe te passen op een in mijn geval studerend leven. Natuurlijk prioriteren, stap-voor-stap, die belangrijke en dus enge zaken eerst aanpakken, de stappen die ik eerder noemde kun je zeker toepassen, maar taken wegstrepen (omdat ze te weinig opleveren) of delegeren (mij leiden ze alleen maar af van de echt belangrijke zaken), het kan simpelweg niet.Daarnaast laat hij het hele idee van sociale wellbeing buiten beschouwing; je moet gewoon optimistisch doen, want optimisten zijn productiever. Tracy komt zo wat kort door de bocht en klinkt daardoor als een overenthousiaste productiviteits- en positiviteitsgoeroe in dit boek. En het helpt niet echt dat hij zich voor nam mij op elke bladzijde een kikker tegen te laten komen. En mag ik dan ook nog wat zeggen van die quasi-inspirerende citaten voor elk hoofdstuk? Zelfhulpboeken, ik weet het niet, hoor, de scepsis bleef.</t>
  </si>
  <si>
    <t>Wild water vertelt wat er met ons gebeurt als de dijken breken. Een prachtig verhaal, dat tegelijk ook best spannend is omdat het, bij ons in de Randstad, ooit ook echt kan gebeuren. Zowel de Volkskrant als NRC hadden lovende recensies. Ik ook. Een boek om snel te lezen!</t>
  </si>
  <si>
    <t>Het boek handelt over een misdadiger, die na een getuigenis protectie krijgt, hij krijgt een andere naam en een andere woonplaats, maar toch komen zijn vijanden hem op het spoor.Ik wil hier niet zoveel woorden aan vuil maken, ik vond het geen goed boek, af en toe redelijke dialogen tilt het niveau net boven de 1 uit, gauw door naar een goed boek.</t>
  </si>
  <si>
    <t>Eve of man speelt zich af in een dystopische wereld waarin er al in geen 50 jaar meer een meisje geboren is. Totdat Eve geboren wordt. Zij is de redding van de mensheid, die er voor moet gaan zorgen dat onze soort niet uitsterft.Het idee achter het verhaal is een zeer interessant concept. De vraag ‘hoe ver zou jij gaan om de mensheid te redden?’ rijst al op nog voordat je het aan het boek begonnen bent. En het verhaal begint dat ook zeer veelbelovend.Het begin van het verhaal is traag, maar niet op een vervelende manier. Op deze manier maak je rustige kennis met de wereld zoals hij geschapen is in het boek en de karakters. Maar al gauw komt het verhaal op gang en lijkt het steeds sneller te gaan. Het is een beetje te vergelijken met een stoomtrein. Het verhaal start traag, maar gaat steeds harder. Aan het einde van het verhaal gaat het zo snel dat je een hoop mist en dat het verhaal langs de gebeurtenissen raast, zonder ergens nog echt goed bij stil te staan.Maar al gauw blijkt dat het boek doorweven is met clichés die we in veel YA dystopische verhalen terug zien. Een ongeloofwaardig liefdesverhaal, te makkelijke uitwegen uit ogenschijnlijk onmogelijke situaties en oppervlakkige personages weven het verhaal aan elkaar.Het lijkt alsof de auteur teveel in dit boek hebben willen stoppen, waardoor er geen enkel onderdeel goed uit de verf komt. Er gebeurd heel veel, maar door de oppervlakkige en vaak snelle en korte beschrijving wordt er niets echt heel duidelijk. Zo blijven de meeste personages erg oppervlakkig. Eve is eigenlijk het enige personage wat je echt een beetje leert kennen.</t>
  </si>
  <si>
    <t>Warrior Cats is een serie, geschreven voor kinderen vanaf ca 9 jaar, maar ook veel gelezen door volwassenen. Het is geschreven door Erin Hunter, een Amerikaans-Brits schrijverscollectief die ook verantwoordelijk zijn voor boekenseries als Bravelands, Seekers en Survivor Dogs.Warrior Cats is de meest populaire serie, die bestaat uit 6 losse series van 6 boeken. In het Nederlands zijn we nu bij serie 4, maar gezien de populariteit van de serie zullen ze wel doorgaan met vertalen. In het Engels zijn er al meerdere novelles, maar in het Nederlands is Wolksters Reis de eerste novelle.Wolksters Reis is een los te lezen mini avontuur. Leuk als eerste kennismaking, maar zeker ook een aanrader voor de fans van Warrior Cats.Ik ben dit boek gaan lezen omdat mijn dochter van 10 verslaafd is aan Warrior Cats. Na Harry Potter dacht ik dat ze nooit wat anders meer zou willen lezen. Tot ze Warrior Cats ontdekte. Nu wilde ik zelf wel eens weten waar deze boeken over gaan.Elk boek heeft een prachtige voorkant met een kat. Voor in elk boek staan de namen en uiterlijke beschrijvingen van de katten die je in dat boek tegen komt.Er zijn meerdere clans in de Warrior Cats boeken. Elke clan heeft eenzelfde opbouw. Er is een leider, waarvan de naam eindigt op Ster. Een commandant, een medicijnkat, krijgers en leerlingen, moederkatten met kittens en de oudsten. Elke clan heeft zijn eigen kracht, iets waar ze bijzonder goed in zijn.Wolksters Reis gaat over de HemelClan, waarvan Wolkster de leider is. Zij wonen met de andere kattenclans in het bos, elk in hun eigen territorium. Het leven van de hemelclan is goed, zo aan de rand van het bos. De leerlingen doen erg hun best, de krijgers hebben er plezier in hen op te leiden. Er is een nest kittens en ook Wolkster zal binnenkort vader worden. Maar dan slaat het noodlot toe….Er is steeds minder prooi en de Clan lijdt honger. Hoe kan dit, hoe kan Wolkster zijn clan helpen. Al gauw blijkt de oorzaak te liggen bij de tweebenen en hun machines, daar kan de Clan niet tegen op. Ze verliezen langzaam steeds een stukje meer van hun territorium. Dit boek omschrijft een lange figuurlijke reis met mooie, ontroerende, kwaadmakende en verdrietige momenten. Waar zal Wolksters Reis hem naar toe brengen…Ik vond de emoties en de familiebanden mooi beschreven. Ook de onderlinge strijd tussen en binnen de clans was mooi, soms botsen meningen.De daadwerkelijke strijd en ruzie trokken me wat minder, net als de wij tegen zij tussen de clans. Ik vind de karakters van de katten minder diepgang hebben dan bij Bravelands. Ook kijk je steeds maar vanuit één persoon, hoewel dat bij de boeken misschien anders is, omdat die dikker zijn. In Bravelands bekijk je het verhaal steeds vanuit een ander dier.Al met al was het een mooi verhaal, maar ik ben niet geneigd de rest van de serie te lezen, zoals mijn dochter.Mijn dochter houdt van deze boeken omdat ze over katten gaan en je leert zo kattengedrag. Zij vindt het leuk dat de leiders Ster heten en zij heet Sterre dus kan ze ook een leider zijn. Want poezen en katers zijn gelijk in de Clan en kunnen alle dingen zijn, ook leider. De strijd en het vechten vindt ze wel stoer. De boeken zijn spannend maar gaan ook over liefde en familie.</t>
  </si>
  <si>
    <t>Ik heb het boek niet uitgelezen omdat ik het totaal niet boeiend vond. Ik geef een boek over het algemeen 50 blz. kans om mij te pakken te krijgen. Lukt dat niet, dan gaat het aan de kant. Zoals dit boek dus.Ik moet een waardering geven. Dat wordt dan 1 ster omdat ik het niet uitgelezen heb. Maar dat zegt in dit geval niet zozeer iets over of het een slecht boek is of niet, maar meer dat het geen boek voor mij is.</t>
  </si>
  <si>
    <t>met levensechte hoofdpersonen en een plot waarbij de lezer zijn hersens moet gebruiken...,Bijna niets is zo moeilijk als een thrillerdebuut van een Nederlands auteur in de markt zetten. Foreign Media Books pakt het goed aan; maar liefst 50 leesexemplaren werden er uitgedeeld aan mensen die hebben aangegeven hier belangstelling voor te hebben. Ook bij Crimezone.nl viel een exemplaar in de brievenbus.Dagvals tijding, in een bijzonder fraaie omslag gestoken, vertelt het verhaal van Berend Dagval. Hij is een jonge maar vooral briljante meteoroloog, die bij het Koninklijk Weerinstituut (leuk gevonden!) gaat werken aan klimatologisch onderzoek. Helaas ziet het er voor Nederland niet al te best uit: akelige stormen zullen binnen niet al te lange tijd hun verwoestende werk doen en van het Nederland zoals wij dat kennen zal niet veel overblijven. Helaas is Berend Dagval een roepende in de woestijn (ehh_x0085_ de zee?) en hij komt in grote problemen zodra hij zijn bevindingen openbaar maakt.Marten van der Veen heeft een actueel thema gekozen voor zijn debuut. Hier en daar neigt zijn stijl naar de prachtige droge stijl die bijvoorbeeld J.J. Voskuil zo beroemd heeft gemaakt. Dit geldt dan vooral voor de beschrijvingen van het Instituut. Helaas moest ik na het eerste hoofdstuk het boek al even dichtslaan, omdat ik misselijk werd. Het kan aan mij liggen, maar ik vind het uitgebreid beschrijven van het martelen van een hondje niets toevoegen aan een spannend verhaal. Dit hele eerste hoofdstuk zit trouwens vol met nogal gruwelijke beschrijvingen. Verder komen de reacties van de betreffende personen komen onnatuurlijk over.Helaas kwamen bij verder lezen in dit boek bij mij ook de woorden _x0091_houterig_x0092_ en _x0091_ongerijpt_x0092_ naar boven.Dagvals tijding laat mijns inziens goed zien hoe moeilijk het is om een écht spannend boek te schrijven, met levensechte hoofdpersonen en een plot waarbij de lezer zijn hersens moet gebruiken. De lezer heeft daarbij niet direct behoefte aan allerlei uitwijdingen over vroegere belevenissen van bijfiguren, en de lezer heeft daarbij ook niet direct behoefte aan scènes die fysieke misselijkheid oproepen.Maar goed, we hebben het hier over een debuut. Niet iedereen kan een volmaakt debuut schrijven, een boek dat wereldwijd omarmd wordt. Wellicht moet Marten van der Veen dit boek gewoon zien als een héél uitgebreide vingeroefening.</t>
  </si>
  <si>
    <t>Had er erg veel van verwacht maar wat bevat dit boek weer veel clichés:- de alleenstaande/eigenzinnige rechercheur, natuurlijk ook nog single mother,- de chef die meer voor de eigen carrière kiest dan voor het grondige onderzoek,- de in ongenade gevallen rechercheur, natuurlijk ook nog met een persoonlijk drama uit het verleden,- de zuipende en hoeren bezoekende collega,- de daders die het toch niet blijken te zijn,- het afgelegen huis/boerderij/villa,- de martelkelder,- de poppetjes, tekens bij de slachtoffers,- sneeuw, regen, etc.- gruwelijke moorden met veel verminkingen,- kinderen/kindertijd die de sleutel tot de oplossing zijn,-de held/heldin die bijna sterft of op wonderbaarlijke wijze ontsnapt aan een zekere dood,- matige vertaling (......),Tsja, ik heb de serie The Killing (Forbrydelsen) met veel genoegen bekeken (met name Sophie Gabrol)maar dit haalt het er bij lange na niet bij. Vooruit, nog een dom detail: als je zoekt naar begraven lijken of lichaamsdelen, zou je dan niet lijkhonden gebruiken?Toch een pluspunt gevonden om het een * te kunnen geven. Het boek leest snel weg. Kun je daarna weer aan wat beters beginnen. Sowieso vind ik die Scandinavische thrillers/detectives meer en meer tegenvallen maar dat is natuurlijk persoonlijk.</t>
  </si>
  <si>
    <t>Tweede deel van de jeugdserie over tussen paralelle wereldreizende jongeren speelt zich af in de Taliaanse tegenhanger van de stad Siena. Opnieuw intriges en meer spanning (deze stad wordt geregeerd door de schurkenfamilie Di Chemici (verwand aan de Italiaanse familie Di Medici, die de aartsvijanden zijn van de Stravaganti), met dezelfde figuren als het eerste deel en een aantal nieuwe spelers. Opnieuw hetzelfde commentaar, voor kinderen/jongeren heel leuk, maar het blijft een kinderboek en er wordt wat vaak gewisseld tussen alle personages.</t>
  </si>
  <si>
    <t>Door de manier waarop dit boek is geschreven was het net alsof ik er zelf middenin zat. De familie komt echt tot leven. Alles wat er gebeurde waren waargebeurde feiten.Met dit gegeven liet het verhaal me niet los. Het is leerzaam en tegelijkertijd erg schokkend. Ik hield het eerlijk gezegd niet droog. Het boek heeft me diep geraakt. Ik kan hem iedereen aanraden te gaan lezen.</t>
  </si>
  <si>
    <t>Garry Disher is een Australische schrijver die vele boeken op zijn naam heeft staan. In Duitsland heeft hij enkele prijzen gewonnen. Ik heb nooit iets van hem gelezen, dus dit was de eerste kennismaking. De hoofdpersoon is Hal Challis, politieman. Hij heeft het niet gemakkelijk. Zijn vrouw zit in de gevangenis en hij tobt over zijn persoonlijk leven. Deze Hal is getuige van een bijna-moord op een vriendin. De verdachte slaat op de vlucht en Hal moet deze man opsporen.Scherpschutter kent merkwaardige personages. John Tankard bijvoorbeeld. Hij is dik, politieman en fantaseert over zijn aantrekkelijke collega. Een ander voorbeeld is de man met de fret: tenger, prikkelbaar, sluw en snel. En zo zijn er meer bijzondere personen die Garry Disher bij de lezer introduceert.Het was interessant eens een keer een boek van een Australische schrijver te lezen vanwege de sfeertekeningen en de beschrijving van de plaatselijke cultuur. De scherpschutter is een onderhoudend boek, maar ik vond het niet echt spannend. In het begin had ik ook even moeite om _x0091_in_x0092_ het boek te komen, mede door de verschillende pespectiefwisselingen. Voor mij was de kennismaking met Garry Disher aangenaam met name door de _x0091_paradijsvogels_x0092_ die in het boek voorkomen. Jammer dat ik het niet echt spannend of pakkend vond. Maar blijkbaar denken bijvoorbeeld veel Duitse lezers daar anders over.</t>
  </si>
  <si>
    <t>Langdradig verhaal dat volgens de kaft een verrassend einde beloofd, maar dat ik er niet in heb kunnen ontdekken. Geen thriller, naar mijn mening.</t>
  </si>
  <si>
    <t>De SF-schrijver Gerben Hellinga jr, niet te verwarren met de bekende thriller-auteur Gerben Hellinga, leerde het schrijven naar eigen zeggen maar moeizaam. Nadat hij een aantal SF-verhalen had gepubliceerd, werd zijn eerste roman ‘Coriolis’ door verschillende uitgeverijen geweigerd: ze vonden het meer een kinderboek, een kwalificatie waarmee Hellinga niet akkoord ging. Als gevolg daarvan verscheen in 1986 het boek eerst in het Duits, bij Heijne Verlag. Daarna probeerde hij het in Nederland toch maar bij een jeugduitgever en in 1987 werd het met succes uitgegeven door Leopold, waar ook het vervolg, ‘Een Osbork in de ruimte’ verscheen. Hellinga was tegen wil en dank een schrijver van jeugdboeken, getuige ook de reeks historische jeugdromans die hij nu aan het schrijven is en waarvan het eerste deel in oktober 2000 bij Piramide verscheen. Toch heeft Hellinga zich nooit neergelegd bij zijn status als jeugdboekenschrijver. In 1993 publiceerde hij in eigen beheer een bundel verhalen en tussen 1995 en 1997 volgde een trilogie bij Babel, waar nu ook zijn laatste boek, Missie: Status Quo is verschenen: een reeks verhalen over Jerry Hill, waarvan er enkele al eerder in verzamelbundels verschenen. Babel geeft in zijn reeks SF- en fantasyboeken geen aanduiding van soort of genre, en daardoor ontbreekt het stempel ‘jeugdboek’. Dat is het wel, evenals de eerder gepubliceerde trilogie.De verhalen over de planetair agent Hill, werkend voor een organisatie die de status quo in een door mensen overheerst sterrenrijk in stand wil houden, horen in de traditie van de jaren 50, waarin SF vol zat met schematisch getekende planeten en aliens, en waarin de schrijfvaardigheid van de auteurs te wensen over liet. Personages met weinig diepte en een weinig complexe plot, snelle ruimteschepen vol koddig aandoende pseudotechnologie en ‘vreemde’ planeten die met “kroesbollen” en “schuurtorren”. In dit universum weet de knullige Hill ondanks zichzelf een aantal gevallen op te lossen, en daarmee klimt hij in de organisatie van rekruut, via leerling en gezel tot meester.Erg spannend is het allemaal niet en met moderne SF heeft het weinig te maken, maar de jongere lezers en zij die van dergelijke ‘klassieke’ SF houden, zullen het wellicht toch kunnen waarderen. Anderen nemen beter het werk van bijvoorbeeld Peter Hamilton, David Brin of de Nederlander Michiel Nijk ter hand.</t>
  </si>
  <si>
    <t>Tamara Onos, zelf arboprofessional, schrijft een boek waarin Renske arboprofessional op het gebied van gevaarlijke stoffen, de hoofdrol speelt. Renske is gescheiden en heeft twee pubers, Stijn en Liselotte. Onder druk raakt Stijn bij zaken betrokken die niet helemaal zuiver op de graat zijn. Renske heeft het niet helemaal door hoe erg hij betrokken is bij de verkeerde dingen, ze wijt het aan pubergedrag en probeert het los te laten. Zelf snapt ze niets van de verwarde, dronken lijkende visser, die verdronken wordt gevonden. Ze kent deze man en kent hem niet als drinker. Een oplossing lijkt er niet te zijn en ze wordt door agent Marc niet echt serieus genomen.Dit debuut van Tamara is een heerlijke thriller. Lekker spannend, meeslepend maar toch ook luchtig. Ik vond met name het stuk over Stijn wat hem overkomt erg indrukwekkend. Ben blij dat ik op dit moment zelf geen pubers heb. Dat is dus wat dit boek met je doet, je gaat het bedenken in je eigen leven. De vasthoudendheid van Renske is ook goed beschreven en herkenbaar, ze is als een pittbul om er achter te komen wat er aan de hand is, maar ook de manier waarop ze als ze alles heeft geprobeerd los laat. Het einde zie je op een gegeven moment wel een beetje aankomen maar toch zorgt Tamara nog voor wat verrassingen. Er blijven nog wel vragen over en ik ben ook wel benieuwd hoe het nu verder gaat met Renske, er wordt dan ook een deel 2 beloofd. De taal is niet moeilijk, echt een heerlijke thriller.Ik geef daarom graag 4 sterren.</t>
  </si>
  <si>
    <t>De fluisterman is het debuut van Alex North, over wie verder niet zo veel bekend is.Maar het boek is al meteen vertaald in meerdere talen en dat is mijns inziens terecht.Dit boek beschrijft het leven van Tom Kennedy en zijn zoon Jake van zeven jaar , beiden ongelukkig na het overlijden van Rebecca, de vrouw van Tom en de moeder van Jake.Om het huis waarin ze met Rebecca gewoond hebben te ontvluchten, verhuizen ze naar een andere plaats, naar Featherbank, een klein en vriendelijk plaatsje, waar ze samen een nieuw leven willen opbouwen..Jake , een gevoelige jongen, moet daarom naar een andere school, waar hij in het begin veel moeite heeft om er zijn plek te vinden. Hij vind weinig aansluiting bij de andere kinderen en daarin lijkt hij op zijn vader, ook een einzelganger.Tom heeft er moeite mee, nu Rebecca er niet meer is om hem te helpen en te steunen, de relatie met zijn zoon vorm te geven en een band met hem op te bouwen, ook al houdt hij veel van hem.Featherbank, het ogenschijnlijk zo vriendelijke plaatsje, blijkt een geheim te herbergen, waar Tom niet van op de hoogte is en waar hij langzamerhand achter komt.Over het hoe en wat kan ik weinig vermelden, zonder spoilers weg te geven en dat zou zonde zijn voor het leesplezier van de lezers van dit geweldige boek.De fluisterman is erg goed geschreven, wat het leesplezier naar een hoog niveau tilt.Met name Tom en zijn zoon Jake zijn heel goed vormgegeven en Alex North heeft deze personages veel diepgang meegegeven.Als lezer wordt je echt geraakt door hun verhaal en hun leven.Het boek is er niet een van de snelle spanning en plotwendingen, het verhaal wordt langzaam en uitgebreid opgebouwd, een beetje zoals in de - laatste - boeken van Yrsa Sigurdardottir, maar dat is de enige vergelijking, want het boek is echt anders. De spanning is onderhuids continu aanwezig en het verhaal blijft boeiend van het begin tot het einde.Maar wat een diepgang en wat een verhaal!Wat mij betreft is De fluisterman een van de betere boeken in dit genre en ik hoop dat er snel weer een boek van deze geweldig schrijver zal gaan verschijnen !</t>
  </si>
  <si>
    <t>Inhoud boek:Samantha Sweeting is een jonge top advocate in Londen die leeft voor haar werk en geen sociaal leven heeft. Als ze een grove fout maakt raakt ze in paniek en vlucht. Zo komt ze in de huishouding bij meneer en mevrouw Geiger die geen idee hebben dat hun huishoudster een IQ van 158 heeft.Met humor en durf en de hulp van de heerlijke tuinman Nathaniel red ze het. Daarnaast zijn de Geigers ook niet bijster slim. Langzaam komt er boven water dat het toch niet helemaal alleen maar Samantha's schuld is dat ze de fout maakte. Zal alles recht komen?Mening: Heerlijk tussendoor boek met humor.De Auteur: Sophia Kinsella is schrijfster en ex-financieel journaliste. Ze veroverde de harten van miljoenen lezers met haar Shopaholic! serie en met haar bestsellerroman Hou je mond!Ze woont met haar gezin in Londen, waar ze alom geroemd wordt voor haar kookkunsten.Alle kwaliteiten en kennis vindt je terug in haar boeken. Met een scheut humor natuurlijk.Wat vind je in dit boek:"Samantha, ik bel om te zeggen dat je arbeidsovereenkomst met Carter-Spink is beëindigd."Ik voel al het bloed uit mijn gezicht trekken. (blz 93)09.36 Shit. Ik kan dit bed niet opmaken. Waarom blijft dat laken niet strak liggen?09.42 En waarom maken ze die matrassen zo zwaar? (blz. 131)Ik kan het niet. Ik kan het gewoon niet. Ik kan die e-mail met geen mogelijkheid zo schrijven dat ik niet op een paranoïde krankzinnige lijk. (blz 257).Ik zeg lezen!</t>
  </si>
  <si>
    <t>De veelbesproken 'Durf jezelf te zijn' bundel van Dutch Venture Publishing. Een bundel die vanalles wat heeft, en daardoor wel voor elke lezer 'iets' heeft. Ik heb ze op volgorde besproken, en sorry, het zijn negen verhalen, dus ga er maar vast voor zitten........Miranda Peters- VuurkoninginHet verhaal van Lexi en Daan. Beiden vrouw, beiden hebben ze superkrachten, en beiden een verleden vol geheimen. Ik hou van de aantrekkingskracht tussen beiden en hoe alles ‘meant to be’ blijkt te zijn. Bij dit verhaal vliegen letterlijk de vonken eraf en de ontknoping liet me naar adem happen, zo onverwacht kwam hij. Het lukte Miranda om me mee te slepen in een wereld vol magische krachten, die zo gewoon leken als boodschappen doen. Romantisch, spannend, en voor je het weet is het verhaal uit.Lysander Mazee – Uit de diepteLysanders verhaal gaat over Sigurd en Reykr. Een man en een.. Nou lees dat zelf maar. Ontroerend verhaal waarin ook de liefde voor je familie een mooie rol speelt.Vanaf de eerste paar zinnen greep dit verhaal bij me de strot om me pas los te laten toen het uit was. Prachtige zinnen, mooie beschrijvingen, en het verhaal ontroerde me ontzettend. Dit is Lysanders eerste publicatie en ik zou wel een heel boek van hem willen lezen, zo mooi schrijft hij. Een van mijn absolute favorieten. Hoewel ik me voorgenomen had dat niet te zeggen kán ik niets anders dan een uitzondering maken. Je gaat van dit verhaal houden.Sophia Drenth – Dag DromerIk kende Sophia alleen van vampierverhalen. Dit verhaal is anders. Het is het verhaal van Aurore, Leonis en de lijkenpikker. Over het verhaal zelf kan ik heel weinig zeggen, ik wil niets verpesten. Maar de schrijfstijl van Sophia is er eentje om verliefd op de woorden. Ook hier weer prachtige zinnen en woorden, en sloeg ik mijn hand voor mijn mond toen eindelijk duidelijk was hoe het verhaal in elkaar zat. Prachtig gevonden, zielig en hartverscheurend verhaal. Bij de laatste zin kon ik alleen maar ‘wow’ zeggen, want dié had ik al helemaal niet zien aankomen.Natascha van Limpt – SpiegelvreesDit verhaal zou zo uit een aflevering van ‘Once upon a time’ of ‘Charmed’ kunnen komen. Ik kon het precies voor me zien, en de onderhuidse laag die in dit verhaal ligt was echt nagelbijtend spannend!! Ik kijk nooit meer op dezelfde manier naar een spiegel na het lezen van dit verhaal! Het las vlot, het liep heerlijk vloeiend en ik leefde zo ontzettend mee met Phueng en Erik dat het jammer was dat het verhaal uit was. Ik had nog wel veel langer door willen lezen.Isabel Peters - SanssouciDit is een van die verhalen die je zeker twee keer moet lezen voor je het echt begrijpt. Een verhaal dat in verschillende tijden, maar op dezelfde plaats speelt. Een verhaal over twee jongens: Thomas en Mel, beiden op dezelfde plaats maar in een andere tijd. Beiden op zoek naar ‘iets’. Lukt het ze elkaar te vinden? En hoe dan? Mooi geschreven, ook hier begin je met zoveel vragen, die langzaam maar zeker duidelijk worden. Romantisch!Marijke F Jansen – Stem van SakuraVanaf het moment dat Thom in Tokyo zijn ouders kwijt raakt en Seijun hem op sleeptouw neemt zonder dat ze ook maar een woord verstaan van wat de ander zegt zoog Marijke me in het verhaal. Ze heeft een mooie beeldende schrijfstijl waardoor ik me kon voorstellen dat ik met ze mee liep. Dit is een prachtig verhaal over hoe sommige hindernissen met een beetje magie niets voorstellen. Goed gevonden, en dit verhaal leerde me ook nog vanalles over Japan! (Altijd mooi meegenomen)Jen Minkman – Het bitterzoetste verhaalAls er iemand is die je met haar omschrijvingen zó meesleurt naar een ver land, is het Jen wel. Ook een van mijn favoriete verhalen. Je waant je in de wereld van Aladdin, met Djinns, Vertelsels, en levensechte Arabische omschrijvingen. Je kunt de warmte bijna voelen en de kruiden bijna ruiken. Het ‘Durf jezelf te zijn’ waar deze bundel over gaat druipt uit elke porie van dit verhaal. Ik leefde zo intens mee met de hoofdpersoon, dat ik menig bladzijde zuchtend heb omgeslagen. Het mooie aan dit verhaal is dat er meerdere ‘vormen’ van diversiteit in zitten en het nergens geforceerd of gedwongen aanvoelt. Heerlijk verhaal, waar ik helaas niet teveel over kan zeggen zonder het te spoilen maar I LOVE IT!Debora Elisabeth – Verboden verlangenEen verhaal over een apocalyptische toekomst waarin straling ervoor zorgt dat Fox en Blaze (Beiden mannen…) niet bij elkaar kunnen zijn omdat Blaze als gezonde man, met de dochter van de Senator moet trouwen. Briljant, hoe het Debora gelukt is precies de juiste ‘vibe’ te vangen. Een verhaal waarvan ik buikpijn kreeg, omdat het zo duidelijk was dat gewoon alles in het verhaal verkéérd ging. Zo hoort het niet te eindigen! En toen kwam dat daar einde! Het blies me zo hard weg dat ik alle adem die ik het hele boek door had ingehouden, in één keer losliet. Met tranen in mijn ogen sloeg ik dit verhaal dicht. Pffffffffffff……Phantom of the opera – Tamara HaagmansDit verhaal… Eh…Wacht even. Ik geloof niet dat ik hier echt een recensie over mag schrijven. Next!Sympathy for the Devil - Oli VeynEen verhaal over een (bescherm)engel die al in het eerste hoofdstuk zegt waar het eigenlijk om gaat: Ze heeft gefaald. En dat blijkt wel als je verder komt in het verhaal. Ik hou van verhalen over engelen, verhalen met religie en verhalen die net op het randje liggen. Dit is wat mij betreft zo’n verhaal. You either love it, or you hate it. Daar zit niets tussenin. Wat mij betreft is dit een ‘Love it.’ Onmogelijke liefde, maar niet zoals je verwacht. Een liefde waarvoor je bereid bent alles op te geven en een liefde die ervoor zorgt dat wanneer je jezelf durft te zijn, je de hele wereld *Letterlijk* aankunt. Een supermooi verhaal en een waardige afsluiter voor de bundel.</t>
  </si>
  <si>
    <t>Zoals je gewend bent bij Lisa Jackson begint haar verhaal weer heel erg spannend,In het midden ongeveer vind ik het toch wel wat afzwakken,omdat er zoveel personages zijn worden deze ook allemaal beschreven,dat had van mij wel wat korter gemogen.Verder is het weer een heerlijk boek en zeker als je naar het einde toeleest word het steeds spannender,maar toch zeker heel verrassend.Ook laat het eind zien dat er toch zeker weer een vervolg gaat komen.Nou kom maar op.</t>
  </si>
  <si>
    <t>met geijkte karakters.,Kim Baldwin en Xenia Alexiou hebben elkaar, min of meer toevallig, via het internet ontmoet. Kim liep met het plan een thriller te schrijven, maar had nog geen idee waar het verhaal over zou moeten gaan. Tijdens een brainstormsessie met Xenia ontstond het plan om het boek samen te schrijven. De geboorte van een nieuw schrijversduo was hiermee een feit.In Explosieve erfenis komt barones Chris van der Jagt door een erfenis in het bezit van een kostbare diamant. De steen, ooit door haar vader van een nazi-officier afgetroggeld, zorgt al gauw voor grote problemen. Niet alleen maakt een groep neonaziâ€™s jacht op de diamant, maar ook een Afghaanse terroristische organisatie. Beide groeperingen hebben zo hun eigen gewelddadige plannen voor de steen. Special agent Allegro krijgt de taak om het kostbare kleinood als eerste te stelen, zodat deze gebruikt kan worden om een op handen zijnde terroristische aanslag te voorkomen.De lesbische hoofdpersonen zijn het enige verrassende aan Explosieve erfenis. Voor het overige is het een standaard verhaaltje, met geijkte karakters. De spanning is, vooral voor een thriller, ver te zoeken en van een onverwachte wending is ook al geen sprake.Explosieve erfenis valt als thriller dan ook zwaar tegen, maar misschien dat het bij de specifieke doelgroep meer zal aanslaan. Op mij heeft het in ieder geval geen indruk gemaakt.</t>
  </si>
  <si>
    <t>"De zonderlinge avonturen van het geniale bommenmeisje" of "De analfabete die kon rekenen" zoals dit boek in het Zweeds wordt genoemd, is weer een ongelooflijk bizar en onvoorspelbaar verhaal. Net zoals "De 100-jarige man die uit het raam klom en verdween" neemt dit boek je mee in diverse gebeurtenissen uit de geschiedenis die op een razendsnelle en humoristische manier aan elkaar worden geregen. Na een paar bladzijden word ik weer onmiddellijk meegezogen in het boek en bovendien lees ik het in een recordtijd uit. Wat een tempo en hoe vlot geschreven weeral! Probeer maar eens een Zuid-Afrikaans analfabeet meisje, een speciale Zweedse tweeling, een Chinese president, een Zweedse premier en de Zweedse koning met elkaar in verband te brengen! Je kan nog al dan niet meegaan in die absurditeit, maar ik val opnieuw weer als een blok voor de genialiteit en de kunst ervan. Weer een toptip van de FB page 'Literatuur uit het Hoge Noorden'.</t>
  </si>
  <si>
    <t>Recensie Lief van je - Roanne van Voorst~De belangrijkste momenten van je leven dienen zich vermomd aan, schijnbaar onschuldig door hun verpakking van complete alledaagsheid. ~P. 22In het verhaal leren we Rêve kennen, we beginnen op het moment dat Rêve in de rechtszaal zit en terecht staat voor een misdaad. Alleen wat er precies is gebeurd blijft een mysterie. Rêve is een tweedejaars literatuurstudent die haar jongere broertje verliest, vervolgens wordt er in het boek verteld hoe dit verlies Rêve niet alleen als persoon kapot maakt maar ook de relatie met haar ouders, vrienden en alles waar het leven van Rêve tot dat moment om draait. Ze besluit om zich bij het leger te voegen om zichzelf zo weer nuttig en goed te voelen. Terwijl ze op uitzending is gebeurd er van alles waardoor ze uit eindelijk de diagnose PTTS krijgt. In het boek volgen de situatie elkaar redelijk snel op en omdat er heen en weer wordt gesprongen tussen verleden, heden en toekomst wordt langzaam duidelijk wat er gebeurd is met haar broertje.Voor een roman loop ik meestal niet zo snel warm, ik laat ze meestal zelfs liggen. Maar na het lezen van het proloog was ik zo geïntrigeerd dat ik een beetje ontdaan was omdat ik niet verder kon lezen.Tijdens het lezen heb ik heel veel empathie gekregen voor Rêve. Ik voelde al haar pijn, onmacht, verdriet, woede en tegelijkertijd ook haar humor, geluk, liefde en hoe het haar een dubbel gevoelens gaf.Ik moest erg wennen het heen en weer gespring tussen het verleden, heden en de toekomst daardoor was het soms lastig te volgen. Dat is het enige minpuntje van het boek in mijn ogen, maar voor een ander kan het juist wel een groot pluspunt zijn. Gelukkig zijn niet alle lezers hetzelfde.Roanne heeft dit verhaal zo realistisch geschreven dat je echt het gevoel krijgt alsof je overal middenin zit. Het grijpt je bij de keel greep en sleurt je mee naar een climax waar je toch enkele minuten stil van bent.Dit boek is echt een aanrader voor een ieder die graag het gevoel krijgt om midden in het verhaal te zijn. Er zit humor in, wel een beetje duister zo af en toe, spanning, drama en zelfs een beetje romantiek. Voor ieder wat wils dus, echt een roman zoals een roman in mijn hoofd van nu zou moeten zijn.Lief van je van Roanne van Voorst krijgt van mij 4 sterren.~Justin zou hebben gezegd dat elke samenleving zijn eigen rebellen in het leven roept.~P. 161.</t>
  </si>
  <si>
    <t>Tom Lanoye is een rasverteller. Sprakeloos komt bij mij wel wat traag op gang omdat hij in het begon te uitgebreid is in zijn omschrijvingen. Daarna leest het boek als een trein. Harde woorden, verdriet, tederheid. Alles zit er in.Iedereen die deze situatie kent van een zieke (groot)ouder, zal het nog meer aangrijpen.Een boek dat nog geruime tijd aan je blijft "kleven".</t>
  </si>
  <si>
    <t>pff wat een kneuterig, saai en voorspelbaar boek. Het eerste deel van deze serie vond ik best aangenaam. Maar dat kan ik niet zeggen voor dit deel. Onaangename karakters en tussen het muffin- en koekjesbakken door gebeurd niet veel.</t>
  </si>
  <si>
    <t>Na de dood van haar moeder komt Merel terecht in Villa Betty.Het huis heeft nog een aantal bewoners buiten de familie Beaufort.Merel verdiept zich in het leven van de Beauforts en stuit op een verrassende ontdekking.Het verhaal begint goed maar ik verloor mijn aandacht omdat ik het te traag vond.Ook de spanning is ver te zoeken...</t>
  </si>
  <si>
    <t>De achterkant beloofde een spannend boek, nou, ik kom er maar niet doorheen. Ik ben op de helft, maar wat een saaie kost. Het is echt vreselijk geschreven, met personages die er nauwelijks toe doen. Terwijl het zo'n interessant onderwerp zou kunnen zijn! Jammer.</t>
  </si>
  <si>
    <t>Dit boek als een speer uitgelezen. Echt goed en spannend. Ik ga gelijk verder met In jouw plaats.</t>
  </si>
  <si>
    <t>Op basis van de tekst op de achterflap verwachtte ik een boek dat in een hoog tempo van event naar event springt. En tegelijkertijd emotioneel erg diep graaft waarbij de schrijfster veel van zichzelf blootgeeft om haar verleden te verwerken. Wat me opvalt is de ongebruikelijke en contrasterende woordkeuze die, naargelang mijn stemming als ik ze lees, grappig of eerder dreigend en tragisch overkomen.p.17 In de woonkamer lag een gedekte dubbele matras op de grond en hing een draagband van een galg aan het plafond.p.30 'Zou het op doodgaan lijken, Serge?' 'Ja. Leuk, hé?'p.50 Maar als men niets van mij verwacht kak ik in.p.52 Daar wordt Sinterklaas niet geil van.De onderbrekingen (verhaaltjes in het verhaal) zorgen voor rustperiodes. Een kort stuk, namelijk de loopwedstijd van de zoon, vind ik er helemaal uitspringen, gewoon humor van de bovenste plank zonder het melancholisch-deprimerende van de rest van het boek. De tekst van Bowie is pure nostalgie voor me. Het stukje met de kinderen van Malpertuus is dan weer een melodrama.Het verhaal speelt zich grotendeels in het verleden af, geen verrassing daar, dat krijg je mee als je eraan begint. De tweede verhaallijn, die door de eerste geweven wordt en het verleden met het heden vergelijkt, is onverwacht. Zeker gezien de parallellen die getrokken worden, door sommige personages te behouden en andere te vervangen door jongeren. Dat had ik helemaal niet verwacht en maakt het verhaal erg persoonlijk.Tijdens het lezen kreeg ik al snel de indruk dat Gudrun vertelt wat ze zich echt herinnert. Levensecht, de herinneringen worden - soms - later aangevuld of in een andere context geplaatst. Een beetje ad rem, zoals je dat doet in een verhaal dat je rechtstreeks aan iemand vertelt. Dat laat het boek erg natuurlijk (en echt) overkomen.De auteur vertelt niet alleen over het verleden, ze combineert dit met de tijdzone waarin ze "Terug naar Hasselt" keert. Ik ervoer dat als heel verfrissend. De hoofdmoot van het verhaal is toch wel drukkend, depressief; je weet dat er iets fataal gaat aflopen. In tegenstelling daarmee zijn de stukken over haar kinderen en huidige gezin heel positief, zelfs een beetje humoristisch en onderbreken het zwaardere werk. Soms heb je dat contrast als lezer wel nodig om door te kunnen gaan - misschien ook wel als schrijfster.Ik raakte al van bij het begin betrokken bij de belevenissen van de schrijfster. Dat laatste vooral door haar schrijfstijl die je telkens bijna dwingt om de volgende paragraaf ook nog te lezen.Al snel wordt aangegeven dat de jongens jong zullen sterven. Dat geeft juist een reden om verder te lezen en er achter te komen hoe dat gebeurd is.Tijdens het verhaal wordt duidelijk dat Gudrun haar eigen mening heeft gevormd maar die niet opdringt. Ze laat de lezer toe hetzelfde te doen.Onderwerp en schrijfstijl zullen misschien eerder vrouwen aanspreken. Dat heeft me nochtans niet verhinderd om er van te genieten. Wel vermoed ik dat vrouwen het op een andere manier lezen dan mannen, er misschien meer uithalen en er sneller naar grijpen</t>
  </si>
  <si>
    <t>het boek was zeker niet spannend, waardeloos verhaal.</t>
  </si>
  <si>
    <t>Journalist en media-adviseur Dan Buthler en schrijver en fotograaf Dag Öhrlund leerden elkaar kennen toen Buthler met Öhrlund contact opnam omdat hij een goed idee had voor een boek maar zichzelf niet als schrijver zag. Gezamenlijk schreven ze hun goed ontvangen debuut Moord.net, waarin ze commissaris Jacob Colt introduceerden. Moordlust is hun tweede boek.In Moordlust hebben drie vrienden, Christopher, Hans en Johannes, het goed voor elkaar: ze hebben geld en succes, maar ze willen steeds meer. De ene kick volgt de andere op, van drank- en seksorgies naar diefstal, naar..... moord. Christopher is de drijvende kracht achter de louche zaakjes van de vrienden. Hij is een gewetenloze, manipulerende en cynische rotzak die zijn vrienden _x0096_ die zeker niet geheel willoos meedoen _x0096_ meesleept in zijn machtsspelletjes. De oorsprong van Christophers gedrag ligt in het verleden, wanneer zijn vader zelfmoord pleegt nadat zijn bedrijf is geruïneerd door toedoen van bankier De Wahl. Als Alexander, de zoon van de bankier, 14 jaar later wordt vermoord en Jacob Colt, de sympathieke commissaris uit Moord.net, de zaak onderzoekt, lijkt zich een interessante plot te ontwikkelen.Helaas verzandt het boek al gauw in zeer gedetailleerde en niet ter zake doende beschrijvingen van zo'n beetje alles wat er voorbij komt. Waar in het debuut van Buthler &amp; Öhrlund de zorgvuldige aandacht voor personages en plot in het voordeel van het boek werkte, is dit in Moordlust omgeslagen in ongebreidelde beschrijvingen van seks-, drugs- en drankorgies en de gepleegde misdaden. Het karakter van Christopher wordt uitentreure onder de loep genomen om maar duidelijk te maken wat een schurk hij is. Maar na drie keer weet de lezer dat wel en is 'meer' niet het synoniem van 'beter'. Daar staat tegenover dat de andere hoofdpersonen totaal niet uit de verf komen en dat is zeker jammer waar het commissaris Jacob Colt betreft, die ik graag beter had leren kennen omdat hij zowel in Moord.net als in Moordlust een centrale rol inneemt.Na de laatste jaren verwend te zijn met zoveel goeds uit Scandinavische thrillerpennen, moet helaas geconstateerd worden dat niet alles goud is wat daar blinkt. Na een goed debuut hebben Buthler &amp; Öhrlund met Moordlust de plank voor een groot deel misgeslagen. Aan de schrijfstijl ligt het niet; die is vlot en bij vlagen boeiend. Maar de totale indruk is dat Moordlust een rommelig en onsamenhangend verhaal is dat de belofte van een nieuw Zweeds thrillerfenomeen (nog?) niet kan inlossen. Met meer aandacht voor de verschillende karakters en een compactere inhoud geef ik de heren bij een derde boek graag nog een kans.</t>
  </si>
  <si>
    <t>Wat een boek heb ik net gelezen zeg. Even ademhalen, oef...Heftig, rauw, wauw....Het boek laat ons kennismaken met Turtle, een meisje van 14 die met haar vader Martin in een vergane-glorie-huis woont, met opa elders op het erf in een caravan. Vrij geisoleerd en omringd door wapens wordt Turtle opgevoed tot een soort van survivalende scherpschutter, klaargestoomd om het einde der tijden aan te kunnen. Zoiets...De auteur weet het verhaal zo beeldend te vertellen en met zoveel oog voor detail dat er zich echt een film in je hoofd gaat afspelen. Martin is een reusachtig grote kerel die vloekend en tierend zijn dochter groot brengt, maar al snel blijkt dat het niet bij vloeken en tieren alleen blijft. Heel langzaam wordt de verhaallijn steeds donkerder en deprimerender. En net als je denkt dat het Turtle eindelijk een keertje meezit....think again! De tweestrijd van Turtle wordt zo goed weergegeven, je voelt de verscheuring en verwarring bijna zelf! Wat is dit knap geschreven! Prachtige natuurbeschrijvingen worden afgewisseld met harde en heftige scenes. Toch vond ik het niet overkomen als shockeren, dit is het leven waarin je wordt meegenomen. En hoe! Ik ben fan!</t>
  </si>
  <si>
    <t>Zingen en schrijven, dat zijn de twee passies van Jackie van Laren. Op het Best of Romance event van uitgeverij Boekerij kon het dan ook niet anders dan dat ze naast het zingen ook signeerde. Het lijkt alleen alsof het schrijven meer aandacht krijgt dan de muziek, want begin juli verscheen Springvloed, deel 3 in de ‘Eilandliefde’-serie. Mayke weet één ding zeker: ze zal altijd op het Waddeneiland blijven wonen. En ondanks dat ze het goed voor elkaar heeft met een leuke baan, partner die op het eiland woont en lieve vrienden, voelt ze toch soms de twijfel. Waarom? Komt het door Cam, de kakker met zijn dure woorden die ze niet uit kan staan? Of kan ze hem juist niet uitstaan omdat ze hem stiekem best leuk vindt? Springvloed vertelt het verhaal van Mayke en Cam. In de eerdere delen van de ‘Eilandliefde’-serie ontbrak het aan diepgang. Lezeressen van de ‘Q’- en ‘Vallen’-serie weten wat Van Laren in huis heeft en daarom konden Duingras en Stormwind wat tegenvallen. Met Springvloed laat Van Laren zien dat ze nog steeds diepgang in haar personages kan brengen.Cam lijkt het misschien allemaal goed voor elkaar te hebben, maar toch is dat niet altijd zo geweest. De keuzes die hij in de eerdere delen maakte, maakte hij heel bewust en in dit derde deel wordt duidelijk waarom. Je kan als lezer dan ook niet anders dan dit personage meteen in je hart sluiten. Het zet aan het denken, want ook in onze gemeenschap hebben we jongens als Cam.Mayke is een echte eilandbewoonster in hart en nieren. Van Laren weet dit zo goed te beschrijven dat je Mayke gelooft. Je wil dat zij gelukkig wordt op de plek waar zij geboren is. Je gunt haar haar liefdevolle band met haar ouders en je hoopt dat ze een man vindt die aan al haar eisen voldoet.Van Laren laat ook in Springvloed weer zien dat ze levende personages neer kan zetten. De bekakte Cam laat je regelmatig lachen om zijn woordkeuze, de kwallerige Leon zou je wel uit het verhaal willen gummen en de aanstellerige diva Ondine zou je wel even willen zeggen dat ze echt niet kan zingen. En dat is en blijft de grootste kracht van Van Larens boeken.In dit derde deel van de serie komen ook onze andere vrienden terug. Axel en Wende hebben nog steeds aan één brom genoeg. Vincent zorgt nog steeds goed voor de stoere Milena en naast Axels stoere LaRo is nu ook de auto van Cam prominent aanwezig. Martin, Wendes broer, krijgt een grotere rol en je zou hem weleens door elkaar willen schudden, want man, wat moet hij met zo’n draak van een vrouw als Gwen?  Springvloed is om meerdere redenen het beste deel in de serie tot nu toe. Het is fijn dat Van Laren een manier heeft gevonden om diepgang te brengen in een verhaal dat tot stand is gekomen op Facebook. De personages leer je inmiddels echt goed kennen en daardoor komen ze nog meer tot leven. En als laatste – ondanks dat dit verhaal zich vooral in de winter afspeelt – is het ideaal om in de zomer te lezen. Een heerlijke must read die je niet mag missen.</t>
  </si>
  <si>
    <t>Het verhaal deed me een beetje aan de film serie Love comes softly denken (ook goed).Eleanor heeft niets fout gedaan maar moet toch vluchten en komt in Amerika terecht.. Ze raakt haar aanbevelings brief kwijt en wordt verkocht aan de bieder doe op haar bied. Net zo als 2 andere dames die met haar mee reizen.De dames komen verschillend terecht en Eleanor komt bij Samuel Heath en trouwt met hem op haar voorwaarde. Samuel zoek een moeder voor zijn dochtertje Grace.In het begin loopt het stroef tussen die twee en is ze best wel bang naar gaander weg ziet ze hem toch als haar man en wordt ze verlieft op hem. Dit telt ook andersom.Ondanks er van alles gebeurt loopt het goed af en heb dit boek met plezier gelezen. Las lekker weg al kon ik hem wel makkelijk weg leggen en wat anders doen.</t>
  </si>
  <si>
    <t>Beste Seije,‘Als iemand mij nou maarhad opgeraapten in zijn zak gestopten daar gelaten had,dat af en toe een hand mij vond,voelde hoe zacht ik wasen dan weer losliet.’Ik begin mijn brieven graag met Tjitske Jansen. Haar zinnen raken iets, resoneren met iets dat opveert door de herkenning die het in de woorden vindt. Een verlangen om gekoesterd te worden en veilig te zijn. Ik dacht aan dit fragment terwijl ik je verhaal las.Een feest der herkenning zou ik je verhaal kunnen noemen. Niet alleen omdat onze studie en de grote liefde voor literatuur overeenkomen. Of omdat ik zelf bijna een promotieplaats in de Letterkunde had gehad. Al is ‘feest’ waarschijnlijk niet het juiste woord wanneer je geconfronteerd wordt met andermans hang naar perfectie, die zo herkenbaar is. Met andermans gevecht met haar spoken, die angstaanjagend op je eigen spoken lijken.‘Waarom twijfel je zo aan jezelf?’ vraagt je vriend je. ‘Je komt onzeker over.’ Hoe vaak zou ik dat ondertussen al niet hebben gehoord? Net als jij kan ik daar doorgaans geen kant en klaar antwoord op geven. Waarom zijn anderen zo luidruchtig, voelen ze de noodzaak om hun successen te delen, steken ze hun borst vooruit en proberen ze een alfa mannetje (of vrouwtje) te zijn? Diep van binnen zijn we allemaal onzeker. Je mag het alleen niet laten zien.Maar eigenlijk gaat het niet om onzeker zijn, of om twijfelen aan jezelf. Hoewel ik dat wel altijd dacht. Het is een diepgeworteld geloof dat anderen je niet goed genoeg vinden, doordat je er ergens van overtuigd bent dat je ook niet goed genoeg bent. Door iets wat er in onze kindertijd is gebeurd. Daardoor zoek je constant goedkeuring van anderen, omdat je jezelf dat niet kan geven. Wanneer je je studie, je werkzaamheden perfect doet, en anderen je prijzen om je prestaties, heb je bestaansrecht. Een moment van opluchting. Een zucht ontsnapt je gespannen lijf. Ik doe ertoe, ik word gezien. Je gaat projecteren en haalt je eigenwaarde uit wat je denkt dat anderen van jou vinden, en wat je denkt dat anderen van je verwachten. En de waarheid die je in je hoofd maakt, wordt na een tijd werkelijkheid voor jezelf.Deze brief gaat verder op: http://hetkraaienvandehaan.wordpress.com/2014/04/15/eva-kelder-het-leek-stiller-dan-het-was/</t>
  </si>
  <si>
    <t>Jammer, maar na 150 bladzijdes leest het nog niet lekker. Dit is denk ik een brug te ver van mijn voorkeuren.Ik hoop dat een ander er meer plezier aan beleeft.</t>
  </si>
  <si>
    <t>De achttienjarige Maddy heeft een zeldzame ziekte. In haar hele leven zijn de keren dat ze buiten is geweest op een hand te tellen. Haar afweersysteem is zo slecht, dat ze ziek wordt zodra ze buiten haar geïsoleerde huis komt. Ze gehoorzaamt haar moeder, tevens haar arts, haar hele leven. Tot ze nieuwe buren krijgt… Het nieuwe buurmeisje rookt stiekem sigaretten in het paadje tussen de twee huizen in, maar de nieuwe buurjongen is nog interessanter. Als ze online met elkaar in contact komen, komt de kleine rebel binnenin Maddy los.Een normaal huis met een aangebouwde serre en een nette tuin. Zo ziet Maddy’s huis er van de buitenkant uit. Echter is het huis het best geïsoleerde huis in een straal van honderd kilometer. Als je op bezoek wilt komen, zul je eerst een uur in een koude windtunnel moeten staan voor je de kamer mag betreden. Maddy’s moeder is streng voor buitenstaanders en neemt zelfs de zelfgebakken tulband door de nieuwe buurvrouw niet aan. Dit alles om haar enige dochter te beschermen, want de wereld is dodelijk voor haar.Alles wat je lief is kan omschreven worden als een minimaal boek. Het is ingedeeld in ultrakorte hoofdstukken, waarvan sommige nog niet eens een halve bladzijde bedekken. Hier en daar kom je een van Maddy’s boekenrecensies van maximaal vijf zinnen tegen, weliswaar vol spoilers. Ook zijn er veel grafieken en andere aantekeningen over Maddy’s ziekte te vinden. Wellicht was dit Yoons methode om het boek een wat meer medisch kantje te geven, maar met de schetsen en grafieken slaat ze de plank volledig mis. Weliswaar is het een luchtige toevoeging, maar het zorgt er tegelijkertijd voor dat het verhaal kinderachtig wordt. Het zou een stuk mooier zijn door (in plaats van de grafieken en aantekeningen) tekst toe te voegen. Maak de hoofdstukken langer, durf meer woorden te gebruiken en leg de ziekte uit of creëer diepgang door het in de tekst uit te leggen. Het is immers een leesboek, geen prentenboek.Dat Maddy en buurjongen Olly stiekem afspreken en daarna samen de hort op gaan, is als verhaal best cliché. 'Alles wat je lief is' zal lang niet zo’n hoge sterrenbeoordeling krijgen als de plottwist er niet zou zijn. Pfoe, die zag niemand aankomen! Er wordt een draai gegeven aan de levens van zowel Maddy, Olly, Maddy’s moeder als Maddy’s verpleegster. De plottwist sluit deuren, maar opent er ook een heleboel. Onverwacht, maar het past in de context. Het is geweldig dat deze ontknoping het hele boel omhoog weet te tillen en er aan het eind van Alles wat je lief is nog wat van maakt!</t>
  </si>
  <si>
    <t>Zelfverklaard ‘ambassadeur van geluk en levenskwaliteit’ en auteur Leo Bormans (van onder meer The world book of happiness) is in Vlaanderen een autoriteit op het vlak van optimisme en positivisme. Geïnspireerd door zijn kennis en ervaring over wat ons echt gelukkig maakt, vertaalde Mirjam van Beijsterveldt enkele van deze inzichten voor kinderen in Tips voor de verdrietige koe. Waarbij die verdrietige koe staat voor elk kind dat zich wel eens, zonder reden, triest of down voelt.  Victor de vogel, die op koeienruggen naar beestjes zoekt, wil de diep zuchtende Carolina de koe van haar tristesse helpen. We komen niet te weten waarom Carolina de blues heeft of waarom Victor daar per se zijn missie van maakt, maar we volgen de behulpzame vogel naar enkele mensen en dieren die hem tips geven om minder verdrietig te zijn. Hij leert van hen te letten op de mooie dingen om ons heen, veel beweging te nemen, dat leuke dingen doen je goed doet voelen, dat je jezelf moet verwennen en goed moet verzorgen. Met deze goede raad staat Victor Carolina bij: hij doet haar de kleur van het gras en de bloemen waarderen en sprintjes trekken naar de kersenboom, hij laat de andere koeien haar verwennen met klaver en de vogels haar rug masseren en doet Carolina een heerlijk modderbad nemen. Waarop Carolina toegeeft zich niet meer verdrietig te voelen. De andere koeien hebben bovendien nog meer tips: je moet altijd doorzetten, elke dag met minstens één andere koe een praatje maken, een vervelende klus maar meteen doen, op tijd gaan slapen, enzoverder.  Op de tips die de auteur leent van Leo Bormans is niets af te dingen: het zijn inderdaad nuttige inzichten, die wat vanzelfsprekend lijken, maar in een depri bui uit het oog verloren worden. Ook voor jonge lezers zijn deze tips begrijpelijk en uitvoerbaar, net zoals Carolina de koe dat doet. De auteur tracht met haar verhaaltje en personages een en ander op kindermaat aanschouwelijk te maken. Dat mensen met dieren praten of dieren menselijke eigenschappen vertonen, stoort in een kinderboek niet. Hier en daar echter voelen sommige elementen wat vreemd, zelfs voor kinderen: een kater die op kantoor werkt? Een koe die gaat bergbeklimmen om lekkere bloemen te eten?  De illustraties bij de tekst blinken ook niet uit in originaliteit of vaardigheid en maken het best dikke boek niet bepaald aantrekkelijker. Eigenlijk is het boek gewoon te dik: de boodschap voor de ongelukkige koe is vrij duidelijk, maar wordt te veel uitgemolken, om het in koeientermen te zeggen. De ontmoetingen met de goede-raadgevers en de stapsgewijze ‘genezing’ van Carolina nemen tergend veel bladzijden in beslag, waar dat snediger en vooral vlotter zou kunnen. De verzorging van het boek had ook beter gekund. Zo staat bijvoorbeeld de hoofding van hoofdstuk vier onderaan op een rechterpagina, waarna de tekst op de volgende pagina begint. Of de eerste woorden van een nieuwe paragraaf staan onderaan de linkerpagina en de rest rechts. Zo’n slordige lay-out is storend.  Een boek met goede bedoelingen en heldere inzichten dus, maar omdat het te langdradig is, weinig aantrekkelijke tekeningen heeft en slecht is afgewerkt, valt dit geluksboek in zijn geheel ongelukkig genoeg wat tegen.</t>
  </si>
  <si>
    <t>Kalaj, is een Tunesier die zijn job als taxichauffeur uitoefent in Harvard, de universiteitsstad, hij heeft een onwaarschijnlijke grote bek en waar hij is, kan niemand om hem heen.Hij loopt in het uitgaansleven een student tegen het lijf (uit wiens oogpunt het verhaal is geschreven) en ondanks de verschillende karakters trekken ze met elkaar op, 1 van de weinige dingen die hun bindt zijn vrouwen, waar ze beiden een onwaarschijnlijke voorliefde voor koesteren, en velen kruisen hun paden.Terwijl de student in spanning afwacht hoe hij zijn studie er van af zal brengen, wacht Kalaj in spanning af of hij zijn verblijfsvergunning wel krijgt.Hun leven loopt als een harmonica in dit stadium, dan zijn ze weer ver van elkaar vandaan met hun eigen dingen en dan zijn ze weer heel close en ondernemen ze samen dingen, ze worden vrienden tegen wil en dank.Dan komt er toch het moment dat Kalaj het land moet verlaten en dat gaat nogal abrupt, er is geen ruimte meer voor emotionele gevoelens, maar als de student later zijn zoon naar Harvard brengt komen de herinneringen weer als een komeet zijn brein binnen.In een dag uitgelezen, ik vond het een geweldig mooi boek, waar ik veel plezier aan heb beleefd.</t>
  </si>
  <si>
    <t>Er wordt enorm met bloemen gegooid naar de inhoud van dit boek. Alsof Debbaut opnieuw het licht heeft uitgevonden. Iemand beweerde zelfs dat je lef moest hebben om zo'n boek te schrijven. Was het geschreven in de 17de eeuw zou ik het hier volledig mee eens zijn, maar in onze toenemende seculiere samenleving is er niemand meer die opkijkt van een boek die spot met de gevestigde waardes in de religies.Mij kwam het weinig origineel over, het doet me wat denken aan de boeken "De bijbel voor ongelovigen" van Guus Kuijer, waar er ook een God wordt getoond die nogal slap en besluiteloos is, en eigenlijk niet weet wat hij aan het doen is. Ook in dit boek ontdek ik een al te antropomorfe God, die eerder lijkt te willen bestaan als een stand-up commedian dan als een schepper. Verder kan ik de logica niet doortrekken, door zijn al te diep menselijke trekken kan hij onmogelijk de mens gecreëerd hebben, waardoor hij niet langer God kan zijn. Jezus wordt er afgeschilderd als een verwend kind dat zijn zin niet krijgt, en verder passeren natuurlijk alle cliché's de revue, zoals zijn heimelijke relatie met Maria van Magdala, Thomas, de eeuwige twijfelaar...Kevin is dan weer gewoon een jongen die niet beter weet en op zijn gevoel speelt, maar misschien beter even naar zijn discipelen had geluisterd.Verder komt mij heel ongeloofwaardig over dat een wannabe messias zo'n aanhang zou verkrijgen, als dat Kevin krijgt door het stellen van één wonder, en ook het einde, waar de hele wereld zich tegen hem keert, is mij al te ongeloofwaardig.</t>
  </si>
  <si>
    <t>Deze thriller speelt zich af in Chicago, waar een moordenaar al meer dan vijf jaar de stad terroriseert door kinderen te ontvoeren van mensen die verkeerde dingen hebben gedaan. Een dag later ontvangen de ouders een pakje met daarin het oor van het kind, weer een dag later eenzelfde pakketje met de ogen en de derde dag wordt de tong afgeleverd. Daarna wordt het vermoorde lichaam van het kind gevonden. De moordenaar is erop uit de ‘zondaar’ te straffen en symbolisch stuurt hij de boodschap horen, zien en zwijgen. Die is gebaseerd op de betekenis van de drie aapjes die in Japan in het heiligdom van Nikko Toshogu op een houtreliëf staan afgebeeld. Er is ook sprake van een vierde aapje dat symbool staat voor “Doe geen kwaad”. De oorspronkelijke titel van dit boek is ‘The fourth monkey’, gebaseerd dus op dat vierde aapje. De onbekende moordenaar wordt om die reden vierde Aap, kortweg Aap genoemd.Het verhaal speelt zich af in goed twee dagen. Er wordt melding gedaan van een verkeersslachtoffer dat dodelijk verongelukt. Opvallend is dat hij een pakketje bij zich heeft met een oor, zoals ook de pakketjes in het verleden er uitzagen. Meteen is duidelijk dat Aap weer actief is. Rechercheur Sam Porter weet dat hij op zoek moet naar het slachtoffer en dat hij dat binnen drie dagen moet vinden, omdat anders de levenskansen nihil zijn. Op het lichaam van de verongelukte man bevindt zich ook een dagboek. Porter gaat zich bezighouden met de inhoud ervan en al gauw twijfelt hij eraan of het verkeersslachtoffer wel de dader is. Er staan veel aanwijzingen in het dagboek over waar hij moet zoeken en wat de motieven van de dader zijn.Het boek leest vlot en is ijzingwekkend spannend. Er komen veel gruwelijkheden in voor, die je op het het puntje van je stoel laten zitten. Het verhaal is opgebouwd uit korte hoofdstukken, geschreven voornamelijk vanuit Porter, maar ook vanuit een collega en het slachtoffer van Aap. Boven elk hoofdstuk staat de tijd weergegeven en tevens de naam van de persoon van waaruit het hoofdstuk is geschreven. Ertussendoor staan dagboekfragmenten (in een ander lettertype) die langzamerhand steeds meer prijsgeven van de drijfveren van de dader. De spanning wordt goed opgebouwd met nog een zinderende plot op het eind. Regelmatig word je op het verkeerde been gezet, zodat je blijft lezen en je je met de rechercheur afvraagt hoe de puzzel in elkaar zit. Wat ook origineel was in het boek, was een resumé van het whiteboard, dat op een paar plekken weergegeven werd. Zo werden alle verdachten, slachtoffers, aanwijzingen en uit te voeren taken weer even bij elkaar gezet, een korte reminder van wat er allemaal vaststond op dat moment.Het is een origineel en bloedstollend spannend boek. Er is een klein open einde, zodat het zeker mogelijk is, dat er een vervolg op geschreven wordt. Iets wat zeker te hopen is, want verhalen die zo knap geconstrueerd zijn en zo leesbaar en spannend zijn, zijn er nooit te veel.In Amerika is het boek zo goed ontvangen dat de film- en televisierechten al verkocht zijn. Hopelijk gaan we nog heel veel horen van deze auteur die een daverend debuut neer heeft gezet.</t>
  </si>
  <si>
    <t>Ik vind dit boek echt een topper!! Aspe heeft héél goede boeken en ik blijf ze lezen. Ik kan er niet genoeg van krijgen. En Tango is het meest spannende boek van allemaal. Dus 5 sterren!!</t>
  </si>
  <si>
    <t>J.L. Butler is het pseudoniem van de Engelse schrijfster Tasmina Perry. Op 18 jaar besloot ze advocate te worden, op haar dertigste een journaliste. Ze is getrouwd met auteur John Perry. Samen schreven ze een serie van Vampire-romans. Zij onder het pseudoniem Mia James. Ze is nu een internationaal best-selling-auteur en heeft meer dan 10 titels op haar naam staan.De elementen zijn glibberig en plat.De cover lokt. De titel doet een hoop beloven. Dus vol goede moed ging ik aan de slag met dit mooie boek. De vertelperspectief is de ik-vorm. Hoofdkarakter Fran neemt ons mee naar London, daar werkt ze als junior-advocate in echtscheidingszaken. Het belooft een mooi verhaal te zijn, ware het niet dat je soms struikelt over de zinnen en de taal. Er is veel achtergrond, die vertelt wordt. Maar met veel extra toevoegingen, metaforen of gewoon moeilijke taal. Het lezen wordt er daardoor niet fijner door. maar soms een ware struggle.De auteur is advocate en journaliste en weet waar ze over praat. Maar moet zich realiseren dat de lezer deze kennis niet altijd heeft. In het begin duizelt het van de vaktermen en lijkt het of je in een aflevering van de serie "suits" ben. beland.Als lezer ben je op zoek naar spanning en een goed verhaal, dat miste ik in dit boek.Fran wordt verliefd op haar cliënt Martin Joy, een bankier en best een gladde man. De actieve intimiteiten zijn erg plat beschreven. Emotie en gevoel zijn soms mager aanwezig. Het doet wat zakelijk aan. Hierdoor bleef ik niet genoeg met mijn aandacht bij het boek. In het begin wordt het advocatenvak goed belicht. Ook de personages en omgeving. Dan raakt Donna vermist en lezen we meer over Fran zelf. Het kabbelt dan wat, qua verhaal. Speurwerk aan de kant van de politie wordt niet belicht. Richting einde wordt de spanningsboog pas op scherp gezet. Die spanning had al wat eerder ingezet kunnen worden.ConclusieJ.L. Butler schreef met haar expertise over Fran in de advocatenwereld. Gevoel en emotie worden soms te weinig weergegeven. Daardoor wordt je als lezer niet direct gegrepen door door het verhaal. En dat is erg jammer. Echte smeuïge romantiek blijft uit. De intimiteit is plat.De vermissing overruled de echtscheidingszaak en bemoeilijkt ook de affaire. De spanningsboog trekt traagjes strak. Na een fout bij de personages, kan niet anders zegen: het boek stelde teleur.Waardering 2,5 sterren, nipt aan.</t>
  </si>
  <si>
    <t>Dean Koontz heeft al diverse boeken geschreven over Odd Thomas, een werkloze kok in zijn twintiger jaren die geesten ziet. De lifter is het vijfde boek in de serie.Odd Thomas laat zijn vrienden Annamaria en Tim achter om kleren te kopen, zonder te weten dat het lang zal duren voor hij hen weer zal zien. In de stad treft hij de opzichtig geklede chauffeur van een tientonner aan. Door zijn paranormale gave merkt Odd Thomas dat de chauffeur in de nabije toekomst drie kinderen zal vermoorden met behulp van een vlammenwerper. Na een korte schermutseling zet Odd Thomas de achtervolging in, daarbij geholpen door de 86-jarige Edie Fischer die hem oppikt en net als Odd Thomas meer ziet dan de gewone mens.Ooit stond een _x0091_Dean Koontz_x0092_ voor gegarandeerd griezelplezier, maar daar is de laatste jaren al geen sprake meer van. Het doet afbreuk aan de spanning dat Koontz De lifter door Odd Thomas zelf laat vertellen, die op wat de spannendste momenten zouden moeten zijn nog steeds quasi leuke opmerkingen maakt. Eén _x0091_grap_x0092_ wordt volledig uitgemolken in het boek: Edie Fischer die continu tegen Odd Thomas zegt dat hij haar Edie moet noemen, waarop hij reageert met: '_x0091_Ja mevrouw_x0092_' en het vervolgens dus niet doet.Het gebrek aan spanning wordt ook veroorzaakt door het ontbreken van een goede plot. In plaats van dat door middel van goed speurwerk de jacht wordt ingezet, vertrouwt Odd Thomas enkel op zijn gave die hem als een magneet op het spoor van de opzichtige chauffeur moet zetten. Hier links, daar rechts en dan zijn we weer aanbeland bij een scène waar Odd Thomas geconfronteerd wordt met de geestenwereld alvorens verder op jacht te gaan.De vreemde ontmoetingen die Odd Thomas onderweg heeft, zouden moeten bijdragen aan een waas van geheimzinnigheid rondom het hele gebeuren. Helaas schiet Koontz ook daarin te kort. Een sfeer van mysterie overbrengen op je lezers ontstaat niet vanzelf door het opsommen van wat geheimzinnige zaken.In de Odd Thomas-reeks komen ook de geesten van overleden bekende personen voor. In De lifter is dat Alfred Hitchcock. Maar zelfs de aanwezigheid van de master of suspense kan geen spanning brengen in een boek met matige humor, een gebrek aan een plot en saaie geheimzinnigheid.</t>
  </si>
  <si>
    <t>De auteur slaagt er voortdurend in de lezer weer bij de les te krijgen, zelfs na bladzijden verheven, zweverige comtemplaties over en rond de inhoud van Oude Boeken. Wanneer de verveling dreigt toe te slaan schudt een onverwachte gebeurtenis of een gemene streek van een personage waarvan je het helemaal niet had kunnen bevroeden, de lezer weer wakker om met nieuwe moed en nieuwsgierigheid een volgende hoofdstuk aan te snijden. De vedetten die Kimpen ten tonele voert kunnen er zich steeds weer uitpraten, zelfs wanneer zij bewust erg laakbare daden hebben gesteld, door zich te baseren op één of ander vers uit een bepaald Boek der Wijsheid. De Filosofische analyses die de auteur kwistig uitspreidt zijn vrij verheven en daarom, m.i. niet steeds op het niveau van de lezer. Is het misschien daarom dat bij de vraag “De kabbalist van Kimpen”, zegt u dat iets?”, meestal wordt geantwoord: “Tot nu toe nog nooit van gehoord!” Wellicht komt er door deze bijdrage verandering in. Ik vond het wel een fascinerende “Singel pocket”. Ik kon er moeilijk afblijven, vaak zelfs ’s nachts niet.</t>
  </si>
  <si>
    <t>Net als alle andere pubers zitten mijn kinderen van 15 en 17 jaar aan hun telefoon vastgeplakt. Ook volwassenen kijken voortdurend naar hun smartphone. Heel irritant, en gezond kan het toch ook niet zijn! Tenminste, dat lijkt mij. Toen ik dus het boek Leven zonder smartphonestress zag liggen, pakte ik het direct mee. Hier kwam de oplossing!Oorzaken en gevolgen van het enorme smartphonegebruik worden in het boek duidelijk omschreven. Zo blijken toepassingen op smartphones doelbewust in te werken op psychologische mechanismen die moeilijk te weerstaan zijn. En zo begrijp ik nu dat tegenwoordig zoveel mensen ongeduldig zijn doordat je op je telefoon alles onmiddellijk kunt opzoeken. Geduld is niet meer nodig. Helaas vinden sommige mensen dat ook in het verkeer en ben ik de laatste weken verschillende keren bijna van mijn fiets gereden. Op vele manieren is overmatig telefoongebruik ongezond, zo blijkt overduidelijk.De onderzoekers hebben de gegevens van maar liefst 60.000 telefoongebruikers geanalyseerd, waardoor een betrouwbaar beeld is ontstaan van aard en omvang van het gebruik. Wetenschappelijk is nu bijvoorbeeld onderbouwd dat veel mensen veel tijd kwijt zijn aan dingen die niet noodzakelijk zijn, zoals Facebook checken, spelletjes doen en doelloos filmpjes kijken.Dat het probleem groot is en dat er iets moet veranderen, is glashelder. Hoe dat veranderen dan precies moet, vind ik niet erg overtuigend beschreven. Er staan gelukkig zeker bruikbare ideeën in, maar vooral het stuk over het ‘digitaal opvoeden’ van jongeren vind ik wat wazig. En daar was ik natuurlijk juist heel benieuwd naar!Al met al toch een buitengewoon lezenswaardig boek, maar helaas: leven zonder smartphonestress lijkt vooralsnog niet haalbaar. Al is minder stress natuurlijk ook al fijn.</t>
  </si>
  <si>
    <t>Ik ben een Renate Dorrestein “fan” en vind haar boeken stuk voor stuk goed. Dit boek heb ik niet eens uitgelezen. Rommelig verhaal en gaat van de hak op de tak, personages lopen ook door elkaar heen, ik heb het van ellende maar weer in mijn boekenkast gezet.</t>
  </si>
  <si>
    <t>Alice is een 28-jarige die Londen heeft verlaten om een lange reis te maken in een poging om een verloren liefde te vergeten en te ontsnappen aan een familie waar ze zich niet volledig bij thuishoort, vooral na de dood van haar moeder. Ze keert terug naar huis om tijd door te brengen met haar stervende vader. De pijn die deze gebeurtenissen brachten, komen stilaan terug boven bij haar terugkeer.Daniel, door omstandigheden een zwerver, is op zoek naar ‘zijn thuis’ in Londen. Hij klampt zich vast aan het leven dankzij 1 gedachte, een ontmoeting met zijn dochter die hij nooit gekend heeft. Hij laat een spoor van willekeurige voorwerpen achter in de stad in de hoop op hereniging.De hoofdstukken worden afwisselend weergegeven in perspectief van Alice en Daniel. Ieder hoofdstuk begint met een lijstje van tien dingen. Ze geven hun standpunten in het verhaal weer, ze vertellen wat meer over hun geschiedenis en op wat ze hopen in de toekomst.De beschrijvingen van de landschappen, van de straten van Londen, zijn zeer nauwkeurig. De manier van schrijven van de auteur is zeer beknopt en duidelijk.De verhalen vertellen over verlies en hoop, over liefde en leegte, en komen dichterbij elkaar naarmate het boek vordert.Het is een heel mooi verhaal dat enkele van de harde dingen beschrijft die het leven kan brengen. Hoe moeilijk het is om de dingen te zeggen die je echt pijn doen. Of zeg gewoon dingen waarvan de liefde voor die persoon kan veranderen.</t>
  </si>
  <si>
    <t>I was a bit disappointed in this book, expected more of it. It's a true story about a young man who goes to war at WW II. After several already horrible events, he gets captured en is a prisoner of the Germans. He has to work in bad conditions at IG Farben at Auschwitz. There he sees people with pijama's who are in even worse shape en who get killed for nothing. He smells the dead of the gas chambers. At a certain moment, he wants to know more and see with his own eyes, so he changes clothes with a jew and goes to Auschwitz. The next day he returns and they switch again.</t>
  </si>
  <si>
    <t>Op de achterflap van mijn exemplaar (derde druk 2004, zelfde voorkant als hierboven) staat een recensie uit de Chicago Times/Herald uit 1899 die luidt: `Het is betreurenswaardig dat zo´n getalenteerde auteur zich met het schrijven van seksverhalen gaat bezighouden.`In 1899 werd dit boek dan wel als ´schokkend´ beschreven. Ik vond dit boek echter weinig boeiend, met soms erg langdradige beschrijvingen. Heel waarschijnlijk was ik dit boek niet gaan lezen, als het niet voor CU was geweest.</t>
  </si>
  <si>
    <t>Yay, nog twee delen!Toen ik las dat The One niet het einde zou zijn van The Selection Series was ik enorm enthousiast; ik kon uitkijken naar nog twee delen in één van mijn favoriete boekenseries! Ik heb maanden uitgekeken naar het eerste nieuwe deel: The Heir (De Prinses). Zowel enthousiast omdat er een vervolg zou komen, maar ook bang… want wat als het tegenvalt? Dat is namelijk een grote valkuil. Ik had zo enorm genoten van The Selection, The Elite en The One – en ook van The Prince &amp; The Guard -, dat ik echt torenhoge verwachtingen had van The Heir. Kon ze die wel waarmaken? Ik ga het je direct vertellen!Overtreft mijn verwachtingenSlechts dertien pagina’s had ik nodig om in het verhaal te komen. Het is eigenlijk precies hetzelfde als dat ik had bij The Selection; ik had even tijd nodig om het personage te leren kennen, om vervolgens weer verliefd te worden op de schrijfstijl van Kiera Cass. Want de fijne schrijfstijl uit de eerste drie delen zien we gewoon weer terug in The Heir. En we zitten weer gewoon in het oude vertrouwde wereldje, ook al ziet deze er nu een beetje anders uit.Twintig jaar laterHet verhaal speelt zich twintig jaar na The One af en Maxon en America zijn nog steeds een groot power koppel. Gezien ik in dezelfde leeftijdsgroep zat als America toen het derde deel eindigde voelde ik mijzelf toen het boek begon ook opeens een stuk ouder. Het was net alsof dat een vriendin van mij nu plotseling een achttienjarige als kind zou hebben. Soms herkende ik America en Maxon niet in hun oudere rol, maar vaker herkende ik ze wel zoals we ze hebben leren kennen en het is logisch dat nu ze ouder zijn, ze zich hier ook naar gedragen. Even dacht ik dat dit vervolg misschien wat te vroeg kwam en dat ikzelf ook ouder zou moeten zijn om te geloven dat Maxon en America ouder zijn, maar al snel vergat ik die gedachte weer.Eadlyn, haar broers en oude bekendenAmerica en Maxon spelen niet de hoofdrol in dit boek. De hoofdrol is weggelegd voor hun dochter Eadlyn, die zeven minuten ouder is dan haar broer Ahren, waardoor zij, als eerstgeborene, de eerste opvolger van Maxon is. Ik vind dit een geweldig toegevoegd element! Eadlyn heeft een tweelingbroer waar ze een speciale band mee heeft en daarnaast nog twee hele leuke broertjes Kaden en Osten die zo hun eigen rol hebben tijdens de Selectie. Maar de familie is groter dan Maxon, America en hun vier kinderen. In het paleis wonen ook bekende gezichten uit de eerdere boeken, bijvoorbeeld Marlee, haar man en twee kinderen, Kile en Josie. En ook May, Aspen en Lucy zien we weer even terug. De humor die we gewend zijn uit de vorige boeken is ook zeker weer te vinden in The Heir, mede door de familie en Eadlyn zelf, maar natuurlijk ook dankzij de vijfendertig Suitors.Wie wordt The One?Al wel erg vroeg in het boek had ik het gevoel dat ik al wist met wie Eadlyn zou eindigen in de selectie, en hoewel ik nog steeds een voorgevoel heb, durf ik nu ik het boek uit heb niet met honderd procent zekerheid meer te zeggen dat hij het wordt. En oh my… er zijn toch prachtige kanshebbers. Allen hebben ze wederom een unieke persoonlijkheid net als de vijfendertig dames uit de eerdere delen. Er zijn een aantal in het speciaal die mijn hart echt gestolen hebben en ik heb geen idee hoe Eadlyn daaruit een keuze moet gaan maken.ConclusieThe Heir is op dezelfde luchtige manier geschreven als de vorige delen en dus ben ik er in slechts drie dagen doorheen gevlogen. Dit had één kunnen zijn, maar helaas zat mijn werk in de weg haha. Ik kon niet stoppen met lezen en het deed pijn het boek tussendoor weg te leggen. Serieus, ik hou van de boeken die Kiera Cass schrijft! Wat mij betreft heeft ze mijn verwachtingen waar gemaakt en baal ik na die onverwachte gebeurtenis op het eind dat we nu weer een jaar moeten wachten op het volgende deel. The Selection Series blijft ook na The Heir één van mijn meest favoriete boekenseries die ik heb gelezen en The Heir krijgt van mij een verdiende vijf sterren.Deze recensie stond al eerder op Reviews &amp; Roses(www.reviewsandroses.nl)</t>
  </si>
  <si>
    <t>Ook weer een heerlijk boek van Judith.Ook al heb ik de eerste 2 boeken niet gelezen, ik heb hier absoluut geen last van gehad en dat vind ik echt een pluspunt voor een boek uit een serie.Soms gaat het me wat te ver, maar dat ben ik ondertussen wel gewend aan de boeken van Judith, maar verder was het een goed uitgedacht en spannend boek. Ook een erg leuk detail die mobile tags.Al met al weer een aanrader en ik wacht alweer met smart op een nieuw boek!</t>
  </si>
  <si>
    <t>Hoge verwachtingen door recensies die ik gelezen had. Ik vind het echter langdradig. Er gebeurt bijzonder weinig. Vooral een vrouw die zichzelf erg belangrijk en slachtoffer vindt en alles wat de lezer al van verre aan ziet komen voor zichzelf blijft ontkennen. (Waarschijnlijk om de titel waar te maken??)Ik heb het boek nog niet uit en hoewel ik dat uit principe eigenlijk nooit doe: ik weet niet of ik het uit ga lezen...</t>
  </si>
  <si>
    <t>Ik heb echt geprobeerd dit boek een eerlijke kans te geven. Het ging moeizaam van start. de schrijver heeft een lastige stijl van schrijven het lijkt wel of hij zoveel mogelijk informatie kwijt wil in het eerste stuk dat er geen samenhang is. Het beklijft niet. Omdat het een boek is waar ik een recensie over moet schrijven heb ik het uitgelezen. Er staan lange eindeloze lange zinnen in en soms loopt een zin ook niet. Is dit misschien te wijten aan de vertaling?Dat verliet moeizaam. Het laatste gedeelte komt het verhaal pas op gang en leest het lekker weg. Het plot is voorspelbaar ik zag het wel aankomen. Voor wie veel geduld heeft zou ik zeggen probeer het eens.</t>
  </si>
  <si>
    <t>Stel je eens voor: Je mag mee op een cruise, samen met 350 anderen van over de hele wereld, heerlijk toch? Maar wat als dan het noodlot toeslaat en het schip zinkt en je met 90 andere overlevenden een onbewoond eiland weet te bereiken?Dat is het thema van het boek van Jos Veltman, gekwalificeerd onder thriller en 418 pagina's lang beloofd het een boek vol spanning en avontuur.Helaas blijft de spanning uit en ook het avontuur is beperkt tot het uitvinden van hoe te overleven op een onbewoond eiland met 90 mensen die je niet kent.Het is een verzameling korte verhalen waar niet echt een rode draad in te vinden is, het gaat over het leven, het samenleven en het ontdekken van manieren om te wonen, eten, slapen, seksualiteit en overleven.Daarbij zijn de dialogen vaak te lang en ongemakkelijk en is het gebruik van ouderwetse woorden niet van deze tijd. De verhouding van tekst van de verteller en dialogen is wel goed.De hoeveelheid personages is te groot en de schrijver probeert ze nog wel diepgang te geven door over ieder apart iets te vertellen of ze in gedachten te laten verzinken, toch lukt het niet om er binding mee te krijgen.Een boek vol beloftes welke helaas niet worden ingelost.</t>
  </si>
  <si>
    <t>Genadeloze Koning is het eerste deel in de Mount trilogie van Meghan March. Het boek is vertaald door Jen Minkman.Het boek gaat over Keira die dankzij haar overleden man een hele grote som geld schuldig is aan Lachlan Mount, Mount is de laatste persoon aan wie je iets schuldig wil zijn. Mount is de koning van New Orleans en genadeloos. Hij regeert de stad vanuit de onderwereld en niemand wil tegen hem ingaan. Hij vind het tijd dat Keira haar schuld gaat inlossen. Maar Keira is niet op haar mondje gevallen en heeft een ruggengraat. Haar karakter is echt een super tegenhanger voor Mount.Het boek is echt super goed en hun chemie geweldig. Ik heb ondertussen ook een deel van het origineel gelezen en de vertaling is super goed gedaan. Ik kan niet wachten op het tweede deel!</t>
  </si>
  <si>
    <t>Ik was erg benieuwd naar dit boek, maar kreeg moeilijk vat op het verhaal. Het verhaal wordt verteld vanuit het perspectief van Ruth, die in haar eigen huis haar gevangenisstraf uitzit, maar de verhaallijnen zijn erg chaotisch. Hoewel het verhaal naar het einde toe meer focus (en daardoor ook spanning) krijgt, blijft het in cirkels te draaien, zonder ergens toe te leiden. De personages – zelfs Ruth – zijn slechts oppervlakkig uitgewerkt. Conclusie: een grillig boek van wisselende kwaliteit dat uiteindelijk niet kon overtuigen.</t>
  </si>
  <si>
    <t>Dit boek kreeg ik in mijn handen gedrukt bij een boekenbeurs, ik het boek nog nooit eerder gezien maar de tekst op de achterkant van het boek maakte me erg nieuwsgierig.Het verhaal begint METEEN. Je krijgt geen intro of iets dergelijks, je wordt meteen het verhaal ingesleurd, dit vond ik een pluspunt het is namelijk meteen spannend. De schrijfstijl van Margaretha is erg fijn, het leest als een speer. Het verhaal daarentegen vond ik niet echt geloofwaardig (natuurlijk is het een non-fictie boek maar ik bedoel, een fantasy wereld in Friesland klinkt eerder lachwekkend, al is het wel leuk bedacht) maar hierdoor kon ik me moeilijk verdiepen in het verhaal. Ook vond ik het hoofdpersonage Daniël (beide Daniëls trouwens, ook die ene in de rolstoel) een vreselijke eikel. Het einde vond ik dan wel weer erg verassend en een beetje ingewikkeld.Het rare is dat dit verhaal ongeloofwaardig klinkt maar toch wil je door blijven lezen.</t>
  </si>
  <si>
    <t>Ik denk niet dat het initieel de bedoeling was dat ‘Nachtwild’, De demonen van Dalca, deel een, uit zou groeien tot een trilogie, maar toen nachtwild al een derde druk kreeg, ging de uitgeverij toch maar eens te rade bij de beide schrijvers. Of er nog iets in de tank zat? Dat moet de vraag geweest zijn, waarop het antwoord (misschien na enig aarzelen) een volmondig: Ja!!! werd. Of het moet zijn dat het in eerste instantie bij de schrijvers wel de bedoeling was en bij de uitgeverij niet.We zullen het nooit weten denk ik zo. Als je naar het einde van ‘Nachtwild’ kijkt zijn er wel een paar open lijntjes. Het verhaal is nog niet echt af, maar als er geen vervolg was gekomen, dan was dat ook niet echt een gemis geweest. Maar nu er wel een vervolg is (en hierna komt er dus nog een) kunnen de verhaallijnen die niet helemaal klaar waren, weer volop gebruikt worden om het verhaal boeiend te laten vervolgen.Dit keer doen Siebe en Naïm bijna niet mee in het verhaal. Siebe fungeert meer als wiki vraagbaak. Alexandru is een nieuwe held in het verhaal, hij is een wees en op de hoogte van de vampiers die rondwaren. Hij wordt de tolk en de gids van Maikel en Joanna en dat is heel erg handig. Maikel is samen met Joanna en haar vader, de vampierjager Victor, op weg in Duitsland in de hoop de verschrikkelijke gebeurtenissen in Brussel te kunnen vergeten. Ze merken echter al snel dat ze geschaduwd worden door bloeddorstige wezens, de strigoi in de vorm van een oud omaatje met haar hondje, die in verscheurende monsters veranderen. Iemand of iets is hen op het spoor. Gelukkig slagen ze erin veilig aan te komen in Keulen, waar Maikel op informatie stuit die hem naar de oorsprong van zijn duistere familieverleden kan leiden, ergens diep in Roemenië. Helaas heeft Victor andere prioriteiten, en vindt hij het te gevaarlijk om erheen te gaan. Maar wanneer er doden vallen en Victor ontvoerd wordt, hebben Maikel en Joanna geen andere keus dan de verre reis alleen te beginnen. Het is het begin van een avontuurlijke tocht dwars door Europa, naar het hart van de Karpaten, waar vampiers meer dan ooit springlevend zijn … en ook waar Maikel zijn familie en zijn geschiedenis beter, veel beter, leert kennen.Je mag nooit verwachten dat een tweede deel het niveau van het eerste deel haalt of overstijgt. Meestal is een tweede deel meer een inzakker en komt het verhaal in een derde deel weer meer op stoom. Toch geloof ik dat ‘Bloedlijn’ beter is dan zijn voorganger. Weet u nog dat ik u vroeg of u al een dergelijk verhaal las op zijn of haar twaalfde? Ik vond het nogal heftig voor de kinderzieltjes. Nu… dit tweede deel is wat minder bloederig, maar vergis u niet… het gaat nog steeds van dik hout zaagt met planken. En slachtoffers vallen er onder Strigoi en vampiers in voldoende mate, maar het gaat wat beschaafder en dat komt het verhaal ten goede. Het lijkt of de hoofdrolspelers wat meer leven en wat meer hun gevoelens uiten en wat meer nadenken over wat ze doen en waarom. Ook als Maikel beduveld wordt door beelden die hem opgedrongen zijn en niet waar zijn, maar hem wel vol in het hart raken, dan wint het verhaal er alleen maar bij. Ik heb aan ‘Bloedlijn’ veel plezier beleeft en wacht in spanning af wat de conclusie zal zijn van ‘De demonen van Dalca’. Het laatste deel ‘Levensgif’is inmiddels ook verschenen, maar die moet ik nog lezen. Tot dan.Jos Lexmond</t>
  </si>
  <si>
    <t>Een indrukwekkend boek over Johan en zijn vrouw Heleen. Alles loopt goed en Johan denkt erover om zijn zaak over te laten nemen zodat hij meer vrije tijd kan door maken met zijn vrouw Heleen. Helaas gebeurt er dan iets wat niemand zag aan komen.Heleen krijgt een hersenbloeding en zal nooit meer hetzelfde worden. Johan schrijft alles op hoe hij zich voelt en wat hij en heleen meemaken.Hij neemt je elke dag mee hoe het allemaal in zijn werk gaat en waar het in de zorg nog beter zou kunnen.Ondanks het best treurig is probeert Johan nog wat van zijn leven te maken. Je begrijpt hem volkomen dat het moeilijk is.Een boek dat je niet zomaar zou kunnen wegleggen.</t>
  </si>
  <si>
    <t>Dit boek per ongeluk tegengekomen in de bibliotheek. Nog nooit eerder iets van deze Nederlandse schrijfster gelezen. Ik was dan ook aangenaam verrast. Leuke personages en blijkbaar meerdere delen, die ik ook zeker wil gaan lezen! Heel langzaam wordt de spanning opgebouwd naar een toch niet helemaal een goed einde voor alle personages.Maar heel fijn geschreven, maakt erg nieuwsgierig naar de afloop. Moeilijk weg te leggen. Een aanrader!</t>
  </si>
  <si>
    <t>Interesting, of course you know part of what happened, but if you read what Russia is doing/has done in Tsjetjenia, you will understand it better. The Tsjetjenian case has a lot of view points and all parties have a part in the wrong doing.</t>
  </si>
  <si>
    <t>Carrie Pilby is een aparte meid. Ze woont in New York in een appartment die haar vader betaald en is een genie. Ze is afgestudeerd op 19 jarige leeftijd van een Ivy League universiteit. Ze is sociaal compleet incapabel, de enige die ze met regelmaat ziet is haar therapeut.Carrie is een excentriek persoon maar ze zit behoorlijk vast in haar eigen denkpatronen. Door haar intelligentie vindt ze zichzelf beter dan anderen. Ze heeft het idee dat ze zelden iemand tegenkomt die haar intelligentie kan evenaren. Ze is eigenlijk enorm arrogant. Ze heeft niet door dat de wereld groter is dan haar neus lang is, dat de wereld niet zwart/wit is en dat er meerdere (zelfs betere) kwaliteiten in mensen zitten dan alleen hun intelligentie. Ze is awkward. Hypocriet. Een kluizenaar eigenlijk omdat ze zich niet wil mengen in een wereld die ze niet begrijpt.“Ja, ik weet het; iemand die denkt dat ze doorslaat omdat ze kantoorbenodigdheden gaat kopen, heeft inderdaad iets lachwekkends. Nou, ieder diertje zijn pleziertje. Jij mag porno kijken, wiet roken, met een fles sterke drank op het dak klimmen en huilen naar de maan maar ik AAI LEKKER MET MIJN VINGERS OVER MIJN FRAAIE ROZE GUM EN SLAAK EEN EXTATISCHE ZUCHT. Bovendien wordt ík in elk geval niet wakker met een kater of een lelijke zuigzoen in mijn hals.”Carrie leeft al een hele tijd volgens haar eigen regels maar eigenlijk wordt ze daar niet gelukkig van. Haar therapeut is het zat en geeft haar een aantal opdrachten.1. Verzin 10 dingen die je leuk vind en voer ze uit.2. Sluit je aan bij een club en praat met mensen.3. Maak een afspraakje met een jongen die je ook echt leuk vindt.4. Vertel iemand dat je om hem/haar geeft, je psychiater telt niet.5. Vier een feestje maar niet niet in je eentje.Carrie gaat door bovenstaande opdrachten inzien dat ze wereld meer is en anders in elkaar zit dan ze dacht. Ze probeert er met man en macht achter te komen waarom mensen doen wat ze doen. Waarom doen mensen slechte dingen? Waarom gaan mensen vreemd terwijl ze weten dat ze dan iemand ontzettend kwetsen? Waarom liegen mensen als ze weten dat het fout is? Waarom praten mensen hun daden goed? Als het vandaag niet goed is waarom morgen dan wel? Wat is goed eigenlijk? Wanneer ben je een goed persoon? Door middel van de opdrachten komt ze erachter dat dingen niet zo zwart/wit zijn als ze in eerste instantie dacht. Ze verbreed haar blik en uiteindelijk wordt ze daar ook een gelukkiger mens van.Toen ik het boek kreeg dacht ik dat het een romantisch boek zou zijn, De cover doet meer denken aan een chicklit terwijl dat het echt niet is. Het is een beetje misleidend. Ik had er iets anders van verwacht.Bij het lezen van dit boek hield ik in het begin van Carrie. Ik hou van excentrieke hoofdpersonages, prettig gestoorde mensen. Mensen met een afwijkende kijk op het leven. Awkward mensen. Heeeerlijk.Maar na een tijdje begon ik me ontzettend te irriteren aan Carrie. Ze is arrogant, koppig, oordeelt over alles en iedereen terwijl ze zelf geen reet uitvoert en alleen maar klaagt over de wereld. Ze snapt er gewoon echt niks van. O en ze is nog hypocriet ook! De dingen die ze bij andere mensen helemaal afkeurt, gaat ze zelf doen.Dan komt er een punt waarop je begrijpt dat ze het niet snapt en begrip krijgt voor waarom ze dit niet snapt. Ze is een jong genie. Waar iedereen anders hun ontwikkeling op social en intellectueel niveau vrij gelijk loopt met leeftijdsgenootjes zit er bij haar een enorme discrepantie (afwijking) in. Ze heeft gewoon nooit echt sociale vaardigheden aangeleerd. Nooit geleerd dat niet iedereen hetzelfde is. Ze heeft alleen academische feitjes aangeleerd. Ze loopt gewoon achter!Dat was het moment ook waarop ze zichzelf allerlei existentiële levensvragen (die vragen van, waarom ben ik hier, wat is het nut, waarom ben ik zoals ik ben, waarom zijn anderen zoals ze zijn?) ging stellen. Ze begint steeds meer in te zien hoe de wereld echt in elkaar ziet en je ziet haar daarin ontwikkelen. Ze ontwikkelt meer begrip voor andere mensen, krijgt betere sociale vaardigheden en zet zich in voor een doel.Het boek heeft mij gemengde gevoelens gegeven. Aan de ene kant vond ik haar gedachtegangen soms briljant om te lezen en aan de andere kant ergerde ik me kapot aan haar arrogantie en hypocritie. De cover heeft voor mij de plank een beetje misgeslagen doordat het doet denken aan een chicklit maar niets minder waar is. Ik zou het boek niet snel aanraden.</t>
  </si>
  <si>
    <t>Dit boek weet echt de essentie van zijn verhaal te raken. De 14-jarige Indiaan, Junior, beschrijft zijn leven, waarin hij besloot om buiten het reservaat naar school te gaan om een kans te krijgen op een zinvol bestaan. Iets wat nauwelijks mogelijk is in het door alcohol geteisterde indianenreservaat.Binnen de indianengemeenschap zorgen zijn medische afwijkingen ervoor dat hij geen aansluiting vindt en buiten het reservaat voelt hij zich ook niet op zijn plek. Zijn reservaatgenoten zien het ook nog eens als verraad dat hij zich onder blanken begeeft. Als een appel, van buiten rood en van binnen blank.Bij de Indianen liggen lach en traan dicht bij elkaar, wanneer het om droevige gebeurtenissen gaat. Ik moest ook vaak hard lachen tijdens het lezen, terwijl het verhaal ook een hele serieuze kant heeft.</t>
  </si>
  <si>
    <t>Voor de achtste keer ontmoeten we "De Vijf" en raken ze - ongewild en haast toevallig - verzeild in een spannend avontuur. Opnieuw sterk geschreven, spanning en humor afgewisseld, een topper.</t>
  </si>
  <si>
    <t>Wat een heerlijk boek is dit! Ik heb het nu al 2x gelezen, het is een boek waar je aan begint en waar je niet meer mee wilt stoppen! Heerlijk en vol humor.</t>
  </si>
  <si>
    <t>100% puur en zeer intelligent. Oppervlakkigheid troef als het ware en de bevestiging van heel wat clichés.,De Stilte van de Hel is het debuut van de 37-jarige Cody McFayden en het eerste deel in een geplande serie over FBI-agente Smoky Barrett en de elite-eenheid waar zij leiding aan geeft. Hun taak is het opsporen van seriemoordenaars, maar meteen aan het begin van deze spectaculaire thriller blijkt dat Barrett behoorlijk in de kreukels ligt. Haar man en dochtertje zijn voor haar ogen vermoord terwijl ze zelf zwaar is verminkt. Veel tijd om te genezen van haar lichamelijke en geestelijke verwondingen krijgt ze echter niet, want een nieuwe seriemoordenaar betrekt haar in de speurtocht die de FBI naar hem in gang heeft gezet. Noodgedwongen neemt Barrett deel aan het onderzoek, met name als blijkt dat haar beste vriendin op gruwelijke wijze is vermoord. Haar naaste collega_x0092_s zijn blij met de hulp van Barrett, maar twijfelen tevens aan het feit of ze hier al klaar voor is. Maar de moordenaar gaat steeds meer de spelregels bepalen en dwingt Barrett en haar team om in de hoogste versnelling te gaan handelen. Er vallen namelijk steeds meer slachtoffers en de man dreigt ook de meest dierbaren in het leven van de FBI-agenten aan zijn lijst met doelwitten toe te voegen.Het is het ideale basisgegeven voor een boek vol vaart, dreiging, woest geweld en het ultieme kwaad. Jammer is alleen dat McFadyen aan het eind van hoofdstuk 19 zijn belangrijkste personage zelf al laat verklappen wie de seriemoordenaar in feite zou moeten zijn. Vreemd genoeg had Smoky Barrett _x0096_ maar ook de rest van haar team _x0096_ dat zelf niet door en zodoende vielen er nog zeer veel slachtoffers, maar vreemd is het wel. Als lezer wist ik in één keer wie het moest zijn en dat nam veel van de spanning in het boek helemaal weg. En dat is jammer, want De Stilte van de Hel is uiteindelijk gewoon een heel goed boek, waarbij de jacht op een seriemoordenaar met veel spanning en dramatiek is beschreven. Je hebt er alleen wel een stevige maag voor nodig, want de daden van de seriemoordenaar worden bijna tot in detail beschreven en het bloed spuit werkelijk van de bladzijden af. Het zal mogelijk een hoop potentiële lezers en liefhebbers afschrikken, want de zeer beeldende taal van de auteur maken het allemaal vaak levensecht. De vernederingen, de verminkingen, het martelen en het doden worden ruimschoots uitgemeten, evenals het daaraan gekoppelde seksuele genot voor de dader. Daarin gaat McFayden zelfs iets te ver en wordt het op het laatst een wel hele goedkope truc om de lezers te boeien en steeds weer opnieuw te confronteren met de wreedheid van menselijke monsters. Maar feit is wel dat hij de spanning er doorlopend in weet te houden en ervoor zorgt dat de pagina_x0092_s worden verslonden.Het einde is zeer explosief en past prima bij de rest van het verhaal. De hoofdpersonen zijn ondertussen stuk voor stuk redelijk goed uitgewerkt, maar wel allemaal op een echte Amerikaanse manier. En dus héél erg degelijk, 100% puur en zeer intelligent. Oppervlakkigheid troef als het ware en de bevestiging van heel wat clichés. Het kost McFayden uiteindelijk een extra ster, maar met De Stilte van de Hel heeft hij wel degelijk een uitstekend en zeer intrigerend boek geschreven. Het is nu alleen nog wachten op een snel en hopelijk eveneens bevredigend vervolg.</t>
  </si>
  <si>
    <t>Niet slecht maar nu ook weer niet zo bijzonder. Spannend, humor, actie, beetje onmogelijke dingen. Goed om te lezen tijdens een zonnige namiddag in de tuin.</t>
  </si>
  <si>
    <t>Sneeuwengelen – Suzanne VermeerZe waren met z’n zessen en kenden elkaar uit het Leidse studentenleven. Een hechte club meiden die lief en leed met elkaar deelden, en die elk jaar samen op wintersportvakantie gingen. ‘De sneeuwengelen’ noemden ze zichzelf. Succesvol in hun werk, niet altijd even succesvol in de liefde, en de wereld leek aan hun voeten te liggen. Totdat een van hen kwam te overlijden...De dood van Daphne komt keihard aan in de groep, maar tegelijkertijd maakt het de band tussen de vrouwen nog sterker. Ze sluiten een pact en beloven elkaar dat ze altijd voor elkaar zullen zorgen, zoals ze ook voor hun vriendin hadden gezorgd toen zij ziek werd. Dan slaat het noodlot toe. Een ongeluk, niemand weet precies hoe het heeft kunnen gebeuren. Maar bepaalde zaken kloppen niet. Was er misschien opzet in het spel? Maar waarom? En wie zou er dan achter zitten? Langzaam maar zeker komen er barstjes in wat de perfecte vriendinnengroep leek te zijn.Hoewel de echte schrijver die boeken uitgaf onder de naam Suzanne Vermeer overleden is, schrijft zijn familie verder onder deze naam.In Sneeuwengelen volgen we zes vriendinnen die elkaar kennen sinds ze studenten zijn. Ondanks dat ze inmiddels allemaal zijn afgestudeerd, is hun vriendschap gebleven. Elk jaar gingen ze samen op wintersportvakantie. De meiden leken het allemaal voor elkaar te hebben, tot hun vriendeclubje een grote klap moet verwerken als één van de meiden komt te overlijden.De meiden besluiten het er niet bij te laten zitten en lijken na de dood van hun trouwe vriendin nog hechter te zijn geworden. De overgebleven “sneewengelen” sluiten gezamenlijk een deal. Wat er ook gebeurd, ze zullen altijd voor elkaar blijven zorgen. Niet lang na dit besluit krijgt de vriendinnenclub nog een grotere klap te verwerken…Het boek Sneeuwengelen, leest erg raar. In de eerste 50 bladzijden van het boek gebeurt er veel, naar mijn mening te veel. Hierna gebeurt er eigenlijk helemaal niks meer in het boek, wat ontzettend raar is naar mijn idee. De spanning is na de eerste 50 bladzijden voorbij en de rest is maar “bijzaak”.Het boek is hierna ook ontzettend voorspelbaar en wordt na de tegenvallende climax niet veel beter. Op zijn tijd is het echt niet erg om een voorspelbaar boek te lezen, maar er zitten ook grenzen aan wat voorspelbaar is. In het boek Sneeuwengelen is het allemaal te duidelijk, alsof het er al daadwerkelijk beschreven staat wie wat heeft gedaan, wat natuurlijk erg tegenvalt als lezer zijnde.Dit is toch eigenlijk iets waardoor het mij opviel dat de originele schrijver niet meer schrijft, natuurlijk is het zeer spijtig dat hij is overleden, maar het is ook zonde dat de familie op het pseudoniem nog zo’n boek moet zetten. Misschien moeten hun ook wennen aan het schrijven. Het boek had al veel beter geweest als de spanning langer was, dat er pas dingen gebeurde in het midden en op het einde. Hierdoor wordt het boek niet langdradig en zal de schrijver vol verwachting uitkijken naar de climax van het boek.Naar mijn mening is het boek niet echt je tijd waard, maar (gelukkig!) heeft iedereen een andere mening.Ik geef het boek 2/5 sterren.Overige informatie:3Taal: Nederlandstalig;Uitgeverij: Bruna Uitgevers A.W;Aantal bladzijden: 311;Gelezen versie: paperback;ISBN: 9789400506374.</t>
  </si>
  <si>
    <t>Grappig spel van spionageperikelen rond een nagemaakte Engelse pub op de Brusselse Expo als satirische kijk op wat Britishness betekent ten opzichte van de rest van Europa. Al lijkt mijn omschrijving alsof het grappiger is dan dat het in werkelijkheid uitpakt, want deze titel is toch vooral een flauwe dijenkletser vol oninteressante personages van wie de motieven niet bepaald tot de verbeelding spreken. Qua toon en stijl doet het denken aan het óók tegenvallende Sweet Tooth van Ian McEwan, maar die titel wist in ieder geval nog een interessant aspect van literatuurkritiek in zijn postmoderne pastiche te verwerken. Hier worden verschillende genreconventies in de mixer gegooid en komt er uiteindelijk een bloedeloos geheel uit tevoorschijn. Een liefdesgeschiedenis zonder veel passie. Een spionageroman zonder veel spanning. En vooral een komedie zonder werkelijk scherpe grappen die goed gebruik maken van de originele setting.</t>
  </si>
  <si>
    <t>Ik begrijp dat dit boek lange tijd hoog in de top tien gestaan heeft. Onbegrijpelijk. Het begint veelbelovend, maar vervalt al snel tot een verhaaltje dat niet misstaat in een glossy tijdschrift. Er wordt veel "pijn" gedaan in relaties, wat absoluut niet relevant is. De plot van het verhaal staat niet in verhouding de gebeurtenissen die er aan vooraf gaan.</t>
  </si>
  <si>
    <t>Poe, ik vind dit 2de deel toch best wel heftig eigenlijk en daarom niet altijd even prettig om te lezen (maar dat is positief bedoeld).In dit deel kampt Sam met de enorme verantwoordelijkheden die hij op zijn schouders voelt rusten. Hij doet zijn best om alles zo goed mogelijk te regelen, maar het ene probleem is nog niet opgelost of er volgt een nog groter probleem en tussendoor wil ieder kind wel wat van hem. Hij bezwijkt haast onder de druk en kampt met PTSS. Ondertussen zijn er een handjevol andere verantwoordelijke kinderen die doen wat ze kunnen en er daarbij zelf haast aan onder door gaan, maar wat moeten ze anders? Het overgrote deel van de kinderen doet niets, ze zijn tenslotte nog maar kinderen en velen van hen zien niet in wat er gedaan moet worden om de situatie houdbaar te houden. En dan de kleinsten onder hen....5-jarigen die zichzelf maar moeten zien te redden en met een beetje geluk een vriendelijk ouder kind treffen die er ééntje onder zijn/haar hoede neemt. En ondertussen loopt die psychopaat Drake ook nog steeds vrij rond.De leefomstandigheden worden steeds grimmiger, er heerst een voedselschaarste, kleine kinderen zijn aan de drugs en drank en als klap op de vuurpijl binden de 'normalo's' de (gruwelijke) strijd aan met de 'freaks' in zucht naar meer macht en eten.Dat hele Gaiaphage gebeuren had er voor mij niet in gehoeven, ik vind het bovenstaande al gruwelijk genoeg.Verder ben ik zeer benieuwd naar wat er in verdere delen nog naar voren komt over kleine Pete; hij zal de 'sleutel' toch wel moeten hebben???</t>
  </si>
  <si>
    <t>Ik jou ook prijkt groot op de kleurrijke cover van het debuut van Marielle de Visscher. Een cover die je mooi of lelijk kunt vinden, maar die in ieder geval niks prijsgeeft van het verhaal. Een boek dat volgens de achterzijde ‘een heerlijke chicklit’ moet zijn. Een vrolijk verhaal, dat is wat je verwacht.Sofie lijkt haar leven aardig op de rit te hebben. Leuke vrienden, een baan en een leuk huis. Het enige wat nog ontbreekt zijn een grote perfecte boekenkast en een man. Maar die man, daar praat Sofie amper over. Als Sofie de boekenkast van haar dromen vindt, gaat haar hart niet alleen sneller kloppen van de kast, maar ook van de verkoper.In Ik jou ook lezen we het verhaal van Sofie met alle onbelangrijkheden erbij. Marielle de Visscher laat in bijvoorbeeld de eerste tachtig pagina’s veel gebeuren, maar weet deze gebeurtenissen zo te beschrijven dat het totaal niet boeit. Een drankje met vrienden, een dagje op het werk – inclusief oninteressante gesprekken met ouders, een bezoekje aan ouders. Zucht. Te veel. Oninteressante en onbelangrijke info.Toch, veel details kunnen een verhaal vormen. Kunnen een stukje voorbereiding zijn op de rest van het verhaal. Maar dat is in Ik jou ook niet altijd het geval. Zo lijkt vooral de prijs van de kast een issue. Driehonderd euro voor een boekenkast? Weet je wel hoe lang je daarvoor moet werken? Het lijkt alsof iemand die een duur – wat is duur – meubelstuk koopt dom is. Waarom? Wat voegt dit toe aan het verhaal? Helemaal niks.Pas als Aron ten tonele verschijnt begint het verhaal wat leuker te worden. Toch is ook zijn komst wat ongeloofwaardig. De ontmoetingen zijn te onverwachts en de manier waarop de ‘relatie’ zich ontwikkelt gaat veel te snel. De Visscher lijkt te veel gebeurtenissen in een te korte verteltijd te willen stoppen. Door deze keuze verliest de relatie – zeker in de beginfase – aan geloofwaardigheid.Ook later is de relatie niet helemaal geloofwaardig. Er is iets met Aron. Dat is al snel duidelijk. Je denkt dat-ie een player is of misschien is hij wel getrouwd. Maar niets is minder waar, er is inderdaad wat met Aron, maar niets dat echt raakt. Nee, Aron is een slappeling. Hij komt niet sterk over. En dat is jammer, want geen enkel personage in het boek lijkt echt tot leven te komen. Sofie zit met zichzelf in de knoop, Aron heeft geen ballen en de rest van de personages hangen er maar een beetje bij. Dit maakt dat je je niet echt kunt inleven in het verhaal. Dat is jammer, want de ik-vorm waarin het boek geschreven is, leent zich hier wel voor.Gelukkig is er ook nog iets positiefs over het boek te melden. De Visscher weet op een hele leuke manier boeken, films en muziek in haar verhaal te verwerken. Door niet direct de titel te noemen, maar een soort hint te geven, ontstaat een ‘oh ja’ reactie tijdens het lezen. Dat is leuk en voegt zeker wat toe aan dit verhaal.Ik jou ook is een simpel, ongeloofwaardig verhaal met iets te veel oninteressante informatie. De Visscher had er beter aan gedaan veel informatie weg te laten, zoals het ‘gezeur’ over de prijs van de kast. Iets meer ontwikkeling van personages en iets minder gebakken lucht, dat zou dit verhaal goed doen.</t>
  </si>
  <si>
    <t>Vlotte thriller waarin enkele Japanse vrouwen worden meegesleurd in een spiraal van afgunst en gewelddadigheid, nadat een van hen haar man heeft vermoord. De gebeurtenissen volgen elkaar op alsof het de gewoonste gang van zaken is, maar daarachter schuilt een onthutsend verhaal, over de verplichting mee te draaien en geld te verdienen in de harde, op prestatie gerichte Japanese maatschappij, maar ook over het langzame verlies van elke besef van goed of kwaad. Als ze allemaal schrijven als Kirino, laat die Japanezen dan maar komen.</t>
  </si>
  <si>
    <t>Mijn één ster is misschien niet helemaal eerlijk, want ik ben niet verder gekomen dan pagina 130. Vanwege de lovende reacties was ik heel erg benieuwd, maar toen ik begon met lezen had ik echt het gevoel dat er een grap met me was uitgehaald. Alsof al die reacties een prank zijn.Jemig, wat een saai cliché verhaal. Het kon me totaal niet boeien. Smaken verschillen!</t>
  </si>
  <si>
    <t>Elders op deze site vertelt Jacob Vis over een nieuw te schrijven boek: _x0093_Dit boek moet snel af. Ik heb haast._x0094_ Wellicht is onrust een algemeen probleem van Vis, want ook aan Wij_x0085_ , een boek over _x0093_Mabelgate_x0094_, had Vis best wat meer tijd mogen besteden. Nu is het een ongeloofwaardig boek vol toevalligheden, overbodige actualiteit en een krampachtige climax met niet meer dan een aardig verhaal over hoe het koninklijk huis zichzelf in de nesten had kunnen werken als Klaas Bruinsma nog had geleefd.Het verhaal wordt deels verteld in de ik-vorm vanuit hoofdpersoon prinses Anna Katharina van Henegouwen, dochter van de koningin. Anna Katharina is het bijtertje van de familie. Ze treedt letterlijk buiten de gebaande paden door te gaan werken als bosbouwer. Via haar maken we kennis met de andere leden van het koninklijk huis, waarin we, hoewel de namen in het boek zijn veranderd, probleemloos Beatrix en Claus, Maxima en Willem-Alexander, Mabel en Friso en zelfs _x0093_paardebloem_x0094_ Irene herkennen. Anna is het geweten van de koninklijke familie en ziet vertwijfeld toe hoe haar broers het koninklijke vermogen in dubieuze projecten investeren. De lezer leert ondertussen, door de verhaaldelen in de hij-vorm, wat er gebeurt in de criminele wereld van onder meer Klaas Bruinsma (Klaas Kok in het boek), de ex van Mabel (Mary van Mourik). Diezelfde lezer ziet met verwondering en licht onbegrip toe waarvoor het koninklijke geld wordt gebruikt. Ondertussen kijkt een terroristische groepering met bovengemiddelde interesse mee.U kunt zich voorstellen dat de verwikkelingen in en om het koninklijk huis niet per definitie spannende lectuur oplevert. De gebeurtenissen in de onderwereld zijn hiervoor geschikter. Hoewel Wij_x0085_ een veelbelovende koppeling van deze werelden tot stand brengt en de schrijfwijze van Vis vaak zeer prettig leest, is het aantal spannende passages op één hand te tellen. Het verhaal kabbelt een beetje voort, onderwijl een aantal onwaarschijnlijkheden in beweging brengend. Een prinses als bosbouwer en een verfblik als moordwapen zijn aardige vondsten van de auteur, maar toevallige en voor het verhaal van groot belang zijnde ontmoetingen tussen Anna en zowel de tweelingbroer van Klaas als de moordenaar van Theo van Gogh (Vincent van Rijn in het boek) gaan mij te ver. En hoe schopt de vriendin van een keiharde crimineel, tevens koffiejuffrouw bij de plaatselijke schouwburg, het plots tot hoofd catering op een luxe cruiseschip?Jacob Vis heeft een originele gedachte op ongeloofwaardige wijze vormgeven in deze misdaadroman. Tijdens het (op prettige wijze, dat moet gezegd) beschrijven van de vele en veelal herkenbare personages en het verwerken van actuele gebeurtenissen is Vis een krachtig plot uit het zicht verloren. En dat is meer dan een licht vergrijp in de wereld van het spannende boek.</t>
  </si>
  <si>
    <t>Drie lezers op Hebban geven het boek uit 1920 vijf sterren, maar er is (nog) geen recensie. Wat betekent dat? In mijn optiek het volgende: A. Roland Holst is boven elke twijfel verheven. Met een kritische blik naar zijn novelle kijken zou heiligschennis zijn.Het verhaal gaat over liefde, trouw en bovenal het noodlot. Bij de geboorte van Deirdre voorspelt een druide dat zij door haar schoonheid ‘droefheid zal brengen en ondergang’. Haar ouders zenden haar weg met een verzorgster om aan de voorspelling te ontkomen.Door een toevalligheid verneemt koning Concobar van Emain Macha van haar bestaan en besluit dat zij zijn koningin zal worden. Maar dan vinden Noisa, de oudste zoon van Usnach, en Deirdre elkaar ‘onherroepelijk, gelijk de wind en de zee’. Enige tijd leven zij in afzondering samen met Ardaan en Anla, de broers van Noisa. Het geluk kan echter niet duren.Roland Holst baseerde dit verhaal op oude Keltische verhalen. Het taalgebruik is zeer poëtisch. Beschrijvingen van de wind, storm, de zee, de lucht, licht en donker leiden gebeurtenissen in of worden gebruikt in vergelijkingen. Regelmatig wordt ‘het Westen’ aangehaald, waar volgens Roland Holst het onbereikbare Elysium achter de zee is gelegen. Deirdre (met name) en de zonen van Usnach lijken verheven boven gewone stervelingen. Desondanks is het noodlot onafwendbaar.</t>
  </si>
  <si>
    <t>Na alle reclame en lovende recensies, wilde ik mij ook maar eens wagen aan dit boek. Het begin is best spannend, een invitatie om verder te lezen. Helaas nam mijn enthousiasme behoorlijk af naarmate het boek vorderde en vond ik het langzamerhand een 13 uit een dozijn verhaal worden. Een hoofdrol voor een wat kleur- en stuurloze inspecteur Erika Foster, typische macho rollen voor haar superieuren die, natuurlijk, de verkeerde beslissingen nemen, een einde dat voor mij toch wat uit de lucht komt vallen. Ik vond het weinig origineel. En de hype die rond dit boek is ontstaan, begrijp ik echt niet.</t>
  </si>
  <si>
    <t>Belangrijke thema’s in dit verhaal waren vervreemding en vergeving. De familieleden van Lynette waren totaal vervreemd van elkaar, maar gelukkig konden ze elkaar vergeven en was er een verbeterde relatie mogelijk. En wanneer de waarheid boven komt, brengt dat eerst vervreemding en dan vergeving. Het verhaal was boeiend doordat er steeds een nieuwe personage bij kwam en doordat er steeds een deel van het geheim ontrafeld werd. Ik kon me niet identificeren met Lynette die alles zelf probeerde op te lossen. De romantiek tussen Nick en Lynette kwam ook niet echt op gang. Lynette durfde zichzelf niet toe te vertrouwen, maar dat was wel weer realistisch, want ze moest eerst zichzelf leren kennen.</t>
  </si>
  <si>
    <t>H.J. Hermeler schreef in 2011 zijn eerste boek, getiteld Bonfire, de chaos regeert. De beschrijving lijkt veel overeenkomsten te hebben met zijn tweede boek Bonfire, onder de schaduw van Icarus. Beide verhalen over kleine geweldsuitbarstingen die uitlopen op grote opstanden. Een actueel onderwerp in de huidige maatschappij waarin grote groepen mensen via media met elkaar verbonden zijn en een idee van een individu een grote groep kan bereiken. Dat zagen we in het echt ook gebeuren bij Project X in Haren in 2012, waarbij een onschuldige uitnodiging voor een verjaardagsfeest uitliep op een massale toestroom van mensen, wat ontaarde in rellen. Interessant thema dus, maar het mist diepgang en verfijning in de uitwerking.Een klein plaatsje in Nederland, Angerlo, wordt opgeschrikt door een geplande, georganiseerde geweldsuitbarsting. Het dorp wordt vernield en niets houdt de geweldplegers tegen. Het is een zogenoemde 'bonfire'. Deelnemers aan de bonfire lijken zich af te zetten tegen het 'systeem': de overheid, politie en justitie. Een paar weken later gebeurt hetzelfde in een ander dorp, maar nu vallen er ook slachtoffers. Het lijkt volledig uit de hand te lopen. De politie heeft zijn handen vol aan het onderzoek. Ze worden daarbij geholpen door de speciale eenheid van Evert Drost. De eenheid krijgt steeds meer vrijheid om de rust in het land te herstellen. Alle mogelijke kanalen worden ingezet voor de opsporing van de daders en het voorkomen van nieuwe bonfires. Zelfs kanalen die tegen de grondrechten indruisen. Ondertussen wordt duidelijk dat niet alle deelnemers aan de bonfires met hetzelfde doel meedoen. Heiligt het doel alle middelen of gaat het daarmee van kwaad tot erger?Hermeler verdeelt het boek in drie delen, achtereenvolgens Schemer, Nacht en Dageraad. De titels staan symbool voor het verloop van het verhaal, maar de posities lijken niet altijd even logisch. Er schort sowieso wat aan de opbouw van het verhaal. Er zijn veel sprongen in tijd, soms zelfs binnen de gemiddeld al korte hoofdstukken. Normaal zijn flashbacks of flashforwards goed voor verhaalopbouw en spanningsbogen, maar nu is het vaak wel erg van de hak op de tak. Hierdoor kan de lezer de draad kwijtraken en de aandacht verliezen. Bonfire, onder de schaduw van Icarus is aangemerkt als thriller, maar verliest vaak de spanning en verandert meer in een verslag of registratie. Jammer!De uitgave is ook wat slordig. Lettertypes van paginanummers verschillen van elkaar, er staan nog enkele typefouten in en er wordt af en toe gebruikgemaakt van populair taalgebruik. Waar 'me' in plaats van 'mijn' bij de jeugd nog toepasselijk kan zijn, is dat in een vergadering van een politieteam toch niet erg op zijn plek.Vrij veel personages verschijnen op het toneel, maar geen enkele gaat echt de diepte in. Voor het weergeven van de gebeurtenissen is dat ook niet noodzakelijk, maar wel om de lezer te pakken, te binden en nieuwsgierig te houden naar een vervolg. Hermeler weet het originele verhaal wel boeiend te brengen, maar blijft toch achter bij zijn collega-thrillerschrijvers.</t>
  </si>
  <si>
    <t>Als ik de recensies bekijk van andere lezers, merk ik dat ik het boek toch iets anders heb beleefd als de anderen.Het is misschien niet helemaal reeel om aan dit boek maar 2 sterren toe te kennen, maar dat komt omdat ik niet echt plezier aan het boek heb beleefd, ik zit duidelijk op een andere golflengte, en dat kan heel goed met mezelf te maken hebben, het zij zo.</t>
  </si>
  <si>
    <t>Wel een heerlijk boek, maar jammer dat de flaptekst zoveel verraad. Ik had een aantal dingen dan ook liever zelf ontdekt tijdens het lezen, nu neemt het vooral in het begin een deel van de spanning weg. Dat Sabine Thiesler kan schrijven dat bewijst ze wel met dit boek. Het verhaal zit goed in elkaar. Wat begint als een braaf en rustig verhaal ontpopt zich al snel tot een angstaanjagend thriller. De personages worden goed beschreven Je krijgt dan ook al snel een hekel aan Raffael en zijn gewelddadige gedrag en voelt al aan dit gaat een keer fout. De plot zit goed in elkaar en geeft voldoende afwisseling. Als je denkt gaat het zo nog even door, dan komt Sabineweer met nieuwe wendingen, het is dan ook een goed gedoseerd verhaal. Kortom, jammer van de flaptekst, maar toch blijft er nog voldoende over om van te genieten. Een boek dat zeker de moeite waard is.</t>
  </si>
  <si>
    <t>Mara word wakker in het ziekenhuis en kan zich niks meer herinneren van woensdag nacht. Ze stelt voor om te verhuizen en ze vertrekken naar Florida. Ook in Florida heeft ze last van hallucinaties en nachtmerries. Ook leert Mara Noah kennen. Noah blijft maar om haar aandacht vragen waardoor meisjes jaloers op Mara zijn. Wanneer Mara een goede daad denkt te verrichten valt er een dode en later nog 1. Langzaam aan begint haar geheugen terug te kommen en Mara denkt dat ze gek is. Maar wat als zij niet de enige is die anders is?Een super verslavend boek! De manier van schrijven erg fijn en de personages zijn ook goed uitgeschreven. De gebeurtenissen volgen elkaar zo op dat het nooit saai is en dat je niet meer kan stoppen met lezen.Dit boek verdient zeker een plekje bij mijn lievelingsboeken!</t>
  </si>
  <si>
    <t>Ze is allesbehalve een gewone elfjarige. Amanda is niet alleen te wijs voor haar leeftijd maar ze voelt en gedraagt zich ook zo. En haar gedrag is in haar omgeving niet onopgemerkt gebleven. Ze rookt als een schoorsteen en heeft een uitgesproken overlevingsdrang die op school de aandacht heeft getrokken. Samen met haar vader woont Amanda in het ouderlijk huis waar haar moeder hen heeft achtergelaten. Wanneer haar vader onverwacht komt te overlijden staat ze er helemaal alleen voor. Mits je haar beste vriendin Gloria, een wurgslang, niet meetelt.Ze mag dan wel heel jong zijn maar Amanda weet heel goed voor de buitenwereld te verbergen dat haar vader is weggevallen. Want het is haar wel duidelijk wat er gebeurt met kinderen zonder ouders en dat wil ze per se niet. Overdag gaat ze gewoon naar school, het is bijna zomervakantie en tot die tijd moet ze doen alsof er niets aan de hand is. Want Amanda heeft zich voorgenomen om haar moeder te gaan zoeken zodat ze bij haar kan zijn. Dat is haar ultieme wens en ze begint als de vakantie aanbreekt dan ook meteen aan haar missie. Maar een jong kind met een tamme boa constrictor op pad valt natuurlijk op. De pers krijgt lucht van Amanda’s zoektocht waardoor iedereen ineens oog heeft voor dit bijzondere meisje dat vastbesloten is om met haar moeder herenigd te worden.De cover van ‘Amanda’ valt meteen al op door de niet alledaagse styling. Een beetje cartoonesk maar achteraf gezien pakt deze precies de sfeer van het verhaal. Want ook dat is, net als de hoofdpersonage(s) en de verhaallijn, niet standaard. Het valt op door het surrealistische en de momenten waarin het verhaal het absurde lijkt te benaderen. Maar dat is natuurlijk ook niet uit te sluiten in een wereld waarin wij leven en daardoor is er geen sprake van ongeloofwaardigheid.Jelmer Jepsen werd geïnspireerd door de echte Amanda om dit verhaal te gaan schrijven. En dat heeft heel bijzonder uitgepakt. De schrijfstijl van Jepsen is van een uitzonderlijk hoog niveau. Het is duidelijk, vlot en diepzinnig. Hij waagt zich zelfs aan een bijzonder gevoel voor humor en dit geregeld met een knipoog toe te passen, leuk is dat! Jepsen schrijft dusdanig fascinerend dat het verhaal, hoe apart ook, niet weg te leggen is. Behalve de bijzondere aspecten die het verhaal maken, een kettingrookster van elf, een tamme boa constrictor en een zeer doortastend hoofd van de school, klopt gewoon echt alles aan dit verhaal.Jepsen schrijft beeldend en zeer gedetailleerd maar weet toch bij de kern te blijven. Hierdoor dwaal je geen seconde af en blijf je je afvragen hoe zich dit in vredesnaam toch allemaal ontwikkelt. Amanda is een meisje dat je zo voor je ziet en meteen je hart steelt. Haar kinderlijke charmes ontdooien ieder bevroren hart en Jepsen heeft zich volledig ingeleefd vanuit dat perspectief. Hartverwarmend en mooi. Ze maakt dingen mee die een moederhart sneller doen kloppen en die ervoor zorgen dat je je armen om haar heen wil slaan. En laat dat precies zijn waar Amanda zo naar verlangt. Hoe mooi wil je het hebben?Jepsen heeft meerdere belangen in het verhaal verwerkt en die werken perfect samen. Alle verhaallijnen komen uiteindelijk mooi samen. Het maatschappelijke effect van jeugdzorg en het belang van goed onderwijs worden subtiel maar duidelijk naar voren gebracht. Dat is ook volledig op zijn plaats in dezen. Dat de personages stuk voor stuk aansprekend zijn en ieders intentie meteen duidelijk is zorgt dat je niet met vragen blijft zitten. Amanda heeft op iedereen dezelfde uitwerking, onbewust en wellicht niet meteen maar puurder dan dit meisje zijn ze er niet. Maar ook zij krijgt te maken met bijzondere mensen die haar pad kruisen tijdens haar reis en iedereen vervult een mooie rol in het geheel.‘Amanda’ is in alle opzichten een bijzonder verhaal. De originaliteit, het feit dat een volwassen man zich zo kan inleven in een meisje van elf jaar maakt alles nóg meer speciaal. De toon is tragikomisch, vertederend en verontwaardigend. Het is feitelijk te gek voor woorden. En toch heeft Jelmer Jepsen die weten te vinden. Gelukkig maar, want dit boek moet je echt gelezen hebben.5 dikke sterrenPatrice – Team De Perfecte Buren</t>
  </si>
  <si>
    <t>"Het onzichtbare leven van Ivan Isaenko" een debuutroman, waar je op het eerste zicht niet echt weet wat je moet verwachten. Het neemt je mee met Ivan Isaenko die uit zijn standpunt verteld over zijn 17 jarig verblijf in "Mozir Ziekenhuis voor ernstige zieke kinderen" (zoals hij het zelf noemt). Dit ziekenhuis is in Wit-Rusland waar Tsjernobyl-slachtoffers worden behandeld. Ivan Isaenko is misvormd, hij heeft geen benen, 1 arm en drie vingers, zelf zijn gezichtspieren zijn los verbonden met zijn hersens, daardoor kan hij geen emotie tonen via zijn aangezicht. Toch heeft Ivan een hoog IQ en is observeren één van zijn dagelijkse bezigheden. Zijn dagen in het ziekenhuis is ook steeds een herhaling, hij zit tussen kinderen met zware beperkingen, waar hij ook geen contact mee kan sluiten. Zijn ouders heeft hij nooit gekend omdat hij ten vondeling is gelegd. Buiten zuster Natalja heeft hij met niemand echt een band. In het ziekenhuis leeft hij in een eigen soort bubbel, ontsprongen door fantasie en het leven beetje dragelijker te maken, lezen hoort tot die bubbel. Tot er een nieuwe patiënt arriveert, de mooie zeventienjarige Polina. Polina heeft leukemie, hier ontstaat een mooi liefdesverhaal. Tussen twee jongeren die weten dat er geen toekomst voor hen is weggelegd, twee jongeren die verbonden zijn aan verdriet en pijn. Het verhaal heeft een zekere donkere kant en soms kruipt het onder je vel. Ik ben een fervente lezer met een uiteenlopende smaak dus er zijn al zeker veel boeken aan me gepasseerd. Is dit een herhaling van "een weeffout in onze sterren" nee totaal niet (al wordt het boek wel vergeleken), maar als debuut kan dit wel tellen. De emotionele verwoording, verwoording over dood, het heeft me met momenten bij de keel gegrepen. Er zijn delen die ik echt heb onderstreept of 2 keer heb gelezen, de auteur verwoordt de schoonheid van Polina op zo een mooie manier. Dit is een boek om niet één keer te lezen maar het een tijdje te laten liggen en nog eens te lezen, zelf de sarcastische (noem het niet humoristisch) stukken zijn zeer origineel. Tijdens het boek is mijn hoop blijven groeien, hoop naar een mooi einde, door die hoop had ik het plot zeker niet zien aankomen. Ook de cover begrijp je pas als je het boek hebt gelezen, dat maakt het dan zeker mysterieus en geeft dan toch dat onverwachte. Als auteur zal je met iets heel speciaal nu moeten afkomen, om hier aan te tippen, ik schrijf hier met hoofdletters "ORGANILITEIT TEN TOP".</t>
  </si>
  <si>
    <t>Talen leren is voor een volwassene bijzonder moeilijk. Sommige talen zijn zo verschillend van elkaar dat je ze eigenlijk nooit goed kunt leren. Alleen op jonge leeftijd kan je makkelijk een tweede taal leren. Voor talen moet je een knobbel hebben. Zo maar wat uitgangspunten die in het boek van Gabriel Wyner op een simpele manier onderuit worden gehaald. Niet alleen weet hij op een overtuigende manier de grond onder de stellingen weg te vagen, hij is ook in staat een aanpak neer te zetten die zo eenvoudig en doeltreffend is, dat het wel moet werken.Het belangrijkste startpunt voor het leren van een vreemde taal is in tegenstelling tot wat bij de meeste opleidingen als uitgangspunt gebruikt wordt niet: Leer de grammatica en de regeltjes en dan komt de rest van zelf, maar: Leer luisteren en spreken, beperk je tot wat je belangrijk vindt en bouw de taal op vanuit je eigen belangstelling.En het is zo logisch! Waarom zou je iemand met een voorkeur voor technische zaken eerst lastig moeten vallen met dingen waar hij eigenlijk geen belangstelling voor heeft (en die hij in een vreemde taal toch ook niet leuker gaat vinden!) Kies als leerling juist de invalshoek die het meest bij je aansluit en werk vandaar uit. Door dan ook nog eens een uitgekiend stappenplan te volgen van herhalingen en verwerkingsmethoden (met flashcards en spreektips) kan je snel uit de voeten in elke taal die je zelf zou willen leren! Het leren wordt een spel en het resultaat van het spel is direct te zien.De Taalhacker is een bijzonder handige gids wanneer je een taal wil leren. Ook wanneer je via een reguliere opleiding een taal aan het leren bent, kan je met de trucs die gegeven worden je voordeel doen. De aanpak kan naadloos aansluiten bij welke opleiding dan ook. (Al zou je je af gaan vragen waarom niet elke taalopleiding deze methode zou gaan volgen)</t>
  </si>
  <si>
    <t>Voorlezen aan jonge kinderen is elke keer een groot feest. Wat fijn dat Het Grote Voorleesfeest van Marianne Busser en Ron Schröder opnieuw is verschenen. Deze krijgt een plaatsje op mijn boekenplank in de klas.Het is een heerlijke bundel met verhalen over onder andere Haas en Egel, het mannenkoor, de Takkenbossen en buurvrouw Broodtrommel. Er staan vrolijke versjes in over de blote koning, varkentje Mondriaan en prinsje Alexander.Verschillende onderwerpen komen aan bod, die voor kinderen heel herkenbaar zijn. Lees hoe het Beer vergaat als hij het idee krijgt om een appeltaart te bakken, ga wandelen met het mannenkoor of houd net als oma Fluitekruid een puddingdag. De verhalen zijn vlot geschreven en erg grappig. Dit zorgt ervoor dat de kinderen hun aandacht erbij houden.De versjes in de bundel zijn op rijm geschreven, dat zijn we gewend van deze auteurs. Dagmar Stam heeft gezorgd voor de illustraties, die kleurrijk en heel sfeervol zijn.Het grote voorleesfeest is leuk voor het onderwijs, voor ouders en voor opa’s en oma’s. Zo creëer je je eigen voorleesfeest met je (klein)kind.</t>
  </si>
  <si>
    <t>Samenvatting van het verhaalLonden 1939: Ada Vaughan is achttien jaar en is kleermaakster van beroep. Ze is heel modebewust en draagt goed zorg voor haar uiterlijk. Dit zou je haar allemaal niet nageven alhoewel ze uit een achterbuurt komt. Ze is op vijftienjarige leeftijd beginnen werken en het was een betoverende wereld waar ze deel van wilde uitmaken. Doordat ze een snelle leerlinge was en heel behendig met naald en draad kreeg ze toch enigszins aanzien in de winkel waar ze werkte. Ze had gewoon de ambitie en het talent. Ada wilde ‘iemand’ zijn maar ze wist dat ze nog een lange weg had af te leggen.Op een regenachtige dag in april ontmoet ze per toeval een man. Hij heet Stanislaus Von Lieben en is een graaf. Hij overstelpt haar met aandacht en binnen de kortste keren is ze smoorverliefd op hem. Hij wil haar Parijs laten zien en ze wil niets liever dan met hem meegaan. Ze wil de beroemde modehuizen zien en misschien kan ze daar aan een baantje geraken.Tegen alle waarschuwingen in van haar bazin, mevr. B, gaat ze toch met hem mee. Het is ten slotte maar voor vier dagen en voor ze het weet zijn ze terug. Wat kan hen nou overkomen op de vooravond dat de oorlog voor de deur staat?Op de vierde en laatste dag die ze in Parijs vertoeven, wordt de oorlog verklaard en ze kunnen niet meer terug. Ada besluit om een baan te zoeken zodat ze samen in Parijs kunnen blijven tot ze terug naar Engeland kunnen gaan. Terwijl zij gaat werken weet ze eigenlijk niet wat hij gans de dag uitsteekt. Zijn humeur en attitude tegenover haar veranderen.Na een paar maanden gebeurt er iets en ze moeten halsoverkop vluchten naar België, naar Namen meer bepaald. Maar dan laat Stanislaus haar in de steek en ze moet zichzelf behelpen met alle gevolgen van dien.Ze wordt onder de hoede genomen door nonnen maar ze komt uiteindelijk in Dachau terecht waar ze de huisslaaf wordt van de kampcommandant. Er is één ding dat haar recht houdt en dat is het maken en herstellen van kleding.Na ellendige lange jaren kan ze toch wederkeren naar haar geliefde vaderland. Maar wordt het er daar beter voor haar? En hoe moet ze zien te overleven?ConclusieHet boek bestaat uit 3 delen: het eerste deel beschrijft hoe ze is opgegroeid en uiteindelijk in Dachau verzeild geraakt. Het tweede deel is hoe ze terug in Londen aan komt in juli 1945 en het schetst een beeld van na de oorlog. Hoe het eraan toeging, de armoede, de zwarte markt en nog zoveel meer. Het derde deel is heel beklijvend en doet je nadenken hoe moeilijk vrouwen het hadden in die tijd. Ik kan hier niet dieper op ingaan omwille van de spoilers die ik dan zou weg geven.Het verhaal schetst een beeld van een jonge dame die zo naïef is maar die maar een doel heeft in haar leven en dat is dat ze ontzettend veel van de mode houdt, ze omarmt de stoffen alsof het haar kinderen zijn. Ze wil niets anders dan kleren ontwerpen. Het is mooi om te lezen hoe ze de stoffen beschrijft en wat ze er het beste mee kan doen. Hoe ze terug denkt aan haar oude baas Isidore die haar alle kneepjes van het vak heeft geleerd.Wat ik vooral storend vond was haar naïviteit, niet één keer maar meerdere malen. Dat vond ik frustrerend om te lezen. De besluiten die ze nam, kon ik niet goed bevatten. Ik dacht dat ze haar lesje al zou geleerd hebben. Ik zou haar zo door elkaar kunnen schudden hebben om al de verkeerde beslissingen die ze nam terwijl de signalen duidelijk waren dat er iets mis was. Mijn gevoelens tot haar bleven eigenlijk oppervlakkig tot het laatste deel van het boek en toen had ik echt met haar te doen. Ook de tijd in het huis van de commandant is op een bepaald moment saai te noemen. Er komt op een gegeven moment geen vaart in het verhaal.De titel van het boek is weliswaar misleidend. Dit verhaal beschrijft een ander deel van WOII. De titel laat je denken dat het vooral in Dachau te doen is maar dat is niet waar. Het betreft meer de naoorlogse toestanden in het bijzonder. De auteur beschrijft dit deel en laat je kennis maken hoe Londen veranderd was en hoe het er in de maatschappij aan toe ging.Het dankwoord van de auteur zet de vrouw in de kijker. De geschiedkundige kenmerken zoals opvoeding, de schoolopleiding, het rechtssysteem, de politiek en nog veel meer. Want het Londen van Ada bestaat niet meer. Er zijn zoveel dingen veranderd en op sommige gebieden waren de Britten nog even bekrompen als voor de oorlog. Het geeft een verhelderend beeld weer.Het is niet zozeer het deel in Dachau waar ik van onder de indruk was maar de plot van het boek.Dit is een boek voor de lezers die van historische feiten houden. Het zet je gewoon aan het denken. En vooral, je hebt enorm te doen met een meid die het ver had kunnen schoppen als ze maar juist had gehandeld.Ik geef dit boek 3,5 sterren</t>
  </si>
  <si>
    <t>Als je een thriller leest dan is het vaak zo dat je merkt dat het niet echt gebeurd kan zijn. Spannend, maar alles is té toevallig en niet realistisch. Dat is met deze thriller anders. Het is niet alleen een waargebeurd verhaal, als je het leest dat merk je dat aan alles dat het een echte autobiografie is. Maar geen saaie autobiografie, het is gewoon een echte spannende thriller geworden die je in één ruk wil uitlezen.Ontsnapt aan de dood is een titel die de lading dekt. De hoofdpersoon wordt telkens achtervolgd door de dood, letterlijk, maar lukt het haar om uit de klauwen van de onderwereld te komen en ook uit die klauwen te blijven?Al met een al een zeer aangrijpend verhaal, maar aan de andere kant een zeer prettig, fijn, spannend en mooi boek om te lezen!En hoewel het een verhaal is wat zich al jarenlang geleden heeft afgespeeld, dat merk je niet in het boek. Het is een verhaal wat zich ook nu nog af zou kunnen spelen en ook nu nog echt zou kunnen gebeuren.Een echte aanrader!</t>
  </si>
  <si>
    <t>Beklemmend, bedreigend, onheilspellend, huiveringwekkend. Met Bunkerdagboek heeft Kevin Brooks een heel spannend young adultboek geschreven. Boeiend van het eerste woord tot aan het laatste woord.Linus woont al een tijdje op straat, omdat hij niet langer meer bij zijn vader wil wonen. Hij redt zich prima, totdat hij ontvoerd wordt en terecht komt in een bunker met zes kamers. Eerst zit hij daar alleen, maar na een paar dagen rolt Jenny uit de lift: een meisje van een jaar of negen. Uiteindelijk bestaat het gezelschap uit zes personen; alle kamers zijn gevuld.Er ontstaat een soort van kat-en-muisspel met de onbekende ontvoerder. Ze krijgen eten, drinken en andere zaken, maar zodra ze iets doen wat hun ontvoerder niet aanstaat, worden ze verschrikkelijk gestraft. Er heerst een totaal gebrek aan privacy, aangezien ieder vertrek is voorzien van camera's en microfoons. Hun ontvoerder ziet en hoort dus alles en laat geen gelegenheid onbenut om het gezelschap te manipuleren. Ze communiceren met hun ontvoerder via briefjes in de lift. Er ontstaat een 'spel' op leven en dood: wie kan dit het langst volhouden?Op een knappe manier wisselen wanhoop, hoop en berusting elkaar af. De lezer kijkt als een soort 'big brother' mee naar deze kleine samenleving. Natuurlijk ontstaan er dezelfde problemen als binnen een gewone samenleving: wantrouwen, bedrog, vriendschap, macht,...Lezen saai? Na het lezen van Bunkerdagboek kun je dat niet langer zeggen.</t>
  </si>
  <si>
    <t>Marvellous Ways is een oude, spirituele vrouw die al jaren alleen langs een rivier woont. Met de mensen uit het dorp heeft ze geen contact, ze vinden haar vreemd. Dan spoelt de getraumatiseerde militair Freddy Drake bij haar aan. Het is een paar jaar na de tweede wereldoorlog in Cornwall (Engeland). Marvellous en Drake ontwikkelen een bijzondere band, ze beginnen elkaar te leren kennen, vertrouwen en vertellen elkaar verhalen.Het verhaal gaat over nog meer unieke personages, maar Marvellous en Drake zijn de hoofdlijn.Dit is het tweede boek van actrice Sarah Winman (1964). Het is een heel beeldend verhaal door de bijzondere schrijfstijl. Haar zinnen zijn poëtisch geschreven, met een vleugje fantasie. Het was lastig in te komen, waar ligt de grens tussen realisme en fantasie.Er wordt gewisseld tussen verschillende personages, dat maakte het ook lastig. Zit je net in een persoon, gaat het weer over de geschiedenis van een ander. Op het einde zie je meer het grote geheel en wordt het verhaal begrijpbaar. Toch wist het mij niet te raken.</t>
  </si>
  <si>
    <t>Alan heeft in zijn leven heel wat zakelijk gegokt, maar is niet goed uit de strijd gekomen, hij krijgt een laatste kans; er wordt in Saoedie-Arabie in de woestijn een hele nieuwe stad uit de grond gestampt, althans dat is de bedoeling, Harry heeft hier ook zijn bijdrage in, maar telkens als hij de koning van het land wil ontmoeten om zijn plannen te ontvouwen geeft de koning niet thuis, de dagen worden langer omdat er niets gebeurd, hij krijgt wel kennis aan een leuke vrouw waarmee hij wel wat onderneemt, maar niet tot een echte relatie komt.Laten we voorop zetten dat ik een redelijk fan ben van Eggers, ontzettend knap dat hij steeds maar weer kan schrijven over totaal verschillende onderwerpen, maar dit boek viel me erg tegen, ik kon er niet van genieten zoals van zijn andere boeken het geval was</t>
  </si>
  <si>
    <t>Deel 1 ‘Lieve Hart’Huizen, anno december 1906. Marrie zit angstig met haar moeder af te wachten. Haar vader en oom zijn vermist. Al gauw blijkt dat haar vader door het ijs is gezakt en het niet overleefd heeft. Marrie is op dat moment zeventien jaar en heeft nog vijf zusjes. Haar lieve moeder is zeven maanden zwanger en ze zullen er het beste van moeten maken nu haar vader er niet meer is.Doordat het winter is moeten ze heel zuinig zijn en wordt er ook op de pof gekocht in de kruidenierswinkel. Marrie bedenkt een plan om geld te verdienen. Ze is heel bedreven in handwerk en start een naailesgroep op. Op die manier heeft ze extra geld.Marrie is stiekem verliefd op Lammert, een vissersknecht van vierentwintig jaar oud. Haar moeder heeft algauw iets in de mot en die is echt niet opgetogen met dit feit. Op den duur stemt ze ermee in dat Marrie met Lammert op zondagavond een rondje mag gaan wandelen. Marrie is dolverliefd en wacht elke zaterdag ochtend in de haven op hem.Maar dan gebeurt er het onvermijdelijke en Marrie vertelt Lammert dat ze zwanger is. Lammert is hier niet echt gelukkig mee, hij had zich zijn leven anders voorgesteld. Het is de laatste week van het vissersseizoen en dan slaat het noodlot opnieuw toe.Deel 2 ‘Gevangen wind’Huizen, anno oktober 1914. Marrie verlaat met veel spijt in haar hart Huizen om in Friesland op een boerderij te gaan wonen. Het is een heel ander leven en ze heeft het er enorm moeilijk mee. Hier zijn er geen haven en visvangst. Hier zijn alleen maar uitgestrekte weiden en kaashandel. Marrie en haar zoontje kunnen hier niet aarden en na een jaar gaan ze weer terug naar haar geliefde Huizen waar haar moeder is met haar zussen.Doordat er politieke inmenging is van de vishandel en de watersnood is er van visvangst niet veel sprake meer. De kaashandel is nu waar ze van moeten leven. Het zijn harde tijden. Kan ze hier nu eindelijk terug gelukkig worden?ConclusieJanine heeft een prachtig staaltje schrijfwerk neergepend in dit boek. Het sleurt je mee in een andere tijd, een andere manier van leven en het is indrukwekkend om te lezen hoe het destijds er allemaal aan toe ging.De auteur weet Marrie heel goed neer te zetten. Een jongedame die een fier meisje is en alles netjes in de plooi wil hebben, van kledij tot haar haardracht. Hoe arm ze ook is, alles moet altijd netjes verzorgd zijn. Doordat ze de oudste is heeft ze een enorme taak om haar moeder te helpen en een bron van inkomsten te zijn. Je leert hier in dit boek hoe hard en onrechtvaardig het in de vishandel eraan toe gaat. Zowel haar moeder als zij moeten dit ondergaan of ze hebben geen inkomsten en er is al zo bitter weinig waar ze van moeten leven. Vrouwen hadden het zeer moeilijk in die tijd en zeker als het hoofd van het gezin er niet meer was.Doorheen het verhaal leer je hoe het was in deze Nederlandse contraire. Een prachtig stukje geschiedenis die ik als Vlaamse weet te waarderen en waar ik echt van genoten heb. Het geeft een harde tijd weer maar de mensen hadden een soort fierheid. En ook in dit boek staat de evolutie niet stil.Janine heeft heel veel research gedaan voor dit boek en dat merk je heel goed. Ze geeft een kijk in de wereld van Huizen en hoe alles eraan toe ging. Van de vishandel tot de kaashandel, gewoonten, klederdracht, godsdienst, geografie, cultuur en taalgebruik.Gelukkig was er een verklarende woordenlijst achter in het boek. Het was heel leuk om deze taal te lezen en de gezegden. “In bedde kómmen van een kijntjen’ is zo een van die typische uitdrukkingen voor die tijd. Ook in het nawoord heeft Janine nog tijd besteed om ons kennis te laten maken met de kaashandel.Ik zou zo nog eventjes kunnen doorgaan maar lees het boek zou ik zeggen. Het is een prachtig verhaal van een ingetogen meisje dat hardleers de volwassenheid ingaat.Dit historisch pareltje heeft me diep geraakt en krijgt van mij 5 sterren.</t>
  </si>
  <si>
    <t>Cristina Caboni schrijft boeken met een thema. Het thema hier is honing. Elk hoofdstuk begint ze met de beschrijving van een bepaald soort honing. Interessant en leerzaam, ik kijk nu anders tegen honing aan.Angelica is imker en trekt door heel Europa om imkers met problemen te helpen bij het oplossen van deze problemen. Ze heeft de kennis over bijen gekregen van haar peettante Jaja, die ze in haar jeugd verloren heeft. Daarna heeft ze zelf steeds meer over bijen geleerd. De band met haar moeder is niet zo goed. Na de dood van haar peettante keert ze terug naar Sardinie en moet daar leren om gaan met dat wat ze gemist heeft, geheimen en wraak acties. Alles heeft natuurlijk met bijen en honing te doen.Een mooi geschreven boek in mijn geliefde Italie. Ik was nog nooit op Sardinie maar zou zo in het vliegtuig stappen. Cristina Caboni schrijft zo dat je het boek niet weg wilt leggen. Romantisch, avontuurlijk en leerrijk in 1!</t>
  </si>
  <si>
    <t>Hm, als ik zie wat aan dit boek gemiddeld aan duimpjes gegeven is, vrees ik dat ik dat toch omlaag zal halen... Ik was helemaal niet enthousiast over dit boek! Het duurde ongelooflijk lang voor ik een beetje in het verhaal zat. Lange, bijna poëtische, zinnen en onduidelijke personen (misschien komt dat omdat ik geen eerdere boeken gelezen heb?). Hoe dan ook, toen ik het verhaal eindelijk een beetje begon te waarderen, was het ineens afgelopen! O, wat een anticlimax dat einde! Nee, dit kon ik echt niet waarderen en zal voorlopig het laatste zijn van Lieneke Dijkzeul wat ik lees.</t>
  </si>
  <si>
    <t>Ronnie Rokebrand heeft mij zeer verrast met zijn thrillerdebuut “Operatie Hanokmin”. De Nederlandse Journalist Mike neemt deel aan geheime internationale missie naar Rwanda waar o.a. een opleidingskamp van Al-Qaida vernietigd dient te worden. In zeer goed geschreven korte hoofdstukken en goed belichte karakters neemt Rokebrand mij mee naar het Afrikaanse wespennest waar deze terreurorganisatie ook zijn alles vergiftigende vleugels heeft uitgestrekt. Voor deze thriller dien je een stevige maag te hebben want geweld wordt niet geschuwd. Dit om het verhaal ondersteunen en de schrijnende situatie terplaatse te verduidelijken, deze scenes zijn heftig maar vooral realistisch geschreven. Ik denk dat Rokebrand een zeer goed beeld middels deze thriller heeft geschetst van de situatie in deze regio en eigenlijk weet ik niet of ik daar nu zo blij mee moet zijn… een debuut om van te dromen!</t>
  </si>
  <si>
    <t>Lia, 28.08.2009Een reactie op het debuutboek van Svea Ersson, Alleen Eva.Een goed geschreven boek vol spanning en een verrassend plot.Een boek dat je in een keer wil uitlezen.Een echte aanrader !!!</t>
  </si>
  <si>
    <t>Gelezen oktober 2008.Wat een heerlijk, absurd, geweldig leuk boek! Ik heb ervan genoten; right book at the right time. Het begin was wat lastig om in te komen, maar daarna heb ik het achter elkaar uitgelezen.</t>
  </si>
  <si>
    <t>Na meer dan tien jaar stilte in de wereld van de vampieren, kwam Anne Rice sterk terug met 'Prince Lestat'. Een boek dat, na de ontgoochelende 'Blackwood Farm' en 'Blood Canticle', mijn interesse in de Vampierenkronieken weer kon aanwakkeren.Het rechtstreekse vervolg op dat boek, 'Prince Lestat and the Realms of Atlantis' had ik me dan ook heel snel aangeschaft. En het begin was uitnodigend. Een nieuwe dreiging die alle vampieren aanbelangt. Een onbekend wezen dat gevangen gehouden wordt en heel speciale eigenschappen heeft.Helaas verdween mijn interesse al even snel weer. In 'The Prince Lestat' had Anne Rice ook scènes die te lang duurden, te veel gefocust waren op de emoties van de vampieren, emoties die je als lezer al lang kent. En herhaalt ze die telkens opnieuw. In dat boek viel het nog mee, het verhaal ging snel en was interessant.In dit boek heeft de lezer dat geluk niet. Ellenlange scènes die zo goed als niets bijdragen tot het verhaal, altijd opnieuw weer dezelfde gevoelens die breed over de pagina's uitgesmeerd worden, tot ik als lezer simpelweg niet meer geïnteresseerd ben.Het boek heeft geen spanning, de dreiging die in het begin naar boven komt wordt nooit goed uitgewerkt. Het blijft het ganse verhaal wel ietwat aanwezig, maar na nog eens een scène over hoe Lestat omgaat met zijn medevampiers, wat zijn gevoelens zijn, verdwijnt alle spanning die al nooit echt aanwezig was. Als er dan eens een scène komt die misschien iets van spanning kan brengen, word je er als lezer doorgejaagd. Een gevecht tussen oeroude vampieren zou spectaculair moeten zijn, maar is voorbij na een paar regels. Heel teleurstellend, allemaal.Het boek telt meer dan vierhonderd pagina's, maar het plot is flinterdun en ongeloofwaardig (Kwaadaardige aliens, werkelijk? Amel is plots een oeroud en uitermate goedaardig wezen die gewoon zijn verleden vergeten was? En dan ook nog eens onnodig voor het voortbestaan van de vampieren zelf? Om nog maar niet te spreken van de nogal onnozele manier waarop de vampieren op het einde de oplossing vinden.) Anne Rice had op voorhand gesteld dat de gebeurtenissen in dit boek als een bom zouden inslaan bij de vampiergemeenschap, helaas komt dat totaal niet naar boven in dit boek. Uiteindelijk verandert er heel weinig voor hen. En als er iets veranderd is, interesseert het me simpelweg niet meer.De personages blijven allemaal zoals ze jaren geleden al op papier gezet zijn. Geen evolutie. Ze komen nooit tot leven, hebben nauwelijks nog een eigen identiteit. Behalve misschien Roshamandus, maar die vampier blijft nog altijd de eeuwige twijfelaar en zijn acties zijn volstrekt onbelangrijk. Haal driekwart van de personages uit dit boek en er verandert niets aan het verhaal.Het continue focussen op de emoties van de personages zorgt ervoor dat dit voor mij geen effect meer heeft. Op zich zijn er scènes in dit boek die een mokerslag konden geweest zijn voor de lezer. Oude vampieren die met de gevolgen van handelingen van honderden jaren geleden geconfronteerd worden, maar, net zoals de weinige actie in dit boek, komt het allemaal platjes over.Het verhaal biedt veel te weinig, zeker voor die vierhonderd plus pagina's. Er komt nog een vervolg, al boeit het me totaal niet meer. En dat is jammer.</t>
  </si>
  <si>
    <t>Nou... 'k heb 'm uit hoor (aan deze eerste zin kan je al afleiden dat dat vrij moeizaam ging)!En toch begon 't verhaal errrrrg goed! Uit het vorige boek 'Kind 44' wisten we al dat hoofdpersoon Leo marionet van Stalin was, in opdracht mensen met een andere mening dan de regering opspoorde, zonder proces martelde en liet fussileren, daar erg veel wroeging van ondervond, twee dochters van een door zijn schuld omgebrachte 'dissident' adopteerde en een moordzaak oploste ondanks alle tegenwerking van bovenaf.Nu in dit deel heeft ie z'n eigen 'moordoplosbureau' en werkt aan een gelukkig leven met zijn gezin.Je raadt al dat dat dus niet gaat lukken. Dat is omdat een wraakzuchtig persoon uit zijn Sovjet-agent verleden een van z'n dochters ontvoert en als tegenprestatie verlangt dat Leo haar echtgenoot uit een Siberisch werkkamp haalt. Undercover, want Stalin mag dan gevallen zijn, de gevestigde orde wil niet de zwarte piet voor alle wandaden krijgen en gaat gewoon door met hun dagelijkse wrede bezigheden. Dit gegeven haalt het beste in de schrijver naar boven. Half tot driekwart boekdeel verandert in een ijskoude thriller die je niet anders dan op 't puntje van je stoel kan lezen.Totdat Leo Jack Bauer trekjes begint te vertonen. Opgestaan uit de marteldood is ie ineens tot grootse daden in staat waar ieder ander toch wel eventjes graag een maandje of wat in het ziekenhuis had moeten revalideren. Knap ongeloofwaardig. En dus mega irritant en goed voor menige diepe zuchten en 'o ja hoors' .Maar goed... dat eerste knap geschreven stukje plot kon ik nog wel enigszins doorstuiterend van de adrenaline doorkomen.Tis meer het laatste kwart van 't boek waar ik niet doorheen wist te komen. Nouja.. bijna niet dan, want ik heb 'm uit. Sjongejonge zeg... d'r was nog eenHongaarse opstand in die tijd. Verrotte jammer dat Smith al z'n hoofdpersonen daarheen bonjourde en verwikkeld liet raken in een overkill aan (ook weer ongeloveloze) aktiescènes en onbegrijpelijke politieke zaken. Dat kost 'm wat mij betreft zeker twee, zo niet drie sterren. Ik heb getwijfeld of ik er twee of drie zou geven maar de overheersende teleurstelling en het in mineur aflopende boek (zeker vanwege het lachwekkend rare snelle einde (had ie een deadline die ineens afliep?)) gaf de doorslag naar 2.Dusss... op naar Agent 6! Want hij kán 't wel. Een volledig vijfsterrenboek schrijven.;o)</t>
  </si>
  <si>
    <t>Mara wordt achtervolgd door drama, rampen en tegenslagen. De eerste is al zo heel erg, dat Mara een aantal ernstige misstappen doet. Daarna veel politieke intriges, waarbij het me soms duizelde van de namen van clans, huizen en hun verbindingen. De hele politieke wereld van het Keizerrijk is mij nu, na de trilogie gelezen te hebben nog steeds niet goed duidelijk.Het begin van dit boek maakte gelijk al een diepe indruk. De impact die het had op de personages en het verhaal waren heel erg groot. Verder in het boek nog zo'n tragische gebeurtenis. Gedurende een 100-tal pagina's was er genoeg actie om me in het verhaal te houden. Het einde van het boek was al erg voorspelbaar. Hoop in de komende boeken nog wel wat meer te lezen over de nieuwe keizer en zijn familie.Een punt van kritiek is dat er teveel plots in het verhaal zitten, die misschien beter tot hun recht hadden gekomen in een eigen boek.</t>
  </si>
  <si>
    <t>Voor mij geen hoogvlieger en een erg ongeloofwaardig verhaal. Erg naïef en soms kinderlijk geschreven.</t>
  </si>
  <si>
    <t>Het in 2010 verschenen "Dijkshoorn" is de eerste bundel met columns en verhalen van Nico Dijkshoorn, welke hij voor verschillende media schreef. De kracht van Nico Dijkshoorn is dat hij de kleine dingen in het leven groot maakt. Berichten in de krant, die ieder normaal mens gewoon tot zich neemt, zijn voor hem munitie om te laten zien hoe absurd het leven soms is en hoe vanzelfsprekend wij het allemaal accepteren. Hij geniet van de meest normale zaken die wij nog amper opmerken en maakt daar vervolgens een verslag van in de vorm van een spetterende column of een confronterend verhaal. Het leven onder een enorme vergrootglas en Nico Dijkshoorn kijkt er als geen ander doorheen. Toch is deze eerste bundel niet van hetzelfde niveau als zijn latere boeken. Hij worstelt op het oog nog enigszins met inhoud en vorm en slaat af en toe ook de plank een beetje mis. Dat kan natuurlijk ook te maken hebben met de grote verscheidenheid aan opdrachtgevers. Je schrijft voor De Volkskrant waarschijnlijk toch net even iets anders dan voor Hard Gras, JFK of het culinaire tijdschrift Bouillon.Ik heb de Rinus Israël en Wim van Hanegem proef erop los gelaten.Israël was meteen duidelijk:“Dus je wilt een boekie schrijven, als een grote meneer? Waar mensen om kunnen lachen? Nou, dan zou ik het voortaan maar wat korter houden en het wat grappiger maken, want nu vallen ze in slaap. Begrepen? Dijkshoorn? Let je wel een beetje op? Ik probeer je wat bij te brengen hier!”Van Hanegem was nog duidelijker:“Een boekje? Nee, dat soort dingen lees ik niet.”Natuurlijk valt er best wel wat te genieten in de eerste bundel van Nico Dijkshoorn, met name de verhalen uit Hard Gras en een aantal nog niet eerder gepubliceerde columns. Het is echter wel fijn om te weten dat Dijkshoorn met name het advies van Rinus Israël flink ter harte heeft genomen. Het boek “Dijkshoorn” kost slechts € 12,50 en voor die prijs zal je er geen buil aan vallen. Al is het maar om de verzameling compleet te maken.</t>
  </si>
  <si>
    <t>Goed boek voor tussendoor. Sluit me geheel aan bij de reactie van Saskia hieronder. Best een lekker-makkelijk-lezen boek en je bent toch wel benieuwd naar de ontknoping maar sommige stukken waren te langdradig en saai.</t>
  </si>
  <si>
    <t>De Klauw gaat over Marit en haar wat "aparte" broertje Auric die leven in het stadje Oftenooi op het eiland Semaris.Als op een dag een delegatie uit Aimerey de stad aandoet om de rotsblokken te verwijderen zodat de toegang tot de stad voor de handel weer open is,verandert dit hun hele leven en moeten ze samen met Eamon,die een oogje op Marit heeft,vluchten om de Magyckers en hun magische spreuken voor te blijven.Het wordt een heuse klopjacht en de gebeurtenissen volgen hierdoor elkaar vliegensvlug op.Mocht de Klauw van Adrian Stone lezen als #buzzboek en als thriller lover was ik wat sceptisch tegenover een fantasy boek.Vind ik dat wel leuk was mijn eerste gedachte,is het niet te,kan het verhaal me wel boeien? Nou het boek heeft me verrast,vanaf het begin zat ik in het verhaal,totaal geen moeite met de wat aparte namen,dingen en plaatsen die er in voorkomen.Heb er dan ook ontzettend van genoten en is voor degenen die eens iets anders willen lezen dan ze gewend zijn,zeer zeker een aanrader! De Klauw is het eerste deel van de Magycker trilogie en ik kijk al uit naar deel 2 al zal ik daar wel nog even geduld voor moeten hebben.</t>
  </si>
  <si>
    <t>k zie jeFender is een nostalgische jongen, begin dertig, die tegen beter weten in zijn eigen videotheek runt. Als Lisa op zijn pad komt, voelt hij zich voor het eerst sinds de breuk met zijn ex eindelijk weer tot leven komen. Lisa is prachtig maar ook ongrijpbaar; hun liefde puur maar stormachtig. Fender leeft voor films en het zoeken naar bewijs dat Elvis nog steeds leeft. Lisa wil alles uit het leven halen en doet dat met vrienden, muziek en drugs. Hoe sterk kan liefde zijn als de ander steeds probeert te vluchten?Te gewoontjes voor een romanAls veellezer merk ik waar mijn voorkeur ligt. Toch (of juist daarom) is het fijn om verschillende soorten boeken te lezen. Het was even wennen aan de ultrasimpele verteltrant van Matthijs Kleyn, maar de schrijfstijl maakt het verhaal toegankelijk. Het leest als een typische Nederfilm gesitueerd in Amsterdam met een opengetrokken blik BN’ers in de hoofd- en bijrollen. Ik zie de poster al voor me.Het is vlot geschreven en toch lijkt het alsof je het niet snel genoeg uit hebt. Het verhaal is saai, sloom, een zoveelste zelfde soort verhaal over Amsterdam en het ontbreekt er aan een eigen stem, een unieke manier om het verhaal in te kleuren. Die ene verhaallijn is net te weinig om een boeiende roman te vormen. Fender is geobsedeerd door Elvis en gelooft dat hij nog leeft. Dat is wel een element dat het iets creatiever maakt… als het niet hinderlijk zou zijn voor wie geen passie voor de man met de kuif koestert.Veel uitweidingen dienen geen doel en nemen kostbare ruimte in beslag die Kleyn nodig had voor character development. Er wordt totaal geen aandacht besteed aan het verleden van Fender en dat van Lisa wordt slechts terloops genoemd. Het is te weinig om ze te begrijpen. Ik mis de cruciale diepgang waardoor je je identificeert met de personages en ze menselijk worden. Het boek wordt daarbij gedomineerd door, weliswaar sterke, dialogen. Er is geen plek voor gedragingen en sfeervolle beschrijvingen van omgeving. Na honderd pagina’s wil je niet enkel lezen wat ze zeggen, je wilt weten hoe ze zich gedragen.Het verhaal is gewoontjes. Ik ergerde me eraan dat het zo verdomde gewoontjes was. In een roman wil ik niet lezen over ‘gewone’ levens. In tegenstelling tot het gewone leven waar we vaak pas later betekenis geven aan situaties moet in een roman alles een betekenis hebben. Dat ontbrak hier, net als een spanningsboog die in een roman nogal belangrijk is, al past het gebrek aan spanning bij de hoofdpersoon. Maar de vorm versterkt de inhoud niet.'Ik zie je' is een filmisch geschreven verhaal waar zo veel onnodig wordt uitgeweid dat Matthijs Kleyn terloops vergeten is een tweede verhaallijn te bedenken en de personages goed uit te werken.(Deze recensie verscheen eerder op www.alexhoogendoorn.nl)</t>
  </si>
  <si>
    <t>Een kort verhaal dat niet past binnen de Q-serie van Jussi Adler-Olsen. Het is blijkbaar uitgegeven omdat het nog even wachten is op een volgend verhaal in die serie. Is het om het lezerspubliek warm te houden? Geen idee, maar het is niet spannend, het is kort, karakters zijn niet uitgediept wat ook moeilijk kan in zo'n kort verhaal.De vrouw van Lars Hvilling Hansen heeft hem saai genoemd, reden om haar te dumpen en om iets aan zijn uiterlijk te doen. Hij gaat naar een schoonheidssalon en laat zowat alle behandelingen doen die er bestaan, maar dat kost uiteraard geld. In het salon van François komen rijke vrouwen ook voor hun behandelingen en daar krijgt hij een geweldig idee om aan te geld te komen.Ik herken er eigenlijk niets in van de auteur van de Q-serie, of het moest de lichtvoetige humor zijn die in het boek zitten. Verder eentje om snel te vergeten. Ik ben blij dat ik het boek niet zelf gekocht heb maar geleend van de bib.</t>
  </si>
  <si>
    <t>Een vrouw wordt vermist. De welgestelde familie schakelt privédetective Tess de Herder in. Als de vrouw vermoord wordt aangetroffen, neemt de politie het onderzoek over. Dat weerhoudt Tess er niet van om zich verder in de zaak vast te bijten, samen met haar herdershond. Tess is een sterke vrouw, maar gecompliceerde relaties met de mannen in haar leven hebben haar onzeker gemaakt op dat vlak. Haar onderzoek brengt haar in aanraking met de duistere kanten van de mens en brengt haar in contact met een roodharige kunstschilder, die Tess intrigeert, maar wiens gedrag tot argwaan en verdenking leidt. Het verhaal speelt zich af in Wageningen, waar Hetty Visser ook woont.Het verhaal neemt ons mee in de wereld van Tess de Herder. Al snel wordt duidelijk waarom de familie haar inschakelt. De waarheid over de vermoorde Sylvia Bongers moet boven tafel komen. Het verhaal heeft veel vaart. De schrijfster introduceert alle personages met een uitgebreide beschrijving van de kleding die ze dragen. Omdat er behoorlijk wat personages een rol hebben in Vermoorde onschuld, begint dit op een gegeven moment vervelend te worden. De kleren van de personages zijn lang niet altijd relevant.Het boek leest vlot. Het lijkt er echter op dat de schrijfster het ook snel heeft geschreven. De interpunctie klopt niet altijd en vaak zijn zinnen grammaticaal onjuist. De lezer kan zich niet goed verplaatsen in het hoofdpersonage, omdat zij niet altijd even sympathiek overkomt. Af en toe is ze ongeloofwaardig agressief. Dit wordt niet voldoende opgebouwd, waardoor de lezer nogal eens schrikt van haar driftige acties. Vanaf dat moment slaat Visser de plank dan ook goed mis.Als de schrijfster een dubbele laag in de verhaallijn had kunnen aanbrengen, had dit een interessante roman kunnen worden. Maar de lezer vermoedt al na enkele tientallen pagina_x0092_s wie de dader is van de moord op Sylvia Bongers. De verschillende personages worden verdacht gemaakt, maar één persoon vormt hierop de grote uitzondering. Omdat het voorgevoel van de lezer uiteindelijk blijkt te kloppen, is het einde van het boek nogal eendimensionaal en voorspelbaar.Tess de Herder en haar herdershond zijn onafscheidelijk van elkaar. Zij is zelfs jaloers als op een gegeven moment blijkt dat haar herder het ook goed kan vinden met een ander personage in Vermoorde onschuld. Dit gegeven maakt Tess wat menselijker en zorgt voor een glimlach op het gezicht van de lezer.Vermoorde onschuld wordt aangeprezen als een spannende liefdesroman. Maar gekeken naar de inhoud en het einde van het verhaal is het meer een traditionele detective met een clichématig einde.</t>
  </si>
  <si>
    <t>Reilly Steels is forensisch onderzoeker, ze komt uit Amerika en er is het een en ander in haar verleden waarvan ze is gaan lopen. Vandaar dat ze nu in Dublin werkt. Haar verleden houdt haar geregeld wakker.Ze wordt geconfronteerd met gruwelijke moorden zoals niemand ze ooit al gezien heeft. Er is weinig tot geen bewijsmateriaal om mee te werken en ook de samenhang tussen de slachtoffers lijkt in eerste instantie willekeurig te zijn. Willekeurige slachtoffers zijn een nachtmerrie voor de politie want letterlijk iedereen kan de volgende zijn.De pers smult van dit verhaal en zit er bovenop.Het boek leest heel vlot en er zitten zeker nog meer boeken in met Reilly Steels als hoofdpersonnage zodat ze nog verder kan ontwikkelen en we nog meer te weten komen over haar verleden. Het verleden van enkele van de politie rechercheurs krijgen we wel mee in dit boek.Ik vroeg me op een bepaald moment wel af wat voor geest je als schrijver moet hebben om dit soort gruwel te bedenken.</t>
  </si>
  <si>
    <t>Als er iets duidelijk wordt in het verhaal van Trevor Noah is het wel hoe diep de apartheid geworteld was in alle facetten van het leven in Zuid – Afrika. Officieel werd de apartheid beëindigd toen Noah zes jaar was. De apartheid zat echter zo ingebakken in de maatschappij, dat deze zich niet zomaar liet verdrijven. Noah beschrijft dan ook een aantal schokkende momenten waarin hij gedurende zijn jeugd alsnog tegen door de apartheid veroorzaakte problemen aanliep. Zijn verhaal toont aan dat ook in de jaren na de apartheid de gevolgen goed zichtbaar waren en dat de gevolgen zelfs nu nog niet voorbij zijn.Ieder hoofdstuk in dit boek begint met een uitleg over bepaalde wetten of omstandigheden in Zuid – Afrika tijdens en net na de apartheid. Noah laat in deze stukken zien dat hij scherp kan observeren, veel nadenkt en een uitgesproken mening heeft.De hoofdstukken zelf bestaan uit beschrijvingen van bepaalde opvallende gebeurtenissen uit de jeugd van de schrijver. Sommige gebeurtenissen zijn grappig en bizar, sommige zijn in feite verschrikkelijk. Noah beschrijft ze echter met een humoristische en soms sarcastische ondertoon. Dit zette me soms op het verkeerde been en zorgde dat het even duurde voor ik besefte hoe erg de situatie eigenlijk was. Maar als het besef dan kwam, dan kwam het als een mokerslag. Noah weet de situaties dan ook erg precies neer te zetten.Ik vind dit een bijzonder indringend portret van de jeugd van een jonge man die door zijn gemengde afkomst in Zuid – Afrika in een bijna onmogelijke positie verkeert. Hij hoort nergens echt bij en verandert daardoor in een kameleon die overal slechts een beetje bij hoort. Daardoor is hij wel in staat om verschillende gezichtspunten te begrijpen en dat laat hij in dit boek dan ook zien. Hij geeft dan ook een bijzonder en voor mijn gevoel vrij volledig beeld van de situatie in Zuid – Afrika aan het einde van de vorige eeuw. Trevor laat ook veel van zichzelf zien in dit boek, wat extra fijn is als je Trevor Noah als comedian of presentator van de Daily Show kent .</t>
  </si>
  <si>
    <t>In de bibliotheek zag ik dit boek liggen bij de aanraders. Door de titel en de kaft van het boek verwachtte ik een combinatie van een chicklit en bouqet-reeks te gaan lezen. Het boek viel ontzettend tegen. Het verhaal was flinterdun en gaat van seksscène naar seksscène. Tussendoor nog wat gevloek van de mannelijke hoofdpersoon en dan heb je het wel gehad. Geen aanrader wat mij betreft.</t>
  </si>
  <si>
    <t>Een boek dat een mooi inkijkje geeft in de filmwereld van de heftige intense werkperiodes waarin een crew volledig in elkaar opgaat tot acteurs die helemaal opgaan in hun rol en eigenlijk één worden met hun personage. Casper is regisseur en hij is getrouwd geweest met de bekende actrice Lieve tot zij op tragische wijze is overleden een paar jaar geleden. Hij wil nu een film maken over hun leven samen. Hiervoor heeft hij Liv en Bison gecast. Lieve leefde op het randje en had en leidde een leven met veel seks en losse relaties tot ze Casper tegen komt. De hoofdstukken gaan afwisselend in op het leven van Liv en Bison en de crew in de tegenwoordige tijd en grijpen daarnaast terug op het leven van Lieve jaren daarvoor. De levens van Liv en Lieve lijken steeds meer gelijkenissen te vertonen naarmate het verhaal vordert. Ze verliezen zichzelf volledig. Dit geldt eigenlijk voor meer karakters in dit boek; allemaal leven ze langs de rand van de afgrond en gaan er zo nu en dan bijna of helemaal overheen. De levens van Liv en Lieve kennen zoveel parallellen dat deze omschakeling tussen beide karakters niet zo interessant is. De karakters ontwikkelen zich niet echt en dat geldt eigenlijk ook voor de andere personen in dit boek. Dat heeft denk ik mede te maken, omdat we niks te weten komen over de gevoelswereld en de motieven van de karakters. Dit maakt het lastig om je als lezer in te leven. Lieve heeft wel wat weg van Ik omhels je met duizend armen waarbij de karakters ook een losbandig leven leiden. Waar dat boek wat meer gelaagdheid kende, mis ik dat bij Lieve. Meneer Giphart, dit kan beter!</t>
  </si>
  <si>
    <t>Spiegel van Cara Delevingne is een boek dat ik begon te lezen zonder enige verwachtingen. Ik wist dat Cara bekend stond om haar modellen- en acteerwerk, maar kwam er door het lezen van dit boek ook nog eens achter dat ze een fantastische schrijver is. (Al is de hulpschrijver, Rowan Coleman, dat dan natuurlijk ook). Spiegel draait om haar personages, en die zijn ó zo goed geschreven. Red is een super intrigerend personage waar je gewoon verliefd op wordt. Cara beschrijft haar op zo'n manier dat haar androgyne natuurlijkheid van de pagina afspringt. Red, oftewel, Amy, is een prachtig, gecompliceerd personage dat niet lijkt te weten wat ze eigenlijk in het leven wil. Maar door het verhaal heen lijkt ze zichzelf te ontdekken, en haar vrienden ondernemen diezelfde zoektocht.Onder al dit identiteitsgeweld zit een interessant mysterie dat geweldig wordt opgebouwd en gehyped. Naomi, hun mede-bandlid en vriendin, is verdwenen: maar wordt dan plotseling gevonden in een rivier, nauwelijks nog in leven. De politie doet het af als een zelfmoordpoging, maar niets is wat het lijkt... Het mysterie rondom Naomi is intrigerend en interessant beschreven, omdat het écht een mysterie is. Het was niet voor de hand liggend - wat er met haar was gebeurd. Ik had wel mijn vermoedens rondom een personage, en die vermoedens zijn inderdaad uitgekomen. (Yay, me!)Maar waarom geef ik dit boek dan 4 sterren? Dat heeft eigenlijk één reden. Hoewel er personages waren die ontzettend goed geschreven waren, waren er ook personages die vreemde ontwikkelingen doormaakten. Zo snapte ik de ontwikkeling van Red's moeder echt niet. Het ging echt van de hak op de tak in de span van een paar hoofdstukken, en dat kwam, voor mijn gevoel, niet echt realistisch over. (Het feit dat ze plotseling tot inkeer kwam, terwijl ze een paar hoofdstukken geleden nog iets héél ergs had gedaan). Maar dat is natuurlijk mijn mening. Verder vond ik Rose eerst een geweldig personage, maar daarna vond ik het ook niet helemaal begrijpelijk waarom ze zo ontzettend gemeen deed tegen Red toen zij haar 'coming-out' had (laten we het zo noemen). Dat kwam helemaal niet overeen met de ontwikkeling van haar personage in de rest van het boek... en leek gewoon een manier om extra drama in het boek te stoppen. Not cool. Ik vond Rose daarom ook het slechtste personage in dit boek, qua ontwikkeling, maar ook gewoon omdat ze écht een bitch was, puur om het bitch zijn. Ze had geen enkele goede reden om Red compleet voor schut te zetten en zelfs te beschuldigen van verkrachting... terwijl ze dus, wat eerder in het boek onthult wordt, al een keer is verkracht.Aan de ene kant, kan ik zeker zien en begrijpen hoe heftig Rose reageert op de kus van Red, maar de 'aftermath' van daarna... onbegrijpelijk.Daarom geef ik het boek 4 sterren. Desondanks is dit toch echt een must-read die mij omver heeft geblazen. Ik heb het boek in één dag uitgelezen, zo spannend was het. Het pakt je vast en laat je niet meer los.</t>
  </si>
  <si>
    <t>Voor mij ligt een jeugdroman, geschikt voor middelbare scholieren en ouder. Een debuut van een jonge schrijfster, die schrijfster blijkt ook nog eens erg veelzijdig te zijn. Liza Sips schrijft colums, blogs en is bekend van Goede Tijden Slechte Tijden. De serie en deze actrice heb ik nooit gevolgd, maar in het persbericht lees ik dat het verhaal is gebaseerd op haar eigen ervaringen als GTST-ster.Pippa zit op de havo en ze werkt hard aan haar acteer-carriere. Ze volgt lessen en zit op een middelbare school die meewerkt wanneer leerlingen een auditie moeten doen tijdens schooltijd. Net als alle andere 16 jarigen heeft ze ook vriendinnen, haar nicht Jasmijn is haar beste vriendin. Ze zitten samen in de klas. Op vrijdagmiddag gaan de leerlingen uit school iets drinken bij Toppels. Pippa steekt niet genoeg tijd in haar schoolwerk, het loopt zelfs zover op dat ze straf krijgt en de komende drie maanden niet mee mag doen aan het programma van school. Net wanneer ze auditie mag gaan doen bij Liefde &amp; Verraad, haar favoriete soap. Gelukkig neemt haar moeder het voor haar op en ze krijgt toch toestemming. Tijdens haar auditierondes ontmoet ze Mees, de acteur waar ze al een tijd over droomt. Een vonk slaat over en ze wordt uiteindelijk in dienst genomen als actrice bij deze soap. Ze deelt samen met Blair, haar tegenspeelster en dochter van de zenderbaas, een kleedkamer. Blair is jaloers op Pippa en werkt haar in alles tegen. Blair verstopt zelf haar schoolboeken vlak voor een tentamen. Mees lijkt steeds meer en meer aandacht aan Pippa te schenken, hij komt zelfs naar haar diploma-uitreiking. Pippa ziet haar vrienden nauwelijks meer. Het lijkt wel of ze elkaar niet meer begrijpen. Over het lelijke gedrag van Blair kan ze al helemaal met niemand praten, want de bladen berichten steeds over een relatie tussen Blair en Mees, die ontkend noch bevestigd wordt en over de vriendschap tussen Blair en Pippa als BFF’s. Al met al loopt de situatie erg hoog op en komt in Brussel, tijdens een teamuitje, tot een climax tussen Blair, Mees en Pippa. Er wordt kant gekozen, maar wie kiest er voor wie?Het boek, de jeugdroman leest vlot weg. Het lijkt wel waargebeurd, maar zou ook goed fictie kunnen zijn. Ik leef echt mee met Pippa en steek ook iets op van het leven als acteur, zo achter de schermen. Het boek sluit af met een verrassende wending en laat zeker ruimte over voor een vervolg. Ik ben zeker benieuwd naar het verloop van de carriere van Pippa, maar ook van Liza Sips zo onderhand.Soapsop van Liza Sips, januari 2015 Uitgeverij de Fontein./Lmcmr</t>
  </si>
  <si>
    <t>Dit is een boek, dat ik had willen lezen toen ik zelf rond de veertig was, het zijn zulke herkenbare vragen en situaties en ze zijn met humor gesteld en beantwoord, Ik zie de worsteling van de vrouwen van veertig en lees de antwoorden, de verschillende oplossingen van de "wijze, oudere." Die ook terugkijken met relativering, het ligt achter hun en zij hebben zo goed als mogelijk hun eigen manier gevonden om ermee om te gaan. En "problemen" zoals Claudia zegt: "Slaap er een nachtje over."</t>
  </si>
  <si>
    <t>Niet echt mijn ding. Het boek leest als een sprookje met zwart-wit personages zonder enige diepgang. Ik had ook verwacht dat het boekje grappiger zou zijn omdat Arto Paasilinna aanbevolen wordt als je op zoek bent naar humoristische verhalen. Misschien moet ik nog eens iets anders van hem proberen - dit verhaal zei me in elk geval niet zo veel.</t>
  </si>
  <si>
    <t>De Vlaamse schrijfster Belinda Aebi was gedurende ruim een kwarteeuw manager bij Rodania, het bedrijf van haar Zwitserse vader. Ze was al ver in de veertig toen ze drie jaar geleden ontdekte wat ze echt wou doen, namelijk thrillers schrijven. In een interview gaf ze toe dat haar ambitie niks minder is dan de vrouwelijke Pieter Aspe te worden. Na Dubbelspel uit 2010 is nu haar tweede thriller verschenen: Het geluid van stilte.Een rijk echtpaar Vlaamse paardenkwekers wordt geconfronteerd met de plotse dood van hun zoon, die samen met zijn broer en zus het bedrijf had overgenomen. Het rechercheteam komt voor vraagtekens te staan als blijkt dat er meer mysteries rond dit overlijden en deze familie hangen dan op het eerste gezicht wordt vermoed. Een dag voor dit drama vindt een poetsvrouw een envelop met veel geld in het openstaande kluisje van een hotelkamer, die vrijwel ongebruikt is achtergelaten. Aanvankelijk wil ze het geld houden, maar gefrustreerd door het liefdeloze leven dat ze leidt, bedenkt ze een snood plan en gaat op zoek naar de eigenaar.De ingrediënten voor dit spannende gegeven worden al in het begin door elkaar gehaspeld. Er ontstaat vrijwel onmiddellijk verwarring door het onaangekondigd binnenvallen van veel personages in de klaarblijkelijke veronderstelling dat hun positie, handelen en denkwijze bij de lezer al bekend zijn. Bovendien kan, voor Nederlandse lezers, het veelvuldig gebruik van typisch Vlaamse uitdrukkingen een bijkomende barrière vormen tegen het lekker doorlezen, iets waarmee de Vlaamse lezers uiteraard geen problemen zullen hebben. Die uitdrukkingen zijn soms grappig, maar voor Nederlanders soms ook totaal onbegrijpelijk, en dat is jammer. Dit geldt evenzo voor de dialogen. Vaak zijn ze op het ordinaire af en komen niet erg geloofwaardig over. In de loop van het verhaal komt hier weinig verandering in. De toon blijft opgejaagd en snauwerig: nergens lijkt iemand een normale conversatie te kunnen voeren. Ook tijdens de verhoren en gesprekken van de recherche met familie en mogelijke verdachten, en ook in hun onderlinge bijeenkomsten, zijn de dialogen schreeuwerig en niet serieus te nemen.De twee plotlijnen komen vrij snel bij elkaar en voeren de spanning ietsjes op. Daarna blijft het verhaal voortkabbelen. Als eenmaal duidelijk begint te worden waar het allemaal om draait, komt er grip op de plot en is de weg naar de ontknoping gemarkeerd met helder uitgezette piketpaaltjes. Maar dit is dan wel de enige motivatie om mee te blijven zoeken naar het laatste puzzelstukje. De desillusie is echter groot als er op het einde veel vragen openblijven door het ontbreken van een bevredigende ontknoping. Ondanks de schoonheid van de veelbelovende titel proeft Het geluid van stilte als stilstaand water.</t>
  </si>
  <si>
    <t>Ik heb meerdere boeken van dit schrijvers duo gelezen maar de bewoonde wereld is het eerste boek van hun dat ik niet uitgelezen heb. Ik kon totaal niet in het verhaal komen en vond er veel herhaling in zitten. Ik had het boek in de kast staan maar heb het achter gelaten op de camping bibliotheek en hoop dat ik iemand anders er gelukkig mee heb gemaakt.</t>
  </si>
  <si>
    <t>Boeken die zowel in het heden als verleden afspelen vind ik vaak leuk om te lezen. Dat is ook een van de redenen dat ik aan Triptiek ben begonnen. Het is bovendien een losstaand boek van Slaughter, aangezien ik maar 1 ander boek van haar heb gelezen. Het boek is opgedeeld in 3 delen: deel 1 is heden, deel 2 verleden en in deel 3 worden heden en verleden afgewisseld. Deel 1 was nog wel leuk om te lezen. Maar deel 2 was bijna niet doorheen te komen zo langdradig met overbodige beschrijvingen. Deel 3 werd weer wat leuker maar nog steeds niet echt spannend om te lezen. Halverwege het boek wordt eigenlijk ook wel duidelijk hoe het verhaal in elkaar steekt. Dat vind ik echt een groot minpunt van het boek. De laatste 200 pagina's zijn dan eigenlijk alleen nog maar bladvulling met nog een paar niet echt spannende verwikkelingen waardoor de schrijfster een boek van 450 pagina's heeft kunnen afleveren. Ik zou dit boek eigenlijk dus alleen maar aanraden als je een groot slaughter fan bent en dit boek nog ontbreekt in je boekenkast.</t>
  </si>
  <si>
    <t>Wat een waardeloos verhaal zeg! Veel te veel personages worden opgevoerd waardoor je soms niet meer weet wie wie is. Je gaat allerlei onbelangrijke dingen proberen te onthouden waarvan later blijkt dat ze er niet toe doen.De climax op het eind vond ik gewoon lachwekkend en het open einde waardeloos. Ik zal niet snel meer pakken naar een boek van Tineke, jammer</t>
  </si>
  <si>
    <t>Over spanning gesproken, over het boek van schrik bijna uit mijn handen laten vallen, over een kreet die mij ontsnapte bij het lezen van deze thriller.Over één zin in Trigger die mij achtervolgt:"Duitsland. In een psychiatrische kliniek stelt psychologe Ellen, op verzoek van haar vriend Chris, een onderzoek in naar een vrouwelijk patiënte. Zij noemt haar "de vrouw zonder naam"."Hoewel de flaptekst van Trigger al duidelijk maakt dat de patiënte plotsklaps verdwenen is, wordt dat bericht in het boek zelf toch onverwachts vermeld.Wat volgt is een bloedstollend verhaal over Ellen die belaagd wordt door "de zwarte man". Hij is de vermeende ontvoerder van "de vrouw zonder naam".De plot is zo verschrikkelijk goed en die ene zin zo fantastisch in het verhaal opgenomen dat ik vrees nachtmerries hieraan over te houden. Het boek is een aaneenschakeling van onvoorstelbare gebeurtenissen.Wulf Dorns schrijfwijze doet mij denken aan die van de eveneens Duitse schrijver Fitzek. Dorn laat iets meer ruimte voor gevoelens van zijn hoofdpersonages en in vergelijking met de latere boeken van Fitzek is Trigger ook meer geloofwaardig.Dorn onderscheidt zich van Fitzek door de bijzondere psychologische elementen in zijn boek. Deze zijn in Trigger duidelijk aanwezig en vormen met de plot een ijzersterke combinatie.Eigenlijk kan ik heel kort zijn over Trigger: Geniaal!</t>
  </si>
  <si>
    <t>In dit derde boek van Hendrik Groen gaat het niet over de avonturen in het bejaardentehuis, maar over een weggesukkelde burgerlijke man die ontslagen wordt, maar er een erg riante ontslagvergoeding uit weet te slaan. Deze gebruikt hij om zijn eigen dood in scène te zetten: iets waar het boek om draait. Al vrij snel wordt duidelijk dat het hierom gaat, en dit sukkelt het hele boek zo door.Doorsukkelen: dat is denk ik wel een erg toepasselijk woord. Hoewel Groens schrijfstijl nog steeds makkelijk wegleest, kabbelt het verhaal vooral door. Pas op de laatste derde tot kwart, wanneer de begrafenis dichterbij komt, begint het pas echt op gang te komen. De personages zijn allemaal uitgeblust en dat merk je ook. Helaas druppelt dat ook door naar hun ontwikkeling: die is ook niet echt om naar huis te schrijven. En ook het verhaal zelf is niet heel denderend: doordat de personages niet echt heel lekker uit de verf komen, mist het verhaal de pit die het toch wel nodig heeft. Nu sukkelt het gewoon een beetje door.Op zich is het geen verkeerd verhaal. Het leest lekker weg, het is interessant, er komen zeker over de uitvaartbranche interessante feiten langs en er zitten wel wat leuke wendingen in. Maar zeker in vergelijking met Groens eerdere boeken vind ik dit een tegenvaller. 2,5 sterren.</t>
  </si>
  <si>
    <t>"Op de saaie cover prijkt een oog met daarin de tekst 'Woorden zijn wapens'. De quote op de achterkant van het boek echter (Ik daag iedereen uit om de eerste bladzijde te lezen en dan niet door te gaan tot de laatste) maakt de lezer nieuwsgierig. Wat mij opviel is dat er geen proloog is maar dat je direct midden in het verhaal wordt gegooid. Vanaf de eerste bladzijde roept dit vragen bij je op en MOET je gewoon doorlezen. Wat ik erg waardeer is het feit dat je tijdens het lezen van dit boek heen en weer wordt geslingerd tussen het heden en verleden. Dit vraagt oplettendheid. De tussenstukjes maken het nog spannender. Het boek is verdeeld in vier delen en hierin lopen twee verhaallijnen, de eerste over Wil, de tweede over Emily. Uiteindelijk komen de twee verhaallijnen bij elkaar. De vlotte schrijfstijl en het unieke onderwerp van het verhaal maken dat je door het boek heen raast. Het karakter van Wil had iets sterker neergezet kunnen worden. Het karakter van Emily is voldoende uitgewerkt en voor haar voelde ik vooral genegenheid. Ook de humor die Barry verwerkte in het verhaal, spreekt me erg aan. Conclusie; ik heb erg genoten van het boek; het leest niet als een trein maar als een intercity!"</t>
  </si>
  <si>
    <t>Ellen Holms: Privédetective is een luisterboek geschreven door Nicolet Steemers speciaal voor Storytel, Het verhaal bestaat uit tien delen van ruim een uur en worden voorgelezen door actrice Miryanna van Reeden Zij maakt door het voorlezen in de ik-vorm dat je je haar als Ellen Holms voor je ziet.Twee jaar heeft Ellen Holms in de gevangenis gezeten, veroordeeld voor doodslag op een leerling van haar, Joey. Bij het verlaten van de gevangenis moet zij van de reclassering een keuze maken uit een cursus en zie kiest voor de thuiscursus privédetective. Daarnaast gaat zij werken bij de plantsoenendienst van de gemeente.Het idee van het boek is origineel, maar wel een beetje vergezocht. Het zijn ruim tien vermakelijke uren luisteren, maar het plot en gebeurtenissen zijn allemaal te voorspelbaar, Nicolet Steemers weet jammer genoeg geen een keer te verrassen met een actie van Ellen. Alles wat je denkt dat gaat gebeuren, gebeurt ook. Helaas zit het allemaal iets te simpel in elkaar.</t>
  </si>
  <si>
    <t>Salto is een road trip verhaal over twee jonge mensen die elkaar op reis tegenkomen, samen avonturen beleven en elkaar ook weer kwijtraken. De schrijfster wilde er gezien het omslag een spannend verhaal over een internationale samenzwering van maken, maar dat wordt nergens echt tot leven gewekt. De setting, een rondreizend circus, is wel verrassend en inventief maar het verhaal blijft aan de oppervlakte en krijgt zeker geen spanning. Verder vind ik het taalgebruik archaisch en hier en daar warrig.</t>
  </si>
  <si>
    <t>Wat doe je als je tijdens je treinreis een mobiele telefoon vindt? Je geeft het aan de conducteur of machinist. Dat is in ieder geval wat ik zou doen. Maar ik ben Henrik Pettersson, ook HP genoemd, niet. Want hij hield deze mobiele telefoon. Met allerlei gevolgen van dien.Op de display van de telefoon verschijnt een kort bericht: 'wanna play a game?'. Na een korte aarzeling besloot HP dat hij dat wel wilde. Dat eerste berichtje is er de oorzaak van dat hij wordt meegezogen in een spel. Een gevaarlijk spel met desastreuze gevolgen.Behalve HP wordt ook de lezer meegezogen in het spel. Al vanaf het eerste hoofdstuk. Dit alles gebeurt in een goed en snel tempo en in een meer dan prettige schrijfstijl. Waarbij de schrijver niet vies is van het tegenwoordige taalgebruik.De tegenhanger van HP is Rebecca Normén, een veiligheidsagente. Hoewel haar beroep over het algemeen saai is, overkomen haar toch bijzondere en spannende momenten. Eén van die momenten, een gevolg van het spel, zorgt voor een onverwachte confrontatie tussen HP en Rebecca. Waardoor een voorval uit het verleden meer naar de voorgrond komt.Game is gekozen tot beste Zweedste thrillerdebuut. En daar kan ik me wel wat bij voorstellen. Want mij heeft het boek in ieder geval geboeid en nieuwsgierig gemaakt naar de volgende boeken van Anders de la Motte.</t>
  </si>
  <si>
    <t>Mooie overpeinzingen, prachtige zinnen! Ik wilde hier in deze reactie graag wat zinnen en alinea's overnemen. Maar m'n blaadje raakte voller en voller. En ik bedacht me dat ik dan net zo goed het hele boek over kon typen.Zo zonder woede en verontwaardiging zodat de lezers (als rechters) het oordeel over de gebeurtenissen zouden vellen. Mooi!Vijf dikke duimen. Ik ga dit boek zeker nog eens lezen.</t>
  </si>
  <si>
    <t>Door de vele lovende recensies kwam 'Het vervloekte Huis' al snel op mijn leeslijstje terecht. Hoewel het boek zeer vlot geschreven is en leest als een trein, ben ik toch niet erg enthousiast. De karakterisering en spanningsopbouw vielen tegen en daardoor zat ik op geen enkel moment echt in het verhaal. Vaak stelde ik me vragen bij het doen en laten van de personages. Daarbij komt nog dat sommige passages uitgebreid beschreven werden terwijl ze triviaal waren en voor het verhaal weinig ter zake deden. Heel slecht was het boek niet, maar ik zou het zeker niet aanbevelen.</t>
  </si>
  <si>
    <t>De wade des doods is de vierde historische detective over Damyaen Roosvelt. De nieuwste Marian de Haan biedt het vertrouwde beeld van het fictieve Duynhaven met zijn adel, ambachtslieden en het gewone volk. Het verhaal speelt zich af in 1379, wanneer Jan Houtepoot, de oom van schepen Damyaen Roosvelt, met een groot deel van de familie terugkeert van een pelgrimage naar Jeruzalem. Net als in vorige boeken over Damyaen, drukken familieperikelen een belangrijke stempel op De wade des doods.Zonder enige twijfel biedt De Haan een kleurrijk palet van het leven in de middeleeuwen. Het is dat, en de ontwikkelingen in de familie Roosvelt, die het verhaal lange tijd interessant en amusant houden. Tegelijkertijd kan ik me voorstellen, dat iemand die nog onbekend is met de familie Roosvelt, daar niet door aangetrokken wordt. Ook zijn de bestuurlijke verhoudingen interessant, omdat ze op scherp worden gezet door de komst van een zichzelf verrijkende schout.Juist het misdaadverhaal zelf komt traag op gang. In eerste instantie wordt er wel een kinderlijkje uit het water gevist, maar daarna duurt het lange tijd voordat het onderzoek begint te lopen. Er vinden meer misdaden plaats die, net als in eerdere boeken van De Haan, meestal niet met elkaar in verband staan.In het boek vinden een behoorlijk aantal moorden plaats. Zoals de moorden op de dochter van smid Folcker en op de Fransman Giraud Bossart. De oplossing van deze moorden ligt er zo ongelofelijk dik bovenop, dat het me verwonderd dat Marian de Haan het zo in het boek heeft gelaten. Daarom kom ik tot de conclusie, dat De wade des doods vooral een jeugdboek is. Een boek geschreven voor een goedgelovig publiek, dat alles aanneemt zoals de personages in het boek je willen doen geloven. Een beetje detective-liefhebber heeft geen enkele moeite daar doorheen te prikken. Daarom blijven de sfeervolle Middeleeuwse setting en de perikelen op bestuurlijk niveau en in de familie Roosvelt, de aspecten waarom ik dit boek toch met plezier gelezen heb. Een zeer luchtig tussendoortje.</t>
  </si>
  <si>
    <t>Ik had dit boek uit de bibliotheek meegenomen omdat het me een "mooi" verhaal leek. Ik vind waargebeurde verhalen altijd wel interessant om te lezen. Ook dit verhaal is weer vreselijk, wat Diaryatou allemaal heeft moeten meemaken, echt verschrikkelijk! Ondanks dat het verhaal dus boeiend genoeg was vond ik het wel een heel slecht geschreven boek, het verhaal ging een beetje van de hak op de tak. Soms kon ik er geen touw aan vastknopen maar dat komt misschien ook wel door de vele personen die in het boek voorkomen. Diaryatou heeft zoveel familieleden etc. dat je soms niet meer wist over wie het nu weer ging. Dus een boeiend verhaal maar niet zo best verteld naar mijn mening.</t>
  </si>
  <si>
    <t>Mattias was nog jong maar ging dood.Zij bleven achter. Zij vertellen."Een week na Mattias werd zijn fiets bezorgd."In negen hoofdstukken vertellen achtereenvolgens zijn vriendin Amber, zijn vriend Quentin, zijn opa en oma, een verkoper die alcoholist is, een gamer die ook roadie was, zijn moeder Kristianne, de blinde loper Chris, de moeder van een ongelukkige en tenslotte nogmaals Amber, over hun herinneringen of gebrek aan herinneringen aan Mattias en hoe ze daar mee zijn omgegaan.Sommigen hadden hem lief, anderen kenden hem nauwelijks, en alle herinneringen zijn anders. In elk leven speelt hij een cruciale rol, soms juist door er niet te zijn. Acht verschillende levens die in dit boek verbonden zijn door Mattias.Langzaam wordt duidelijk wie Mattias was en wat er die avond gebeurde.Zijn vriendin zag hem niet meer nadat ze ruzie hadden...Dit boek laat de lezer nadenken over angsten van nu, over hoe je met verlies om kunt gaan en, omdat er anders niets meer is, over herinneringen die we benoemen en die soms veranderen naarmate de tijd verstrijkt.De prachtige cover symboliseert de plaats waar het eindigde.'Na Mattias' leest lekker vlot en door de bijzonder manier van samenstelling blijft het interessant tot en met het laatste woord. Het is een spannende maar ook ontroerende roman. - Graag Gelezen.</t>
  </si>
  <si>
    <t>Waardeloos boek. Ik was direct de draad kwijt en kon maar niet volgen hoe de verschillende brokjes verhaal met elkaar te maken hadden.niet lezen. er is zoveel met 4/5 sterren dat je hier niet je tijd mee moet verdoen.</t>
  </si>
  <si>
    <t>Het Dertiende Sterrenbeeld is de 1e misdaadroman van Unni Lindell met inspecteur Cato Isaksen in de hoofdrol.Isaksen is een veertiger, die terzijde wordt gestaan door brigadier Roger Høibakk en agente Randi.Cato Isaksen worstelt met zijn gevoelens. Hij is weg bij zijn vrouw Bente en zijn zoons Gard en Vetle.Hij woont nu bij de jongere Sigrid, met wie hij samen een baby heeft, Georg. In zijn hoofd trekt Bente echter nog steeds, hij kan zich niet van haar losmaken. Ook het gevoel dat hij faalt tegenover zijn tienerzoons laat hem niet los. Maar het werk roept, er worden een paar vreemde moorden in Oslo gepleegd. Telkens wordt er bij het slachtoffer een briefje gevonden met daarop een paar zinnen uit een gedicht.Isaksen en collega's vermoeden dat er een seriemoordenaar aan het werk is. Maar hoe ze ook zoeken, ze kunnen geen verband tussen de slachtoffers vinden.Intussen raakt de relatie tussen Cato en Sigrid steeds verder in een dip en zoekt hij weer toenadering tot Bente. De relationele sores en de moorden vermoeien Isaksen nogal, waardoor hij knorrig en humeurig wordt.Unni Lindell schrijft het verhaal in korte hoofdstukken. Dat houdt de vaart er wel in. Ze heeft een heel bijzondere manier van schrijven, heel beeldend, zodat je bijna kunt ruiken en voelen wat er gebeurt. De korte hoofdstukken geeft haar de mogelijkheid om het verhaal vanuit steeds wisselend perspectief te vertellen.Het is een uitstekend geschreven boek, met een prima plot en sterke karakters.</t>
  </si>
  <si>
    <t>Zijn debuut en mijn eerste en waarschijnlijk laatste Ludlum. Ik heb het tot 70 pagina's voor het einde volgehouden. Lastig te volgen boek met veel dialogen. Het verhaal schiet alle kanten op en er komen steeds meer personages bij. De schrijfstijl lijkt op die uit de jaren '70. Gaap.</t>
  </si>
  <si>
    <t>Hoe open kan een einde zijn?Mo Hayder kan behoorlijk scherp met haar pen in de weer zijn. Veel spanning en psychologie laten lezers vaak naar het puntje van hun stoel kruipen.Met Rot steekt dat wat anders in elkaar.De 16-jarige Lorne Wood wordt vermist en later dood gevonden.Zoë, werkzaam bij de politie, gaat op onderzoek en heeft al snel een verdachte. Alleen is het niet de dader want zijn alibi is sluitend. Zoë speurt verder terwijl haar zus Sally wanhopig probeert haar hoofd boven water te houden na een scheiding.Om extra geld binnen te halen gaat ze werken bij David Goldrab, een pornobaas en crimineel.Haar dochter Milly heeft geld geleend bij een drugsdealer en moet dat met hoge rente terugbetalen.Genoeg ellende om daar een spannend verhaal over te schrijven zou je denken.Maar Mo heeft heel veel papier gebruikt om een tijdje om de hete brij heen te draaien. Ze komt niet tot de kern van de zaak en laat verhaallijnen onafgewerkt. Ongeloofwaardig politieoptreden en solistische acties dragen ook niet bij voor een flitsend geheel. Personages die met veel uitleg worden geïntroduceerd komen verder nauwelijks terug in het verhaalDan wordt het na 300 pagina_x0092_s warempel nog spannend maar als op pagina 395 het boek uit is, blijkt het verhaal nog niet afgelopen te zijn.Een cliffhanger in een boek waarvan niet bekend is of er een vervolg komt, het moet verboden zijn!</t>
  </si>
  <si>
    <t>Tijdens het lezen van dit tweede boek van Lindstein valt meteen op dat het lang niet zo fascineert als het eerste. Achteraf kan ik concluderen dat dat meerdere redenen heeft. In het eerste boek zijn zaken nog aannemelijk en te vertalen naar een (soort van) realiteit. Zou dit echt zo kunnen? Die vraag werd toen menigmaal met een ‘ja’ of ‘misschien wel’ beantwoord. Nu is dat niet het geval. Lindstein heeft heel veel toevalligheden gebruikt om het verhaal kloppend te krijgen waardoor het totaal niet realistisch lijkt. Sommige zaken natuurlijk wel maar op het moment dat ze probeert iets meer verdieping aan het geheel te geven, wordt het alleen maar meer voorspelbaar en zijn er zelfs momenten dat er irritatie optreedt ten aanzien van de invulling van bijvoorbeeld Sofia. Als je uit een sekte bent ontsnapt en weet hoe een dergelijke organisatie werkt dan is haar naïviteit totaal niet aannemelijk, komt het met vlagen zelfs heel dom over. En zo zijn er meer zaken te noemen.Persoonlijk lagen de verwachtingen van dit vervolg veel hoger want het blijft niet bij één ding dat niet klopt. Richting de plot maakt Lindstein een sprong in het verhaal en gebeurt er weer iets heel voorspelbaars, de afloop daarvan laat zich ook raden want er is maar weinig fantasie voor nodig om het verhaal af te ronden. In het achterhoofd zit echter de ervaring van Lindstein zelf als sektelid en daarom is het teleurstellend dat ze zich mijns inziens heeft laten meeslepen in het romantiseren en ongeloofwaardig uitbreiden van het verhaal. Dit terwijl de basis en de in het verhaal genoemde familiekronieken wél heel goed gevonden zijn. Jammer dus dat Lindstein niet meer bij de kern van het verhaal is gebleven, ik denk namelijk dat dat veel authentieker zou overkomen. Laat duidelijk zijn dat dit mijn interpretatie is en niet per se een gegeven. Lees het boek vooral zelf en trek je eigen conclusies. De schrijfstijl is bijzonder prettig en daar is dus niets mis mee. Dit vervolg mist naar mijn mening gewoon het waarheidsgetrouwe gevoel dat het eerste deel wel had. Het derde deel gaat verder met de kinderen van Oswald, de proloog die in dit boek is vermeld noemt dat niet expliciet, maar de afkortingen van de namen laten dat duidelijk doorschemeren. Ditmaal is de nieuwsgierigheid echter stukken getemperd. 2 sterren, een matige herrijzenis. Jammer.</t>
  </si>
  <si>
    <t>‘De bekentenis van Adrià’ van Jaume Cabré‘De bekentenis van Adrià’ is een complex, maar bovenal overrompelend en tragisch verhaal dat zich afspeelt in een tijdsbestek van zes eeuwen Europese geschiedenis, waarin niet alleen de ontstaansgeschiedenis en de lotsbestemming van ‘de Storioni’ ertoe doen, maar waar ook de medische experimenten op Joden en de vernietiging van diezelfde Joden in onder meer kamp Auschwitz-Birkenau een dramatische impact hebben.Hoofdpersoon Adrià Ardèvol groeit op als enig kind van liefdeloze ouders in het Barcelona van ‘Viva Franco’. Een vader en een moeder die hun hoogbegaafde zoon willen zien schitteren op het hoogste niveau, ieder vanuit het eigen perspectief. Adrià is nooit kind geweest, zelfs niet toen hij kind was, in alles vroegrijp en ‘non sum dignus’. Gelukkig kan hij in zijn bestaan behalve op de zorg van Kleine Lola, ook dag en nacht rekenen op de hulp van sherrif Carson en van Zwarte Adelaar, een plastic indiaan op een bruin paard.Adria is 60 jaar oud en mogelijk niet 100% betrouwbaar als hij verslag doet van iets dat 500 jaar geleden begon.Felix Ardévol, de vader van Adrià begint in Barcelona een winkel in antiquiteiten, opgebouwd met goederen die hij op slinkse en veelal immorele wijze heeft verkregen uit handen van Joden die met het oog op de hervormingsplannen van Hitler willen vluchten naar Amerika en die op zoek zijn naar contant geld om hun reis te bekostigen. Adrià, die verplicht vioollessen volgt, raakt in de ban van een kostbare viool uit de achttiende eeuw, de eerste uit de handen van de beroemde vioolbouwer Lorenzo Storioni uit Cremona en nu in het bezit van zijn vader. Hij wil dolgraag op de Storioni spelen, maar zijn vader geeft hem voorlopig geen toestemming. Bernard Plensa i Punsoda, het vriendje van Adrià beschikt over een absoluut gehoor en bespeelt, anders dan hijzelf, zijn viool met gevoel. Uit afgunst neemt Adriá zich op kinderlijke wijze voor om Bernat voor altijd het zwijgen op te leggen. De kostbare viool, de Vial, verbindt de twee vrienden echter vanaf hun jeugd tot aan het levenseinde van Adrià in een onvoorstelbare tragedie, waarbij het achterhalen van de moordenaar van zijn vader de leidraad vormt in het bestaan van Adrià.Nog op tijd, voordat alle herinneringen sterven en Adria nergens meer is, doet hij een bekentenis in briefvorm aan Sara, zijn geliefde.Verrijking, verdieping, ontroering en misschien een andere kijk, onder dankzegging aan Jaume Cabré.Of, zoals het personage Isaiah Berlin het omschrijft op blz.503:“Een boek dat het privilege verdient om herlezen te worden door het vermogen de lezer te fascineren. Hem te doen verwonderen door de intelligentie die er in het boek schuilt en door de schoonheid die het opwekt.”Schrijver Jaume Cabré legt bij de lezer de zware taak om een oordeel te vellen over de handelswijze van de verschillende personages die leven onder zwaar morele druk en sterk wisselende maatschappelijke omstandigheden in de loop van deze gitzwarte geschiedenis.Aansprekend vertaald uit het Spaans door Pieter Lamberts en Joan Garrit.</t>
  </si>
  <si>
    <t>Nachtzwemmen is het debuut van Lucy Clarke.Ik zag het boek hier op boekenfans passeren. Zowel het verhaal als de cover spraken me direct aan. Mijn aankoopsuggestie bij de bib werd direct gerealiseerd, dus was ik de eerste die dit exemplaar in handen kreeg. Al moet ik eerlijkheidshalve wel bij vermelden dat manlief me voor was en de boeken eerst las ;-)Katie wordt ’s nachts wakker en had een rane droom. Als ze de deur opent staat daar de politie. De agenten vertellen dat haar zus Mia overleden is en zelfmoord pleegde...Nachtzwemmen vertelt afwisselend het verhaal van Katie en van Mia.Katie krijgt te horen dat haar zus overleden is. Ze kan niet geloven dat Mia zelfmoord pleegde.Mia haar verhaal vertelt haar belevenissen tijdens haar wereldreis samen met haar beste vriend Finn. Ze wordt verliefd op Noah, een surfer, maar weet niet waarom hij vlucht, wat hem bezig houdt.Katie beslist om alles achter te laten, haar appartement en haar job in Londen en haar verloofde. Ze reist Mia achterna. Ze gebruikt het dagboek van Mia om te achterhalen waar haar zus overal is geweest en wat er allemaal in haar omging.Waarom was Mia in Bali als dit niet op haar route lag?Waarom was Finn niet bij haar?Pleegde ze zelfmoord?Als lezer krijg je stukje voor beetje inzicht in het verhaal. Je ontdekt hoe de relatie tussen de 2 zussen is, waarom Katie en Finn elkaar mijden. Je leest waarom Noah vlucht voor alles en iedereen.Ik vind het een krachtig debuut. Het vertelt een verhaal van een moeilijke relatie tussen zussen, broers en geliefden. Het toont hoe moeilijk het soms voor mensen is om te tonen dat ze elkaar graag zien. Het boek is vlot geschreven. Het verhaal komt tot leven terwijl je leest over de personages, de omgeving, de culturen,… De afwisseling in de verhalen van de 2 zussen brengt telkens nieuwe informatie. Je hunkert ernaar om de ontknoping te kennen. Het boek is niet superspannend, maar het hield me toch in de ban om het hele verhaal te ontdekken. Ik vind het meer een roman dan een thriller. Dit doet echter geen afbreuk aan de kracht van het verhaal.Nu ligt Ademhalen klaar om verslonden te worden.</t>
  </si>
  <si>
    <t>Toen het donker werd voldoet aan de kenmerken van een ‘literaire’ thriller: vlot leesbaar, niet moeilijk, veel herkenbare ellende en tegenslag, veel clichés en toegankelijk voor iedereen en juist dat laatste verklaart wellicht de vijfvoudige nominatie voor de NS Publieksprijs. Toch is Toen het donker werd om bovengenoemde en andere redenen niet de beste literaire thriller van Simone van der Vlugt. Onafgewerkte, rafelige verhaallijntjes en een regelrechte continuïteitsfout (de pagina’s 235 en 241 sluiten inhoudelijk niet op elkaar aan) zorgen ervoor dat het boek hier-en-daar slordig aandoet en dat laatste hoort niet, ook niet in een literaire thriller.Dit is een deel van mijn recensie. De gehele recensie is (binnenkort) te vinden op chicklit.nl</t>
  </si>
  <si>
    <t>Vanaf de eerste pagina was ik onder de indruk van dit boek. Ik wilde continue doorlezen. Door de schrijfstijl kun je je helemaal inleven en als het ware meevoelen met Viann en Isabelle. Je blijft hoop houden op een goed einde. Ik was diep geraakt toen ik het uit had.</t>
  </si>
  <si>
    <t>Yahh, ik vind dat boek echt geniaal! Het doet mij zo denken aan Phobos en dat vond ik ook zo'n leuk boek. De toekomst en een tv-show, je hebt een super boek.Cel 7 was meteen al een boek, waarvan ik dacht jha dit gaat hem worden. En het is ook echt een knaller geworden. Als lezer van het boek Phobos, heb je wel de boeken vrij veel overeenkomen. Dit kan zowel slecht opgepakt worden als goed. Het is niet meer super origineel, maar welk boek is nu wel origineel? Er is geen enkel boek meer dat echt uniek is. Maar toch heeft Cel 7 zijn eigen tintje wat het lost trekt van mijn vergelijking met Phobos.Het concept van Cel 7 vind ik heel tof. Je hebt een week te leven vanaf het moment dat je opgepakt bent. Mensen mogen zelf stemmen of de gevangene geëxecuteerd worden. Het lijkt allemaal zo eerlijk en oprecht, maar het is zo vals en sluw. Je kan dan echt de kloof zien tussen rijk en arm. Want voor stemmen betaal je de hoofdprijs. Het is zo onrechtvaardig. Geen bewijs, geen rechtzaak, niks. Het klinkt zo niet echt. Maar ik denk dat er echt wel mensen zijn die zo kunnen denken. Ik in ieder geval niet.Wat ik vooral aan Cel 7 fijn vond is de wisselingen van perspectief. Je krijgt niet alleen alles mee van Martha, maar ook van wat er buitenaf afspeelt. Voornamelijk Eve vond ik een fijn personage om vanuit haar ooghoeken te lezen. Haar leven is al verwoest door dit programma en ik vind het mooi hoe ze toch geloofd in Martha en haar leven wil redden. Haar verleden speelt daar een rol in en een personage met een verhaal daar hou ik van.Ik weet niet of ik Martha een held vind of een impulsieve meid die echt een beetje gek is. Het moet wel echte liefde zijn en natuurlijk een klein beetje politiek. Maar wat een strijder, maar haar eigen leven op het spel zetten. Ik weet niet wat ik ervan moet vinden. Overigens had ik meteen al het gevoel dat ze niet de moordenaar is. Al vanaf het punt van de brief, had ik al het gevoel dat die persoon de verantwoordelijke was.Ik vond het boek echt heerlijk om te lezen. Het leest zo makkelijk en je blijft toch benieuwd naar het echt verhaal. Tegelijkertijd lees je mee met andere mensen buiten de cel. Daar lees je weer over het leven in de toekomstige wereld. Ik kon er echt van genieten.Cel 7 is zeker een leuk en goed boek dat veel te bieden heeft. Het is echt de moeite waard om dit boek te lezen. Heel blij dat ik dit boek heb gelezen!</t>
  </si>
  <si>
    <t>Verhalen die zich afspelen in Nieuw-Zeeland, dat lijkt de specialiteit van Sarah Lark te zijn. Eerder schreef ze al drie romans over dit land, en nu is ze terug met een nieuwe trilogie, die zich op het Noorder- en Zuidereiland afspeelt. De ‘Land van Belofte’-trilogie was een groot succes, ook in Nederland. Zou Het land met de gouden kust, het eerste deel van de ‘Kauri’-trilogie, opnieuw ons hart veroveren?Ierland, 1846. Kathleen woont in een arm dorp. In Amerika moet het beter zijn. Ze wil dan ook met haar geheime verloofde Michael naar Amerika vertrekken. Om het geld bij elkaar te krijgen, steelt Michael graan. Iets dat hem duur komt te staan. Hij wordt verbannen naar Diemensland (Australië). Kathleen wordt uitgehuwelijkt aan Ian Coltrane. Samen emigreren ze naar Nieuw-Zeeland, waar Ian zijn oneerlijke verkooppraktijken voortzet. Kathleen probeert een nieuw leven op te bouwen.Lizzie, een meisje van de straat. Straatarm, maar met een goed hart. Ook zij wil weg uit Ierland, waar ze moet vechten voor wat geld. Wanneer zij wat steelt bij de bakker, wordt ze net als Michael naar Diemensland verbannen. Hier kruisen de levens van het hoertje en de dief elkaar. Na moeilijke maanden weet Lizzie Michael mee te nemen naar Nieuw-Zeeland. Hier scheiden hun wegen en moeten ze, net als Kathleen, zelf een nieuw leven op zien te bouwen. Of toch niet?Deze verhaallijnen lopen langs elkaar in het boek. Het is vanaf het begin duidelijk dat de twee lijnen uiteindelijk bij elkaar komen, maar dat er nog een lange weg te gaan is. Kathleen heeft een zwaar leven, maar Lizzie en Michael ook. Elke keer als er wat moois lijkt te gebeuren, is er weer iets dat roet in het eten gooit. Dit maakt dat het boek weinig feelgood aanvoelt.Ook het vluchten, dat duidelijk centraal staat, maakt het boek niet erg feelgood. Lijkt het Lizzie eindelijk goed af te gaan, moet ze weer vluchten, omdat haar verleden haar inhaalt. Lijkt het Kathleen eindelijk voor de wind te gaan, moet ze vluchten zodat ze ergens anders misschien wel gelukkig kan worden. In het verhaal van Michael is dat niet anders. Voordeel is wel dat je hierdoor heel veel leest over het mooie Nieuw-Zeeland van de negentiende eeuw.Desondanks is Het land met de gouden kust een erg mooie roman. Het laat zien hoe sterke vrouwen in de negentiende eeuw konden overleven. Door zelf de touwtjes (stiekem) in handen te nemen, konden ze nog iets van hun leven maken. Want de mannen zagen hun vrouw vaak alleen als moeder van de kinderen. Vrouwen waren goed voor het baren. Verder moesten ze de kinderen opvoeden en hun mond houden.De vrouwen die dat niet in zich hadden en geëmancipeerd wilden leven, werden door hun echtgenoten vaak mishandeld of genegeerd. Dat soort mannen onthield zich vaak ook aan eerlijke handel. De echtgenotes werden hier op aangekeken. Vriendschap met de vrouw van een bedrieger? Dat wilde men niet. Het opbouwen van een (sociaal) leven werd daardoor erg moeilijk. Dit eerste deel van de ‘Kauri’-trilogie maakt dat heel erg duidelijk.Het land met de gouden kust is een mooie roman met veel beschrijvingen van het binnenland van Ierland en Nieuw-Zeeland. Mede door deze beschrijvingen en het kaartje voorin weet Lark je mee op reis te nemen. Verwacht niet te veel feelgood in dit boek. Er gebeuren wel mooie dingen, maar toch is het vooral narigheid. Een mooie roman, met een spannend eind. Maar feelgood, dat is het zeker niet.</t>
  </si>
  <si>
    <t>Het verhaal over een complot tegen de Europese unie. Er gebeurt van alles in brussel en aan drie uitverkorenen de taak om de complotten tot een goed einde te brengenAls je het .boek in handen krijgt denk je , wow wat een mooie mysterieuze spannende cover dat moet haast wel een enorm spannend boek zijn.Dan begint het verhaal en word het moeizaam.Ik snap de essentie van het verhaal wel en de opzet heeft ook zeker spannende bedoelingen als in een goede thriller alleen is de auteur daar naar mijn mening niet in geslaagd. Het verhaal is simpelweg niet spannend en boeiend genoeg geschreven waardoor je als lezer de interesse verliest.Zonde want de opzet van het verhaal is origineel en goed bedacht. Mijn mening is echter je kan pas een oordeel over een boek hebben als je het ook echt helemaal gelezen hebt en dat heb ik dan ook gedaan maar dat kostte me wel wat moeite.Tegen het einde snapte ik feitelijk niet meer welke kant de verhaallijnen allemaal opvolgen en ik heb het dan ook maar op mijn gemak uitgelezen met niet al te veel interesse meer.Erg jammer want een iets vlottere manier van lezen had de lezer waarschijnlijk meer bij het verhaal gehouden.</t>
  </si>
  <si>
    <t>Vol verwachting ben ik dit boek gaan lezen. Het boek pakt meteen en leest lekker vlot. De twee verhaallijnen zijn gemakkelijk te herkennen en verwarren je niet. Het verhaal wordt voor in het midden langdradig, duurt te lang voor er weer iets gebeurt, terwijl het einde plotseling en abrupt is. Af en toe wordt er iets aangehaald, maar dat wordt niet verder onderbouwt.Al met al toch wel een prettig boek om te lezen. Je blijft aan het eind wel met een aantal vragen zitten.</t>
  </si>
  <si>
    <t>Boek niet uitgelezen. Te grof en te saai. Te langdradig. Misschien dat het nog wat werd, maar heb het opgeven nar zo'n 110 pagina`s. Kon me er niet in vinden. Liever een nieuw deel met Sara en Will.</t>
  </si>
  <si>
    <t>Op de valreep van 2014 nog een #aanrader!!De glansrollen zijn in dit boek uit de Baltimore-serie weggelegd voor Hoofdofficier van Justitie Daphne Montgomery en Joseph Carter die werkt bij het TZG (Team Zware Geweldsmisdrijven) dat een samenwerkingsverband is tussen de plaatselijke politie en de FBI.Naast deze twee hoofdlijnen zijn er zoals we van Rose gewend zijn ook weer oude bekenden die op de proppen komen, bekenden die je eerder al in je hart sloot of verafschuwde.Daphnes zoon Ford wordt ontvoerd terwijl ze druk bezig is in de rechtbank om een moordenaar achter slot en grendel te krijgen.De ontvoerder laat een heel arsenaal aan bewijsmateriaal achter. Dat lijkt in eerste instantie behoorlijk dom maar is dat wel zo?Daphnes zware, trieste verleden lijkt om de een of andere reden te maken te hebben met deze ontvoering. En steeds dat zinnetje dat haar blijft achtervolgen – Heb je me gemist?!!Al lezend kom je steeds meer over Daphnes verleden te weten waardoor de puzzelstukjes een voor een op hun plek terechtkomenJoseph heeft ook geen makkelijke tijd gehad en is al vanaf hij Daphne voor het eerst ontmoette helemaal stapel op haar. Geen van beiden durven echter zomaar de stap te zetten. Maar als Ford verdwenen is brengt het noodlot hun dichter bij elkaar, zal hun bagage de liefde in de weg zitten?Ford is prioriteit nummer één natuurlijk en ze doen er alles aan om de doelbewust geplante bewijzen te koppelen aan personen uit Daphnes leven. Komt het kwaad vanuit de familie van de moordenaar die terecht staat of is haar ex en zijn familie weer met misselijkmakende spelletjes bezig?Een andere hoofdlijn is weggelegd voor Mitch a.k.a. Doug – het genie – meesterbrein achter de ontvoering. Hij wil wraak op Daphne en het interesseert hem echt niet hoe – waar en wie hij daarvoor op zijn weg meesleurt in het verderf of wie hij daarvoor naar het hiernamaals moet sturen, zijn wraak zal zoet zijn!Een scala aan personen die een race tegen de klok voeren met alle gevolgen van dien.Spanning – Romantiek en een vleugje erotiek, de heerlijke boeken van Karen Rose zijn (voor mij in ieder geval altijd een weldaad om in weg te duiken.Zo ook dit boek weer – maar – daar blijft het niet bij!Als bonus krijg je er gratis en voor niks het korte verhaal Verbroken stilte bij.Een afsluiter van 'Heb je me gemist?' en meteen een voorproefje voor haar volgende boek dat in mei 2015 verschijnt 'Over de schreef' ....Dagen tellen dus tot het zover is ;-)Het was weer genieten, een heerlijke dikke pil maar niet weg te leggen en spannend tot het laatst. En dan dat extraatje, echt een aanrader weer!Al haar boeken reeds verslonden en ik hoop dat het einde nog lang niet in zicht is.http://josesprakeloos.blogspot.nl/2014/12/karen-rose-heb-je-me-gemist.html</t>
  </si>
  <si>
    <t>Dit zou wel eens een van de weinige boeken kunnen zijn waarover ik mijn mening wil geven, maar het niet volledig lukt. Ik weet namelijk echt niet zo goed wat ik ervan vind. Het is een boek wat gaat over niets, nou ja, niets, het heeft geen plot, geen plot twists en er gebeuren vrij weinig dingen. Ik hou van een goed plot in een boek, ik hou van plottwists die ik wel of niet zie aankomen. Het boek is langzaam, maar wel gerelateerd aan het echte leven, dat is dan ook wat er wordt besproken in dit boek, het echte leven. Het gaat over Ari en Dante die vrienden worden en eigenlijk niet zoveel samen doen, behalve dan dat ze de geheimen van het universum willen leren kennen. Veel mensen vinden dit boek geweldig, ik niet, ik heb er ook geen spijt van dat ik dit boek gelezen heb. Zoals ik al zei, ik weet het gewoon niet zo goed.Lees meer op: http://readingjournal.princesssam.nl</t>
  </si>
  <si>
    <t>Spannend boek, ik heb deze schrijfster pas ontdekt. Verhaal waar je rillingen van krijgt. Verder ook veel aandacht voor de politiemensen. Allemaal hebben ze een eigen verhaal</t>
  </si>
  <si>
    <t>Onzichtbaar heb ik dus als eerste gelezen in de Sara Linton-serie en ik denk dat het dan inderdaad beter is, dan wanneer je de voorgaande delen al kent. Ik vond het erg spannend, waarschijnlijk omdat ik de voorgaande delen nog niet kende. Ik was bezig met Nachtschade maar ben toen eerst Onzichtbaar gaan lezen, zonder dat ik wist dat het eigenlijk een vervolg was. Gelukkig maakt de volgorde van de boeken niet veel uit, omdat het toch op zichzelf staande verhalen zijn. Het verleden heeft iets teveel de overhand helaas, maar ik vond het een spannend boek dat me,zoals de achterkant al voorspelt, 'vanaf het begin bij mijn strot greep'</t>
  </si>
  <si>
    <t>Spaar het meisje is een heftig en realistisch verhaal. Een boek waar zeker veel research aan vooraf is gegaan, gezien de vele medische handelingen die in het boek voorkomen. Het verhaal komt dan ook al lezende tot leven. Het thema familiemoorden is dan ook gruwelijk echt beschreven. Na het lezen van dit boek lees je dan ook een krantenartikel met andere ogen of zal je altijd even terug denken aan dit boek. De personages zijn goed uitgewerkt, je leeft met ze mee. Ik ben dan ook benieuwd of we D.D Warren weer in een volgend boek zullen aantreffen. Het is in ieder geval een goed neergezet personage. De schrijfstijl is prettig en leest lekker vlot weg. De verhaallijnen zijn goed uitgewerkt en komen weer netjes tijdens de ontknoping samen. Kortom, een boek dat zeker niet mag ontbreken in de boekenkast van een thrillerliefhebber.</t>
  </si>
  <si>
    <t>Ik zal met de deur in huis vallen. Dit boek viel me zwaar tegen. Ik had er heel wat van verwacht, want het is een super leuk idee. De uitvoering is waar het fout ging. Het was niet grappig. Er werden pogingen gedaan om het grappig te maken, maar dat sloeg de plank finaal mis. Het was geen logisch lopend verhaal. Er werden verhaallijnen ingetrokken die ik onnodig vond voor de rest van het verhaal en waardoor het verhaal alleen maar verwarrend werd. Het enige wat ik echt leuk vond in het boek was het huisdier van Bob. Voor de rest was ik er teleurgesteld. Het boek uitlezen vond ik moeilijk, maar het wegleggen vond ik ook moeilijk. Het idee was zo leuk, dat ik keer op keer dacht, het wordt vast beter. Dat werd het helaas niet. Dit boek is het perfecte voorbeeld van leuk idee, maar helemaal verkeerd aangepakt.</t>
  </si>
  <si>
    <t>In het begin was ik bang dat ik het niks zou vinden vanwege twee tegenstrijdige redenen en omdat het boek in scriptvorm is geschreven. Was het in het begin wennen. En had zelf even tijd nodig om in het verhaal te kunnen komen, maar toen ik er in zat, kon ik niet meer stoppen met lezen, best spannend en leest als een trein, het boek was erg leuk om te lezen.</t>
  </si>
  <si>
    <t>Jane Harper. Wauw, wat een geweldig boek.goed geschreven, tot het eind toe spannend.Ik kijk al weer uit naar haar tweede boek</t>
  </si>
  <si>
    <t>Ik heb uit dit boek met name de soepen gemaakt rond lunchtijd o.a. paprikasoep, linzensoep en heldere paddenstoelensoep. Allemaal even heerlijk en makkelijk te maken.</t>
  </si>
  <si>
    <t>Het eerste deel in een nieuwe reeks thrillers van Corine Hartman.Jessica Haider is een rechercheur die in dit deel wraak neemt op de man die haar zoon vermoorde en denkt dat een zelfmoord van een 16 jarig meisje geen zelfmoord is. Het is een zeer verrassende vernieuwende zeer eigentijdse rechercheur, ze doet veel op haar eigen manier en of dat geoorloofd is, is een twee, maar spanning, wendingen, plots verrassende wendingen en ga zo maar, pageturners te over. Maar zo goed en kan het iedereen aanbevelen, voor vakantie helemaal uitermate geschikt, als verjaardagskado of zomaar cadeau geven of voor jezelf. voor de prijs hoef je het niet te laten slechts 15,00 voor een superspannend boek met een ongewone rechercheur. In zijn genre KLASSE !!!!!oh je en dan vrouwenthriller zullen we dat maar vergeten het is een thriller voor iedereen voor vrouw en man voor man en vrouw.Het is voor iedereen genieten.Corine heeft een mooi begin gezet met dit eerste deel van een nieuwe reeks en we kunnen er denk vanuit gaan dat de volgende delen nog spannender worden, aanbevelingswaardig. Een thrillerschrijfster op eenzame hoogte. Klasse Corine. groet faceton</t>
  </si>
  <si>
    <t>Een tegenvaller, deze Indridason.Als geheel vond ik het allemaal een beetje te gladjes. Het heden en verleden dat naar het einde toe samenvalt is een beproefd recept maar hier vond ik het een beetje te kunstmatig aandoen. Vooral de archeoloog die alle moeite van de wereld moet doen om het tot het einde toe te rekken! Erg realistisch! Alle hedendaagse personages (inclusief Erlendur en zijn bende) zijn verschrikkelijk 2D en handelen bijna zo kinderachtig als in het eerste het beste jeugdfeuilleton (Elinborg en de dood van de oude Robert!).Het verhaal van het geterroriseerde gezin is boeiend verteld en wat mij betreft had het hele boek zich beter kunnen concentreren op dit drama. Dit zijn ook meteen de enige personages in het boek die een degelijke, geloofwaardige uitwerking meekrijgen. Of is "boeiend" hier misschien een vorm van misplaatst ramptoerisme? (Hoe Margret het echter tegenover de buitenwereld verborgen kan houden dat ze 7 maand zwanger is, terwijl Indridason duidelijk de ronde buik beschrijft is weer een technische stunt om de plot op benen te houden). De tweede verhaallijn uit het verleden, Benjamin &amp; Solveig, haalt met moeite het niveau en de geloofwaardigheid van een stationsromannetje en blijkt er achteraf maar bijgesleurd te zijn om aan 250 blz te komen.Een bijzonder irritant element van Indridason's schrijfstijl is dat, wanneer er twee zinnen met hetzelfde onderwerp elkaar opvolgen, hij in de tweede zin het onderwerp gewoon weglaat. Op z'n Latijns zeg maar. Bijvoorbeeld: "Ze zat soms urenlang op de rand van het bed (...). Zat in stille ellende voor zich uit te staren (...)." of "Simon had haar soms over hem horen vertellen (...). Had zich voorgesteld dat hij de zoon van die man was." Het zou misschien niet opvallen als Indridason hier zuinig mee om zou springen maar het duikt als een nerveuze tic minstens om de twee bladzijden op.Het exotische van de IJslandse namen is snel verdwenen en het enige dat IJsland na lezing onderscheidt van de rest van de wereld is dat blijkbaar iedereen aanvaardt dat mensen plots kunnen verdwijnen.Indridason heeft getracht een technisch perfekt geconstrueerd boek in elkaar te steken en was blijkbaar zo gefixeerd op de technische kant van de zaak dat hij vergeten is er menselijke personages in te plaatsen. Te glad, te gestroomlijnd als een perfekt gemengd en geproduced popdeuntje. Geef mij maar doorleefde blues of rauwe rock...</t>
  </si>
  <si>
    <t>Als Louise, een medewerkster van een psychiatrische kliniek, tijdens een avondje stappen kennis maakt met de charmante en knappe David, lijkt het geluk haar toe te lachen. Ze krijgt een relatie met hem, ook al blijkt hij als psychiater haar nieuwe baas te zijn in de kliniek. Als ze later letterlijk en figuurlijk tegen zijn vrouw Adele opbotst, groeit die ontmoeting uit in een hechte vriendschap. Zo komt Louise in een spagaat te zitten: ze blijkt de minnares te zijn van de man van haar beste vriendin. Ze wil de vriendschap niet kwijt, maar wil ook de relatie met David niet verbreken. Tot zover lijkt het een standaardverhaal over een gecompliceerde driehoeksverhouding, maar gaandeweg komt daar verandering in. David en Adele blijken geheimen te hebben en hun huwelijk lijkt niet zo rooskleurig te zijn als het lijkt. Zo lief en charmant als David tegen Louise is, zo hard en controlerend lijkt hij te zijn tegenover zijn vrouw Adele. Louise wordt meegesleept in de geheimen van Adele en David en probeert uit te zoeken wat er mis is in het huwelijk van haar baas en haar beste vriendin.Stukje bij beetje komt Louise er achter wat er in het verleden van het echtpaar is gebeurd. Ze lijken grote geheimen te hebben en niet alles is wat het lijkt. Louise raakt bedolven onder hun geheimen en leugens. Het plot zit erg goed in elkaar. Al lezend wordt je steeds meer meegesleept in het verhaal en het laat je niet meer los. Wegleggen is geen optie. Dit boek heeft veel publiciteit gekregen en zelfs de filmrechten zijn al verkocht. De hashtag #WTFthatending is speciaal voor dit boek in het leven geroepen. En terecht. De plottwist zie je niet aankomen. Van een verhaal over een driehoeksverhouding wordt het een meeslepende thriller over verborgen geheimen, leugens en manipulatie. Een geweldige prestatie. Wat een thriller! Nagelbijtend spannend!</t>
  </si>
  <si>
    <t>Hoe kom je ertoe om je huis en veilige leventje te verlaten om in oorlogs- of rampgebieden hulp te gaan verstrekken? Yves Petry zet drie verschillende personages in om hierachter te komen: hoofdpersoon Mark Oostermans trekt na een mislukte relatie met Kristien naar Afrika om in een vluchtelingenkamp – Bilonga – zich als arts in te zetten voor de fictieve organisatie Dokters Zonder Kleur. Hij omarmt het werk en het land en lijkt zijn levensmissie gevonden te hebben. De conflicten liggen meer bij zijn collega's, zoals de filosofisch aangelegde ex-jesuïet Jeroen Ullings, die graag zijn werk doet, maar niet de illusie heeft de mensen verder te helpen. Hij ziet het meer als een persoonlijke strijd tegen de westerse consumptiemaatschappij. Zijn tegenpool is Margot, een meisje voor wie de hulp aan vluchtelingen heilig is en met Jeroen in botsing komt dankzij haar idealistische standpunten.Mark valt tussen de twee in en probeert de vrede te handhaven, maar zie twee van zulke heethoofden maar eens in het gareel te krijgen. Welk gareel? De enige die met beide benen op de grond lijkt te staan is hun Afrikaanse vertaler en hulp Ibrahim, die zijn land nuchter naar de Filistijnen ziet gaan.Ik vond het interessant om een roman te lezen over NGO's: voor mij een totaal nieuwe wereld, totdat ik er zelf mee werd geconfronteerd op een Grieks eiland, waar de vluchtelingenstroom in 2015 aanzwol tot bijbelse proporties. Eerst was er de lokale bevolking die hielp, toen kwamen uit alle hoeken van de wereld mensen toegestroomd, die nieuwe, kleine NGO's vormden en tenslotte zetten de grote NGO's de puntjes op de 'i'.Natuurlijk wordt het gros van de hulpverleners gedreven door idealisme. Iedereen wil immers een betere wereld. En natuurlijk heeft Jeroen gelijk dat een merendeel komt om hun eigen tekorten te aan te vullen. Daarom schreef Mark zich ook in bij Dokters Zonder Kleur: om zijn geknakte ego als man op te krikken. Hij hoopte terug te komen als een herboren strijder en bewijs te hebben geleverd dat hij niet bang was om in een conflictzone mensen te gaan helpen. Kristien echter, die op de een of andere manier Mark niet sterk genoeg vond voor haar als partner, had er geen boodschap aan: haar leven ging verder en wachten op Mark kwam zelfs niet in haar hoofd op.Hulpverleenster Margot komt er als type in Bilalonga het meest bekaaid af: een over-sociaal persoon in wiens aanwezigheid je je zelfs niet negatief mag uiten over het 'belangrijke' werk dat je doet. Veel vluchtelingenhelpers, merendeels vrouwen, hebben zo' fanatieke inslag. Zij hebben echter een verborgen agenda: hun wankelende zelfbeeld opkrikken door de hulpbehoevende mens in alles bij te staan.Ook Mark voelt zich een goed mens door het werk dat hij doet. En al is het werk vermoeiend en de Afrikaanse zon onbarmhartig, hij geniet juist van het oplappen van zieke personen, als een boetedoening voor zijn nietszeggende rol in de westerse wereld die hij heeft achtergelaten. Hij voelt zich eindelijk een persoon die ertoe doet. Marks relatie vóór Kristien was met Petra, die een vader had die hem deed walgen wegens kapitalistische trekjes. Nu keert hij zijn rug naar de rijkdom en hoopt zichzelf opnieuw uit te vinden onder de Afrikaanse zon. Hij loopt er echter een trauma op en het is maar de vraag of er ooit een nieuwe Mark zal komen.Jeroen daarentegen gelooft niet in het goede werk, maar is allang blij dat hij in een warme chaos woont en niet in een wijk met keurig aangeharkte tuintjes, waar regels het leven dicteren. Hij is de man in de roman die je denkwerk aanzwengelt en je eens goed doet nadenken, over zowel het vluchtelingenwerk als de consumptiemaatschappij, die leeghoofdige robotten lijkt voort te brengen.Voor de lezers die bekend zijn met Petri's werk, zal Kristien geen onbekende zijn. Net zoals haar broer Jasper. Deze eigenzinnige broer en zus werden al eerder opgevoerd in Petri's vorige roman Liefde bij wijze van spreken. Maar om De geesten te lezen hoef je deze vorige roman niet te hebben gelezen.Yves Petry is voor zijn boek niet naar Afrika gereisd. Hij was bang teveel empathie te krijgen met zowel vluchtelingen als hulpverleners. Alles is fictie, zowel de personen, het land als het dorp. Hij heeft voor een buitenpost in Afrika gekozen, met maar drie westerse medewerkers van één NGO. Hier op het Griekse eiland is een totaal nieuwe wereld ontstaan naast het almaar uitdijende vluchtelingenkamp, waar grote en kleine NGO's met elkaar concurreren en/of samenwerken. Een nieuwe wereld van veelal jongeren die de wereld door hun daden willen verbeteren. IS-strijders dachten hun ideaal in het Kalifaat te vinden. Waar ze in de Westerse wereld geen rol konden spelen, dachten ze er een te vinden in een nieuwe maatschappij. Ook hulpverleners trekken ten strijde onder het mom om een gevecht aan te gaan voor een betere wereld, maar vaak ook uit ontevredenheid over regeringen die naar een allesbehalve ideale wereld streven en de vluchtelingenthema's voor zich uit schuiven. Voor een schrijver vormt deze hulpverleningswereld een vat vol sterk uiteenlopende verhalen en dat heeft Yves Petry wel mooi gemist, door zich ter oriëntatie niet tussen de idealisten te begeven. Toch heeft hij er een geloofwaardig verhaal van weten te maken.Het is een ongewone wereld, waarin zaken en relletjes, zwartkijkers en idealisten hand in hand gaan. Bij zulke grote groepen hulptroepen gaat er natuurlijk van alles mis, en komen er ook rotte appels naar boven. Maar om wat voor reden ze ook komen, ik ben er van overtuigd dat ze hard nodig zijn, ook al is het maar om zowel het leed van de vluchtelingen, als het leven van de lokale bevolking lichter te maken.Yves Petri zet zich zachtjes af tegen de westerse consumptiemaatschappij. Zijn woorden om het verhaal van Mark te vertellen neigen regelmatig naar een satire. De geesten geeft stof tot nadenken en is tegelijkertijd een onderhoudende roman over een man die zichzelf probeert te verbeteren.Yves Petry – De geesten, Das Mag Uitgeverij, 2019</t>
  </si>
  <si>
    <t>Peter Temple won met Waarheid de Miles Franklin Literary Award 2010. Enig snuffelwerk op Wikipedia leert dat deze literaire prijs jaarlijks uitgereikt wordt en wel aan het boek dat het best verhaalt over het leven down under. Vorige winnaars zijn Australische auteurs zoals Tim Winton– zijn boek Adem verscheen in 2008 bij De Geus – en Peter Carey, van wie het afgelopen najaar Parrot en Olivier in Amerika uitkwam. Het feit dat “thrillerauteur” Temple deze prijs wint, mag best gezien worden als bewijs voor de stelling dat de grens tussen literatuur en het misdaadgenre hoe langer hoe meer vervaagt.Waarheid speelt zich af in Melbourne. Waarnemend hoofd Moordzaken Steve Villani krijgt op korte tijd een paar moeilijke zaken op zijn bord, zoals daar zijn: een jonge vrouw die met gebroken nek in een glazen bad in een exclusief appartement ligt en drie dode gangsters in een garage, eentje neergeschoten, de andere twee doodgemarteld. In beide zaken wordt hij op diverse manieren tegengewerkt. De vermoorde jonge vrouw toont aan dat het met de beveiliging van het peperdure, spiksplinternieuwe appartementencomplex pover gesteld is. Die wetenschap kan eventuele kopers afschrikken en daarom krijgt Villani van hogerhand de opdracht zo discreet mogelijk te werk te gaan. Ze zeggen net niet dat hij de zaak mag laten vallen, uiteindelijk gaat het toch maar om een buitenlands hoertje, niet dan? Iets gelijkaardigs overkomt hem bij de drie vermoorde gangsters, waarbij hij merkt dat de obstructie van binnenuit komt. Er wordt cruciale informatie gelekt waardoor acties in het honderd lopen: waarom? Villani weet het niet en daarmee maakt Temple het ook de lezer niet makkelijk.Waarheid is een bij momenten behoorlijk ingewikkeld verhaal maar de kracht waarmee Villani is neergezet, doet je verder lezen. Steve Villani is een zeer waarachtig personage. Om het met een cliché te zeggen: hij sleept de demonen uit zijn verleden mee. Privé heeft hij het allesbehalve onder controle, en ja, daar is hij grotendeels zelf schuldig aan. Hij groeide op met zijn broer en halfbroer in een godvergeten negorij met zijn alleenstaande vader Bob. Bob was veel op weg met zijn truck en liet de zorg voor de jongens over aan Steve. De destijds kleine en nu grote Steve had altijd het gevoel dat hij in mannelijkheid de mindere was van zijn vader. In tegenstelling tot zijn zoon was Bob voor niets of niemand bang. Die houding heeft hij ook nu nog: het achterland staat letterlijk in lichterlaaie, het dorp waar Bob nog steeds woont wordt door de vlammen bedreigd, maar geen haar op Bobs hoofd denkt eraan te evacueren. Hij zal zijn eigendom met hand en tand en als het moet met zijn leven verdedigen. Het is een extra zorg voor Steve, die in zijn gezin al genoeg aan zijn kop heeft. Zijn vrouw Laurie woont nog wel in zijn huis maar na al Steve’s slippertjes en na al zijn onwil om verantwoordelijkheid op te nemen voor hun kinderen, is ze van hem vervreemd. Ze gaat haar eigen gang en tijdens het grootste deel van Waarheid zit ze ergens ver weg op een filmset waar ze voor de catering zorgt. Steve denkt dat hun jongste dochter Lizzie niet van hem is. Als dit vijftienjarige kind in problemen komt, vindt hij dat Laurie maar snel moet thuiskomen om het op te lossen. Het is toch zijn pakkie-an niet, wel dan? Verder is Steve waarnemend hoofd Moordzaken, maar blijft het gevoel sluimeren dat hij niet echt op zijn plek zit. In het verleden kneep hij wel eens een oogje dicht voor collega’s die uit de bocht gingen en de slachtoffers van deze uitspattingen bezoeken hem in zijn dromen. Uit schuldgevoel bezoekt hij nog steeds de oude moeder van een boefje dat omkwam bij zijn arrestatie.Met al deze ingrediënten is Waarheid een heel compleet boek. Spannend, psychologisch goed uitgewerkt, zonder opgestoken vingertje toch flinke vingerwijzigingen naar mistoestanden in de maatschappij, met mooie sfeerbeelden en in een prachtige taal. In Steve Villani zit zoveel potentie, dat hij hopelijk nog eens terugkomt in een volgend boek. (deze recensie verscheen eerder op ezzulia.nl)</t>
  </si>
  <si>
    <t>Ik ben ik; de ontdekking van het zelf dat in 2002 verscheen, is de voorloper van ‘De Eigenander’. In beide boeken schrijft Dolph Kohnstamm, echtgenoot van de welbekende Rita Kohnstamm, over het ineens doorbrekende ik-besef. Geïnspireerd door Carl Gustav Jung die in een interview zegt dat hij op elfjarige leeftijd opeens het inzicht kreeg: ‘nu ben ik ik en niet iemand anders’. Dit besef en het plotselinge van die gewaarwording fascineerde Kohnstamm zodanig dat hij er inmiddels twee boeken over heeft geschreven.In dit tweede boek gaat hij wat dieper in op het thema ‘een ik in mij’. Het geheel beslaat vele herinneringen van bekende maar overwegend onbekende mensen samen met quotes uit de literatuur. De gedachtenis aan het moment waarop bij hen als kind of jongere plots een ik-besef doorbrak. Meestal groeit het ik-besef ongemerkt en geleidelijk, maar soms weet je dus nog het exacte moment. Later in de ontwikkeling kan dit leiden tot zelfreflectie. Het zelfbeeld ontstaat meestal na het vierde levensjaar. Zodra kinderen over zichzelf kunnen nadenken wordt de basis gelegd voor zelfreflectie. Spijtig genoeg wordt het fenomeen introspectie/zelfreflectie slechts oppervlakkig besproken. Vermoedelijk omdat je over dit onderwerp een geheel nieuw boek kunt schrijven.Het woord eigenander is afgeleid van: als een ander, maar toch eigen, want uit de eigen hersenen ontstaan. Het is eigenlijk de tweede ik die kan denken over de gedachten van de eerste ik. Een soort dubbelganger in de geest. Wanneer de eigenander zich manifesteer ontstaat er een innerlijke dialoog. Wat is het vooral niet: het alter-ego of het geweten. Veelal zijn dit van oorsprong Duitstalige citaten, keurig vertaald in het Nederlands met de originele uitspraak erbij. Dat is heel prettig, want soms is de lading in een andere taal net even anders of duidelijker dan de vertaalde tekst. Het wat grotere lettertype maakt het makkelijk leesbaar.Helaas worden bepaalde vraagstukken, zoals: hoe verhouden transcendente ervaringen en de vrije wil zich ten opzichte van de eigenander, weinig uitgediept en zijn gegeven voorbeelden soms discutabel. Neem het voorbeeld van een intens beleefd zelfbesefmoment. Een jongetje fietst zingend langs een meisje waarop het meisje de opmerking maakt: ‘moet je dat jongetje horen zingen’. Is dit dan een plotseling doorbrekend zelfbesef (van het jongetje) of slechts een gewoonweg jezelf ongemakkelijk voelen?Bovendien beweert Kohnstamm dat ‘de mens niet van nature goed is’ (slecht dus). Wel heeft hij in de loop van de evolutie in de hersenen de mogelijkheid gekregen van het volstrekt op eigenbelang gerichte doen en laten los te komen. Van deze uitermate interessante uitspraak had een gedegen onderbouwing niet misstaan.De eigenander, een ik in mij, een buitengewoon originele titel voor een boek dat de belofte ‘een rijke en gevarieerde analyse’ niet geheel waarmaakt.</t>
  </si>
  <si>
    <t>En ja hoor, Britt-Marie uit ‘Oma heeft me gestuurd om te zeggen dat het haar spijt’ (het vorige boek van Backman) is terug ! Had ze eerst een bescheiden rolletje, is ze nu opgeklommen tot hoofdpersonage van het boek, we lijken dus met een ware spin-off te maken te hebben. Wat het soort verhaal en het bijhorende gevoel betreft, doet dit boek over Britt-Marie echter vooral denken aan ‘Een man die Ove heet’ (Backmans eerste boek).Britt-Marie is een zeurderige oudere vrouw, ze heeft haar man Kent verlaten en komt terecht in het gehucht Borg. Tegen wil en dank wordt ze coach van een ploegje voetballende jongeren. Zachtjes aan weten Borg en zijn inwoners het hart van Britt-Marie te veroveren. Ondertussen komt de lezer één en ander over Britt-Marie te weten, hoe zag haar jeugd eruit, haar huwelijk, haar dromen, ...Aanvankelijk weet het boek je niet echt mee te slepen, te veel herhaling en te gemaakt grappig. Daarna krijgt het verhaal echter plots veel meer diepgang, je leert de verschillende personages beter kennen en dan blijkt dat niet alles is wat het lijkt, typisch Backman. Prachtige zinnen, levensbeschouwelijke uitspraken, en dat alles in een heel toegankelijke schrijfstijl en eenvoudige taal. (Deze laatste commentaar is gebaseerd op de originele versie, geen idee hoe het boek in het Nederlands aankomt).</t>
  </si>
  <si>
    <t>Met de proloog zet M.J. Arlidge de boel gelijk op scherp. Het duivelse dilemma dat ze haar personage voorschotelt doet je als lezer nadenken over welke keuze jij zou maken en welke invloed de andere persoon daar op heeft. Met een plot dat op hoge snelheid verder raast word je als lezer meegenomen in het onderzoek van Helen Grace en haar team. Met de korte hoofdstukken kan Arlidge snel wisselen tussen de verschillende verhaallijnen, waardoor je steeds geboeid blijft en met regelmaat een cliffhanger krijgt voorgeschoteld. Tot aan de laatste pagina blijft Iene miene mutte spannend mede door de emoties waar Arlidge mee speelt. Helen Grace is een bijzondere vrouw met twee heel verschillende kanten die je als lezer in beeld krijgt. Door haar zowel in haar werk als in haar privéleven neer te zetten wordt het contrast extra duidelijk, krijgt Grace meer diepgang en word ze een personage dat zeker nog een aantal boeken mee kan. Haar teamleden Mark en Charlie hebben in dit boek een grotere rol en Arlidge heeft ook hen meer uitgediept. De slachtoffers worden waar nodig verder uitgewerkt maar hier ligt duidelijk minder de nadruk op en dat past ook goed in het verhaal. Iene miene mutte is een debuutthriller dat schreeuwt om een vervolg en gelukkig liggen deel 2 Piep zei de muis en deel 3 Pluk een roos al in de winkel en is het vierde deel Klikspaan ook al aangekondigd.</t>
  </si>
  <si>
    <t>Aantal blz376 gelezen voor “ Hebban Reading Challenge 2016 Een non-fictie boek”Een buitengewoon goed boek waar van ik vaak heb gedacht echt iets wat mijn misschien ook goed zou doen. Mijn grenzen aftasten Ze leert heel veel mensen kennen ook mensen waarvan ze weet dat ze, ze in het gewone leven tegen was gekomen ze zeker geen vriend zal geworden zijn. Echt veel respect voor haar. Vanaf het moment je begint te lezen wordt je meteen meegezogen in haar avontuur. Haar te kleine schoenen. Haar rugzak die veeeeeel te zwaar weegt. Te warm, te koud, overdreven regen dat naar beneden valt enz. echt een autobiografisch verhaal. Wat iedereen zou moeten lezen. Ga zeker op zoek naar de film.http://infoboeken.blogspot.be/2016/07/cheryl-strayed.html</t>
  </si>
  <si>
    <t>In Carry On volg je het Simon Snow in zijn laatste jaar op Watford. Een school waar je alleen word toegelaten als je magie bezit. En heel herkenbaar begint zijn reis naar school op 1 september. Gelijk vanaf het begin pakt Rainbow Rowell het verhaal goed op. Ze trekt je in een bekende wereld. Een deel van een wereld die zeer herkenbaar is uit de boeken van J.K. Rowling. Natuurlijk zijn er wel wat verschillen bij het gebruik van magie.Al heeft het boek bijna 500blz het verliest geen moment zijn kracht. Alles zit in dit boek. Heel fijn dat het geen serie is het begint waar anderen eindigen. Het is ook erg fijn dat het allemaal draait om taal. Iets waar lezers vast bij van worden. Woorden hebben macht…. Woorden. Taal. Spreken.De manier waarop Rainbow Rowell wisselt tussen personages is erg fijn. Hierdoor krijgt je prachtig inzicht wat welke personage denkt. Ze heeft hierbij prachtig gewerkt en hierdoor zijn er niet te veel en niet te weinig mensen aan het woord en blijft de verhaallijn duidelijk. Zonder erg grote sprongen terug en voorwaarts in de tijd.Carry On heeft Rainbow Rowell verrast positief . Dat betekend dat Eleanor &amp; Park, Fangirl ook op mijn te lezen lijst komen.</t>
  </si>
  <si>
    <t>10 feb 2011In het boek Het meisje uit de trein van Irma Joubert wordt de levensgeschiedenis verteld van Gretl. Zij ontsnapt in 1944 uit de trein die haar Moeder, Oma, zusje Elza en haarzelf vervoerde naar Auswitch Polen. Na een dwaaltocht door de bossen komt Gretl terecht bij een gezin waar ze wordt opgehaald door Jacob Kowalski. Na de oorlog kan ze niet meer bij de familie van Jacob Kowalski blijven en wordt ze naar een weeshuis in Duitsland gebracht. Daar wordt ze uitgekozen om mee te gaan naar Zuid-Afrika. Ze wordt er geadopteerde door Kate en Bernard Neethling.Gretl ondervind een warm welkom in Zuid-Afrika. Ze kan zich goed ontwikkelen en ervaart veel liefde van haar nieuwe gezin. Haar verleden blijft in haar dromen echter sterk aanwezig en zorgt regelmatig voor nachtmerries.Het meisje uit de trein is een op ware gebeurtenissen gebaseerde roman. Door de ervaring van één klein meisje worden de verschrikkingen en gevolgen zichtbaar van de Tweede Wereldoorlog.De schrijfster Irma Joubert is afkomstig uit Zuid-Afrika en de toon van haar spreektaal komt tot uiting in het boek. Het heeft geresulteerd tot soms eenvoudig en kinderlijk taalgebruik. Dit is nadelig voor het verhaal omdat er diepgang door ontbreekt. Hoewel de gegeven feiten de verwachting wekken van een geweldig boek blijkt dat helaas enigszins tegen te vallen door de wijze waarop de schrijfster het verhaal verteld. Soms komt dat door haar taalgebruik, soms vertraagd het verhaal doordat er te uitvoerig wordt verteld over gebeurtenissen die slechts terzijde van belang zijn voor Gretl. Zoals de opstand in Warschau, de langdradige aankomst van Gretz in Zuid-Afrika en de Naoorlogse ervaringen van Jacob in Polen. Tenslotte heeft het geloof veel invloed op het verhaal over Gretl. Het geeft de roman iets ouderwets, en geeft tevens de indruk dat het boek 'niet van deze tijd' is. Toch heb ik het boek Meisje uit de trein vaak geboeid gelezen, ik wilde graag weten hoe het leven van Gretl is verlopen.</t>
  </si>
  <si>
    <t>Anne is psycholoog in een groepspraktijk. Tijdens de opening van de praktijk ontmoet zij een leuke man, Guido met wie zij later vreemd gaat en haar vriend wordt. Hij vertelt aan haar dat hij uit België, Maaseik komt. Zij gaan samen wonen, met als gevolg dat haar huwelijk met haar echtgenoot Nicolas strandt.Vanuit haar praktijk rijdt zij naar haar huis. Op dat moment is Guido daar ook naartoe.Vlak bij huis ligt er plotseling een meisje op de weg. Anne kan het meisje op het laatste moment gelukkig nog ontwijken. Onmiddellijk daarna verschijnt ook Guido ter plaatse.Guido draagt het meisje in het huis en legt haar op de bank. Het meisje reageert vreemd. Met moeite krijgt Anne een naam te horen. Anna besluit dat het meisje die nacht in haar woning blijft slapen. Die avond maken Guido en Anne het gezellig, waarna Anna vanwege het drinken van veel wijn in een diepe slaap valt. Later blijkt dat Guido haar heeft gedrogeerd.De volgende dag is zowel het meisje als Guido verdwenen. Anne probeert contact te krijgen met Guido die een outdoorcentrum, Survival World runt. Omdat zij geen gehoor krijgt roept zij de hulp in van zijn vriend Tomas. Tomas verricht in het centrum voor Guido hand en spant diensten en krijgt daarvoor betaald. Van Tomas krijgt Anne geen bericht. Zij besluit daarom naar Survival World te gaan, waar zij Tomas doodgeschoten aantreft. Tegen de verschenen politie liegt Anna en verzwijgt het verhaal van het op de weg aangetroffen meisje.De geheimzinnigheid leidt tot onderzoek van rechercheur Vasquez. Hij vraagt zich onder andere af hoe Guido Survival World heeft kunnen financieren. Dan vertelt Anne aan Vasquez het verhaal van het meisje op de weg. Na was speurwerk komt Anne achter de echte naam van het meisje. Zij heet Maria Blondin. Ook dat vertelt zij later aan Vasques.Na een bezoek aan haar familie rijdt Anne naar huis. Bij thuiskomst vertrouwt zij het niet. Anne wordt beschoten en weet te vluchten. Zij zoekt dan bescherming bij haar ex man Nicolas. Alles is daar hetzelfde gebleven en dat benauwt haar. Onmiddellijk vertrekt zij met medeneming van zijn auto. Het blijkt dat Guido hun gezamenlijke bankrekening heeft geplunderd. Daarom ziet zij zich genoodzaakt om geld op te nemen van de groepspraktijk, waarvan zij penningmeester is. Van het geld koopt zij spullen en huurt een andere auto. de auto van Nicolas laat zij terug brengen.Anne besluit verder op onderzoek te gaan. Daartoe rijdt zij naar België, waar zij bij burgerzaken te horen krijgt dat de door haar bedoelde Guido daar niet voorkomt. In België krijgt Anne van Vasquez een email, met het bericht dat uit onderzoek is gebleken dat het DNA van Guido en Mara Blondin overeenkomt. Mara is een kind van Guido.Anne belt de moeder van Mara, Gina Pradel. Gina vertelt dat ene Remco de vader van Mara is. Ook vertelt Gina dat Remco zich destijds in de gevangenis, waar hij zat, heeft opgehangen en dood is. Anne laat het er niet bij zitten en gaat op zoek naar de voetbalvereniging waar Guido zou hebben gevoetbald. Anne laat aan de bar een foto van Guido zien, waarna hij door een medewerker van de bar wordt herkend. Remco blijkt een broer Victor te hebben. Anne gaat opzoek naar het huis van een tante van Guido. Daar treft zij de hond van Guido aan. Guido kan volgens Anne dan niet ver weg zijn. Anne treft daar niet Guido of Remco aan, maar Victor. Volgens Victor is Guido niet dood. Het Openbaar Ministerie heeft met Remco een deal gesloten, hem opgenomen in een getuigenbeschermingsprogramma en een valse identiteit verstrekt. Anne ontvangt van Guido een sms om hem te ontmoeten bij de St. Servaasbrug in Maastricht. Onderweg daarnaartoe wordt zij achtervolgd door een busje. Zij weet zich van dat busje te ontdoen. Bij de brug ontmoet zij Guido, verkleed in een berenpak. Het is immers carnaval. Guido vraagt haar te volgen naar een café. Daar overstelpt zij Guido met veel vragen. Guido vertelt aan haar met zijn broer Victor als aannemer in Amsterdam gewerkt te hebben voor een crimineel Ben Saleh. Maar later als chauffeur bodyguard. Guido heeft Gina, de moeder van Mara, ontmoet in een show waar Ben Saleh veel geld in had gestoken. In het café wordt er op Guido geschoten, maar hij weet te ontkomen. Buiten wordt Guido neer geschoten en afgevoerd. Er volgen veel ontwikkelingen. Dat leidt er toe dat Guido weer in een getuigenisbeschermingsprogramma wordt opgenomen. Dat geldt ook voor Anne.</t>
  </si>
  <si>
    <t>“Ik dacht dat ik er zo mijn redenen voor had, maar dat bleken achteraf geen goede redenen te zijn. Want je moet nooit het contact verliezen met mensen in je leven die belangrijk voor je horen te zijn. Daar bestaat geen enkel excuus voor.”Sommige verhalen blijven hangen vanwege hun stilistische pracht. Andere verhalen blijven verdwijnen niet vanwege hun boeiende thematiek. En sommige verhalen… tjah, die verdwijnen gewoon niet. De appeltaart van hoop van Sarah Moore Fitzgerald bevat geen grote weltschmertz, geen overkill aan details en geen stilistische wonderen. Het verhaal blijft hangen vanwege zijn eenvoud en emotionele aantrekkingskracht. Gewoon omdat het zó mooi is.“En zo kwam het dat iedereen het onaanvaardbare begon te accepteren.” Moore Fitzgerald begint haar verhaal met de terugkomst van Meg. Meg zit bij de herdenkingsdienst van haar beste vriend Oscar. Wanneer opgeroepen wordt dat Oscars beste vriendin naar voren zal komen, is ze verbaasd: ze weet van niets. Echter, dan staat Paloma op en stort Megs wereld in.Vervolgens neemt de auteur ons mee terug in de tijd. Meg en Oscar zijn onafscheidelijk wanneer Meg hoort dat haar ouders willen emigreren. Er zit niets anders op dan Oscar verlaten. Met de belofte dat ze elkaar zullen schrijven vertrekt Meg. Vrijwel direct komt Paloma in beeld, het meisje dat Megs huis huurt. Zij legt contact met Oscar en brengt daarmee het contact tussen Meg en Oscar in gevaar.De appeltaart van hoop kenmerkt zich door beeldend taalgebruik. Niet zelden gebruikt Moore Fitzgerald prachtige vergelijkingen om haar verhaal kracht bij te zetten: “Een wagonlading aan nieuwe inzichten was in mij gaan woekeren als onkruid dat me dreigde te verstikken.” Daarbij doet de compositie wonderen. Niet alleen speelt de auteur op functionele wijze met de tijd, waardoor ze de lezers informatievoorsprong geeft, ook wisselt ze op de juiste momenten van personages. Zowel Meg als Oscar mag vertellen over de gebeurtenissen, waarbij de gedachten en gevoelens bijzonder goed uitgewerkt zijn. Moore Fitzgerald weet in veel zinnen impliciet en expliciet emoties te verwerken, waardoor ze de lezer meetrekt in het verhaal: “Mijn fiets en ik vlogen de pier af, en samen vielen we in zee… de koude, enorme zee die er niet om maalt of levende jongens zich in zijn wateren storten of niet.”Meg en Oscar vertellen over hun leven in de tijd dat ze van elkaar gescheiden waren. Door de uitgebreide beschrijvingen maakt Moore Fitzgerald van beide protagonisten échte personages; mensen van vlees en bloed. Zowel Meg als Oscar toont verdriet, verliefdheid, vreugde en angst: menselijke eigenschappen. Daarbij zijn diverse gedachten en gevoelens realistisch. De typering van beide personages komt zo goed uit de verf.Paloma heeft in het geheel wel een wat voorspelbare rol. Vanaf het moment dat deze jonge vrouw in beeld komt, krijg je als lezer argwaan. Helaas blijkt dat – ook in het boek van Moore Fitzgerald – het omzeilen van voorspelbaarheden moeilijk lijkt: Paloma vormt hier een schoolvoorbeeld. Jammer.Toch doet Paloma niet écht afbreuk aan De appeltaart van hoop. De stilistische geslaagdheid van het verhaal, de goede uitwerking van de andere personages en de boeiende, realistische thematiek zorgen ervoor dat het boek een succes is.Moore Fitzgerald neemt je mee in een emotionele achtbaan waar humor, verdriet, liefde en angst besproken worden; aan de hand van diverse actuele, belangrijke thema’s. Dat alles combineert ze met prachtige formuleringen die de typische Paloma snel doen vergeten. “Als ik één ding heb geleerd over vrede, dan is het wel dat die niet altijd even goed is. Vrede kan broos zijn, en lelijk en verkeerd. Een vrede die is gebaseerd op leugens is helemaal geen goede vrede.”</t>
  </si>
  <si>
    <t>!In deze review komen spoilers en mijn ongezouten meningen in voor!Review 5#Had al eerder een Suzanne Vermeer gelezen en was toen ook geen fan en zal ook nooit een cent aan haar boeken uitgeven, maar dit boek had ik gewonnen van de vriendenloterij en ik heb een persoonlijke regel. De regel is dat elk boek in mijn bezit een kans krijgt en dat ik hem uitlees. Kan je al vertellen dat op het moment dat ik klaar ben met dit boek, dat ik het ga verkopen of doneren.Het verhaal:De Nederlandse vlogster Emma van Zomeren is aan de Franse Rivièra op vakantie als ze bevriend raakt met de Italiaanse tweeling Alessandro en Sofia Onesti. De twee telgen uit een steenrijke familie nodigen haar uit om naar Monaco te gaan, waar de Onesti's een penthouse hebben, en Emma neemt het aanbod met beide handen aan. De dagen daarna brengt Emma door in ongekende luxe - diners in fantastische restaurants, party's op de duurste jachten en elke avond naar het casino. Maar wanneer ze op een ochtend wakker wordt, blijkt het penthouse te zijn leeggehaald en is van Alessandro en Sofia geen spoor te bekennen. Wanneer Emma op onderzoek uitgaat en enkele schokkende ontdekkingen doet over de tweeling, wordt de zaak alleen nog maar vreemder. Haar eigen leven komt hierbij op het spel te staan...!Spoiler Alert!Zoals altijd met slechte thrillers (als je dit een thriller kan noemen) kwam ik al heel snel erachter waar het verhaal over zou gaan. Al op blz 30 kon ik al voorspellen wat er ging gebeuren.Emma ontmoet een knappe Italiaan die haar helpt met een tasjesdief (als je niet ziet dat dat doorgestoken kaart is...) 2 seconden later ontmoet ze ook nog even zijn ''zus'' en wordt uitgenodigd voor het filmfestival. Emma doet daarna kinderachtig, omdat de tweeling geen foto's wil laten maken en dan zegt ze: ''Ik heb het gevoel dat jullie mij niet vertrouwen.'' Umm, jullie kennen elkaar maar een paar uur.Dan wordt ze uitgenodigd om mee te gaan naar Monaco en ze zegt ja. Hoe bedoel je dom en naïef. Je gaat toch niet met wildvreemden mee!? Een vlogster die journalist wil worden is volgens mij wel wat slimmer om deze mensen zomaar te vertrouwen.Van voor naar achter, van links naar rechts werd je dood gegooid met dure merken. Gucci, Prada, Louis Vuitton, Bugatti enz. Het leek wel een reclame voor elk duur modemerk en elk duur hebbedingetje dat er maar bestaat op de wereld.En surprise surprise, Emma is gebruikt in een zwendel. Ze had werkelijk een verborgen camera in haar horloge nodig om te zien dat die tweeling niet koosjer waren.Een heleboel domme acties van haar later en een ontmoeting met een echte Onesti (Tomasso)die haar gaat helpen, wordt ze samen met hem ontvoerd.En wat een verrassing (niet) was het om te horen dat de tweeling Allesandro en Sofia eigenlijk Sacha en Michelle heten en dat het beroepsdieven zijn die in opdracht iets moesten stelen en Emma daarin mee zeulden.Het loopt allemaal natuurlijk weer goed af. Een corrupte kardinaal, een fraudezaak, chantage enz. Emma moet zwijgen en het boetekleed aantrekken. Niemand kan het interesseren dat iemand trauma heeft of zijn/haar leven/werk misschien geruïneerd is. Zolang het Vaticaan maar weer positief in de picture komt te staan.En dan wordt er aan het einde van het boek nog een ''romantische'' draai aan gegeven. Tomasso is verliefd op Emma en kust haar (heeft iemand een emmertje voor mij?)Conclusie:Suzanne Vermeer is niet mijn schrijfster.Dit was geen thriller, voor mij was het meer een comedy.Het einde was best saai, las er een beetje overheen.Cheen</t>
  </si>
  <si>
    <t>Bij het zien van Arthur Nebe op de cover verwacht je niet direct een man die in staat geweest was om heel veel mensen te laten vermoorden, laat staan een aanslag op Hitler te plegen. Daar ziet hij er te zachtaardig voor uit. Toch weet je meteen dankzij de foto's op de cover waar het boek over zal gaan.Op een boeiende en vlotte manier vertelt Kevin Prenger in 'Het masker van de massamoordenaar' het verhaal van Arthur Nebe. Hij laat zien wie en hoe hij was. Dat hij niet alleen maar samenspande tegen Hitler, maar dat hij meer op zijn geweten heeft. Hoe hij erbij kwam om zich bij een nazi-partij aan te sluiten, wat zijn beweegredenen waren, hoe zijn carriëre verder ging, hoe hij later dacht over wat er allemaal gebeurde, hoe hij dat ervaarde, wat hij allemaal op zijn geweten heeft, wat zijn reden was om zich aan te sluiten bij de groep die een aanslag op Hitler wilden plegen. Je komt er ook achter hoe anderen, zoals bepaalde collega's van hem over hem dachten.Het is niet alleen het verhaal van Arthur Nebe, maar ook over de Tweede Wereldoorlog. Hoe die is begonnen. Hoe men met leugens mensen tegen elkaar opzette en goed praatte om joden en zigeuners te vervolgen en te vermoorden, waarom en hoe Polen werd aangevallen.Lees verder op https://surfingann.blogspot.nl/2018/03/het-masker-van-de-massamoordenaar-kevin.html.</t>
  </si>
  <si>
    <t>Best spannend, dit verhaal met al zijn flashbacks en herinneringen, intrigerende personages en een verwarde hoofdpersoon. Uiteindelijk krijgt de lezer door dat die hoofdpersoon zich allerlei spectaculaire gebeurtenissen herinnert, ook zaken die nooit hebben plaatsgevonden. Dan komt het er natuurlijk op aan: wat is echt en wat niet?Zo_x0092_n opeenstapeling van onbetrouwbare figuren plus een onbetrouwbare verteller, namelijk diezelfde hoofdpersoon Annie Powers, dat is een beetje veel. Op deze manier is er niemand meer die we kunnen geloven.</t>
  </si>
  <si>
    <t>De negende ontmoeting met Lincoln Rhyme is als de zoveelste familieverjaardag: je begroet elkaar heel hartelijk, maar al snel beginnen de geijkte gesprekken te vervelen. Natuurlijk is de vrijwel volledig verlamde Rhyme welhaast de meest ultieme speurder van het afgelopen decennium. En zeker, Jeffery Deaver is en blijft een begenadigd spannendeverhalenverteller. Maar als zelfs de onverwachte plotwendingen voorspelbaar worden, gaat er iets goed mis.Misschien zoek ik spijkers op laag water, maar dat Deaver zijn gedachten nog steeds bij de seriemoordenaar uit een van zijn beste Rhyme-thrillers De koude maan heeft, is veelzeggend. Net als in Het gebroken raam is Rhymes internationale speurtocht naar deze ultraslimme Klokkenmaker in volle gang als zijn hulp wordt ingeroepen voor iets dat meer haast heeft. In New York is een saboteur van het elektriciteitsnet actief. Met het kunnen creëren van - voor een ieder na het lezen van dit boek reproduceerbare - vlammenbogen en kortsluitingen heeft hij een geweldig massamoordwapen in handen. Spanningsvelden genoeg. Omdat zowel de identiteit als de motivatie van de saboteur onbekend is, hebben Rhyme en zijn trouwe helpers weinig om hun speurneuzen op te richten. Terwijl nieuwe stroomstoten elkaar steeds sneller opvolgen.Alle technische hulpsnufjes, alle (eigen)aardige eigenschappen en de onvolprezen oprechte inzet van Rhyme en zijn mensen zijn inmiddels genoegzaam bekend. Geen enkele verrassing op dat gebied. Maar dat is het ergste niet. Waar de lezer in andere Rhyme-boeken nog werd getrakteerd op interessante nieuwkomers, moet hij het nu vooral stellen met een stereotiepe elektro-nerd. En als hij - geïnspireerd door Rhymes werkwijze - de moeite neemt de onverwachte plotwendingen uit Deavers andere boeken overzichtelijk op een whiteboard te schrijven, zou hij weleens heel vroeg de afloop kunnen schetsen. Deaver redt het boek met passages die (letterlijk) vol spanning zitten en zijn gedegen research, waardoor elektriciteit een interessant en geloofwaardig wapen wordt. Maar van mij mag Deaver Rhyme nu een flinke tijd in de ijskast zetten en al zijn aandacht richten op een personage dat wel onvermoeibaar boeiend blijft: James Bond. Ik kijk alvast uit naar zijn 007-verhaal, dat eind mei 2011 verschijnt.</t>
  </si>
  <si>
    <t>Wat een teleurstelling. Amper 130 pagina’s in mega groot lettertype. En de rest van het boek is het eerste hoofdstuk van De Reiziger.</t>
  </si>
  <si>
    <t>Mila gaat met haar vader op zoek naar Matthew, een vriend van haar vader. Hij is zomaar verdwenen, terwijl ze eigenlijk op bezoek zouden komen. In hun zoektocht ontdekken ze steeds meer over Matthew en zijn gezin.Mila vond ik geen leuk personage. Ik vond haar voor een twaalfjarige nogal filosofisch en irritant. De verhaallijn was ook nogal verwarrend. Na afloop heb je geen idee wat je hebt gelezen en realistisch is het ook niet te noemen. Twee mensen gaan in Amerika waar ze op vakantie zijn op zoek naar een vriend en reizen daarvoor het halve land af. Het was wel leuk dat ze gaandeweg steeds meer informatie wisten te achterhalen over Matthews leven en gezin, dat maakte het iets completer.Wat sowieso vreemd is, is dat er geen aanhalingstekens worden gebruikt en de ouders bij de voornamen worden genoemd. Dat las vervelend en aan het begin had ik niet door wanneer iets gezegd werd of niet.De schrijfstijl en verhaallijn bevielen me dus niet zo. Het idee is best oké, maar deze uitvoering wist me niet te boeien.</t>
  </si>
  <si>
    <t>Allereerst mijn complimenten voor de briljante cover van dit boek, bijzonder mooi! Schrijfster Karin Hazendonk neemt mij mee in het leven van tiener Hannah, haar vader Jan van Dijk en diens vrouw Martine. Hannah raakt na een schuurfeest vermist en familierechercheur Loes de Koning wordt uiteindelijk op deze zaak gezet. Er wordt gebruik gemaakt van korte hoofdstukken, diverse verhaallijnen en een toegankelijke schrijfstijl. Het verhaal wordt vanuit verschillende perspectieven beschreven en boven sommige hoofdstukken staat de naam van de personage vanuit welk perspectief is geschreven. Deze thriller bevat bijzonder wrede scenes, deze worden uitvoerig beschreven en doen je als lezer huiveren. Ik vind dat de focus van het boek voornamelijk op deze scenes ligt en dat de karakters en de verhaallijnen in het boek hierdoor ondergeschikt zijn geraakt. Dit uit zich naar mijn mening in het feit dat de duidingen van de schrijfster niet altijd even goed corresponderen met het gedrag van de personages in het verhaal. Dit heeft mij dusdanig gestoord en afgeleid dat deze thriller het voor mij helaas net niet is…</t>
  </si>
  <si>
    <t>Het boek beschrijft één dag in het leven van een alleenstaande oudere dame. Hierbij worden regelmatig zijwegen in geslagen via herinneringen en associaties. Dit verloopt allemaal op een soepel manier. Prettig te lezen boekje, waarbij regelmatig een glimlach ontstond tijdens het lezen. Op een ontspannen manier wordt er ook bij serieuzere onderwerpen stilgestaan.</t>
  </si>
  <si>
    <t>Een geweldig boek dat ik geen moment kon laten liggen.Ik heb het meegenomen op vakantie en zelfs daar kon ik er niet vanaf blijven.De personages zijn origineel en het boek zette me aan het denken.Geen dakloze die ik zag, bekeek ik op de manier waarop ik dat voorheen deed.</t>
  </si>
  <si>
    <t>Blijkbaar is Peter Straub een pak geëvolueerd in zijn schrijven, want van wat ik mij herinner, kan ik niets meer terug vinden in dit boek. Dit is echt een poging om een literaire thriller te schrijven. met weinig gebeurtenissen, langdradige beschrijvingen (hij doet er vier blz over om een ter aardebestelling te beschrijven) en een overdadig gebruik van bijvoeglijke naamwoorden. Kortom een echte stijlbreuk, alhoewel het buitengewone nog altijd een rol speelt. Wat mij vooral stoorde was dat sommige scenes meerdere keren de revue passeerden, waardoor ik de schrijver ging verdenken van gebrek aan inspiratie. Maar ik merkte toch dat ik op de duur mee was met het verhaal, en dan komt de ontknoping, en dat was toch een tegenvaller. Het leek mij een gemakkelijkheids oplossing, in de trant van de 300 blz zijn vol. Nu nog even afronden. Kortom dit had evengoed een kortverhaal kunnen zijn, en dan was het waarschijnlijk beter geweest ook.</t>
  </si>
  <si>
    <t>De Vlaamse nieuwbakken auteur Joost Devriesere (1972) is tevens journalist, alsook de trotse eigenaar van een “rusteloos hoofd vol zwarte humor”. Hij debuteert met zijn roman ‘Pest’, opgedragen aan zijn vader zaliger. Deze lezer ontving een mysterieuze brief, enkele weken vooraleer het boek verscheen. Een persoonlijke boodschap van een nieuwsgierige burger, met de hand geschreven. Hij ondertekende zijn brief met de cijfers ‘16-5-19-20’, volgens de letters van ons alfabet moest dat dan ‘Pest’ zijn. Een originele insteek en tevens een pittige trigger om uit te kijken naar wat zou volgen.De nabije toekomst. Wereldwijd vallen bijna alle mensen plots in slaap. Wat gebeurt er toch? Alles valt stil, of toch bijna. Een select groepje inwoners van de Vlaamse provinciestad Pest (zeg maar Kortrijk) ontspringt de slaapdans. De wakkere burgers zien hun kans schoon om eindelijk eens te kunnen doen wat ze zelf willen. Zonder enige controle of reactie van buitenaf. Dat dit niet zonder gevolgen gaat blijven, is zonneklaar. Of toch niet?Een roman waarin alle losstaande ontmoetingen met wakkere mensen worden ondergebracht in een boek. Of noemt men het bij voorkeur een verhalenalbum, opgebouwd rond hetzelfde topic?“Zijn sowieso al wankele relatie met de Messias liep een nieuwe deuk op toen hij vernam dat verschillende mijnheren pastoors, bisschoppen en andere mannen van de Heer zich jarenlang aan jonge jongens hadden vergrepen. Stijn, die op een warme lentedag in 1984 het heilige vormsel had ontvangen van een monseigneur die later argeloos zou toegeven dat hij een ‘relatietje’ met zijn neef had gehad, verloor zijn laatste sprankeltje geloof in een god en de mensen die hem op aarde vertegenwoordigden.”Bovenstaande quote uit het boek spreekt boekdelen en is tevens representatief voor dit debuut. De Vlamingen onder de lezers herkennen de monseigneur in kwestie meteen. Trouwens, het blijft niet uitsluitend bij deze ‘heilige’ man. En Stijn dan? Die opteert dan maar voor een sekte.Joost Devriesere spaart in ‘Pest’ niets of niemand. Belangrijke onderwerpen snijdt de auteur aan met een vlijmscherp mes: het geloof, machtswellust, politiek, de dood (ook moord), rassenhaat… Een mooi aantal zwaar beladen thema’s, uit het leven gegrepen. Hard en donker is het allemaal wel, het wordt toch luchtig en frivool, ook op een spannende wijze neergeschreven. Intelligent opgevuld ook, met flitsen over muziek, film en literatuur.Waarschuwing: om echt te begrijpen waarom niet iedereen in slaap is gevallen, moet je voortdurend bijzonder alert blijven tijdens het lezen.‘Pest’ is een verrassende mix van non-fictie, sciencefiction, dystopie, thriller en roman. Devriesere kleurt flink buiten de traditionele lijntjes. Top, leve de vernieuwing!</t>
  </si>
  <si>
    <t>Korte verhaaltjes. Gedateerd, maar ook nu nog actueel en o zo herkenbaar. Je waant je weer even terug in de tijd, waar het leven vooral "gewoon" was. De verhalen lezen zo soepel dat je het boekje zo uit hebt.Lekker voor ff tussendoor met een kop thee op de bank.</t>
  </si>
  <si>
    <t>Het boek Retour Rantepao gaat over een zendelingengezin dat uitgezonden geweest is naar Indonesië maar door een dramatische gebeurtenis weer terug naar Nederland is gekomen Hier kampen de gezinsleden jaren later nog steeds, ieder op hun eigen manier, met het verwerken van het trauma . Ine, de moeder, is nog steeds depressief en durft niet meer aan de periode in Rantepao terug te denken, waardoor het haar niet lukt de gebeurtenissen en ervaringen een plek te geven. Wouter, de vader zoekt verklaringen in zijn geloof,waarin hij een rotsvast vertrouwen heeft en is heel beschermend naar zijn vrouw Ine . Mirjam, de dochter heeft bindingsangst en worstelt met gevoelens van heimwee en zich niet thuis voelen in zowel Nederland als Indonesië . Als blijkt dat zij zwanger is van haar vriend Jeroen, die ze een half jaar kent , moet ze hierover een beslissing nemen. Mirjam gaat terug naar Rantepao om afscheid te nemen van Firman die ook uitgezonden zal worden. Firman is een jongen waarmee Mirjam in Rantepao is opgegroeid en voor wie zij veel liefde voelt.Het boek is ingedeeld in hoofdstukken met of Mirjam of Wouter als hoofdpersoon en het verhaal wordt dan vanuit hun beleving verteld. Er zitten stukken tussen die spelen in de tijd in Rantepao en dat wordt dan duidelijk aangeduid met het jaartal waarin dit zich speelt. Heel duidelijk wordt het verschil in culturen en gebruiken van Indonesië ten opzicht van het zendelingenwerk. Ook de reis die Mirjam nu maakt beleef je gewoon mee. Het landschap wordt mooi omschreven. Alsof je er zelf loopt, ruikt en proeft. Hoewel het hele boek draait om het geloof in God, is dit geen belemmering om het mooi te vinden als je niet gelovig bent. Tijdens de reis van Mirjam naar Indonesië valt er, voor iedereen van het gezin, dingen op hun plek en leren ze los te laten en liefde toe te laten.</t>
  </si>
  <si>
    <t>De flaptekst van dit boek doet je denken dat de kat Oscar in dit boek een heel grote rol heeft. Om die reden moet je dit boek niet gaan lezen, want Oscar heeft in dit boek een heuse bijrol naar mijn bescheiden mening.Wat dit boek wel heeft is heel veel informatie omtrent de ziekte van Alzheimer ofwel dementie. Dus als je daarin geïnteresseerd bent, raad ik je aan om dit boek te lezen.</t>
  </si>
  <si>
    <t>Eigenlijk ben ik teleurgesteld met dit boek. Ik ben absoluut een Loes den Hollander liefhebber, ik heb al haar boeken en vele al met veel enthousiasme uitgelezen, waaronder ook de verhalenbundel 'Loslaten' waar ik van onder de indruk was.Met dit boek heb ik dat gevoel helaas niet kunnen behalen. Het boek heet vreemde liefde en de verhalen zouden dus ook over liefdes moeten gaan die op hun manier als 'vreemd' als in 'apart' bestempeld zouden kunnen worden. Maar waar in de bundel 'Loslaten' de verhalen mooi afsloten met iets wat daad werkelijk was 'losgelaten' op wat voor manier dan ook, sloegen deze verhalen de plank volledig mis.Sommige verhalen stopten gewoon zo abrupt dat je begon te twijfelen of er gewoon pagina's misten uit jouw exemplaar, verhalen die niet mooi waren afgerond waardoor je je afvroeg waarom dat verhaal überhaupt geschreven was. Dat je de bladzijde omsloeg en eigenlijk bij jezelf dacht 'dus?'Bovendien had veel dingen niet direct met 'liefde' te maken. Het merendeel van dit boek gaat over lust en seks. Je lichamelijk aangetrokken voelen door iemand en verder niet perse geestelijk met diegene verbonden te zijn. Ik hou best van een boek waar een beetje erotiek in voorkomt want daar kun je je goed in inleven, maar dit werd op sommige punten gewoon een beetje vulgair, bah!Helaas.</t>
  </si>
  <si>
    <t>Zo'n 30 jaar nadat Feist het eerste deel uit deze serie Magiër schreef, komen we nu bij het einde van deze epische serie.Ik ben de tel een beetje kwijtgeraakt over het hoeveelste boek in de complete serie dit is.[spoiler-alert]Ik vroeg me steeds af wat er met Kind was. Ze moet een belangrijke rol spelen in het verhaal, maar tot dus ver heb ik daar nog niets van ontdekt.[/spoiler-alert]Het aantal personages in de serie maakt het soms lastig om te weten wie nu ook al weer wie was, zeker omdat Feist nogal de neiging heeft om namen te hergebruiken. Een stamboom zou niet misplaatst zijn.het boek voelt iets donkerder dan de voorgaande, maar eindigde nogal abrupt. Wel goed om te zien dat een van mijn favoriete personages (Nakur) terug keert, als demon, maar toch.. Nakur is terug!!!Vijf jaar na Voor de poorten van het duister is het Koninkrijk der eilanden in gevaar. Kesh bereidt een grootste invasie van de Verre Kust voor om deze te koloniseren. Niemand heeft dit in de gaten, en alle informanten in Kesh zwijgen.In het rijk van de demonen krijgt een jonge demon met de naam 'Kind' steeds meer kracht en kennis. Zij en haar leermeester lijken in niets op de demonen die we eerder ontmoette in Midkemia. Er zijn echter gevaarlijkere dingen dan demonen om ons zorgen over te maken. Veel erger, en dat probeert probeert voet aan de grond te krijgen in andere rijken.Het duurde eventjes voor dat het verhaal echt liep, maar uiteindelijk kwam het toch goed.(later misschien meer)</t>
  </si>
  <si>
    <t>Het is knap hoor. Echt waar. Vijf jaar lang en 33.000 kilometer hardlopen met een zware rugzak. Maar dat wil nog niet zeggen dat je er een boeiend boek over kunt schrijven. En dat kan Rosie niet. Pagina na pagina worden we deelgenoot gemaakt van de hardlooptocht. Mooie steden, prachtig eenzaam landschap, kou, regen, zon, hitte, soms een spannend avontuur, fijne mensen en altijd weer geweldige en fijne mensen onderweg en heel veel namen van merken, sponsors, bedrijven en had ik het al gehad over die fijne mensen onderweg?Rosie is niet te stoppen. Zelfs het feit dat ze al die jaren haar zo geliefde kinderen en kleinkind niet ziet kan haar niet stoppen. Blijkbaar is de reis naar het diepste van je innerlijke zelf veel belangrijker dan die dierbare mensen om je heen. Je verliest je man en daar ben je kapot van en vervolgens kies je 100% voor jezelf. Ik had er een beetje moeite mee. Maar wel heel veel fijne en geweldige mensen onderweg. Dat dan weer wel.</t>
  </si>
  <si>
    <t>Tijdens het lezen van ‘De Donjon van Daim’ van Frans Schaars moest ik af en toe denken aan de schilderijen denken van Caspar David Friedrich, een kunstschilder uit de Romantiek. Beiden passen namelijk dezelfde techniek toe met betrekking tot het landschap. Verder is het een mooi verhaal over persoonlijke ontwikkeling, liefde en genegenheid.Om te beginnen beschrijft Schaars de omgeving en het landschap heel beeldend. Voor lezers uit de Liemers, een gebied in Gelderland ten zuidoosten van Arnhem, herkenbaar vanwege enkele plaatsnamen: Didam (Daim), Pannerden (Ponneren). De natuurbeschrijvingen zijn net als bij Friedrich een soort montage van de verschillende landschapselementen die in de streek te vinden zijn en dat is niet alleen ontzettend prettig lezen, maar ook een kanp staaltje creativiteit van de auteur.In de vlakte van Daim speelt ook het water een belangrijke rol. En dat is niet alleen letterlijk, maar ook symbolisch. Dit eerste heeft te maken met de bewoners van de donjon van Daim, die een grote invloed hebben op de waterhuishouding. Voor Faras is de semantische waarde van grote betekenis, omdat deze overeenkomt met de ontwikkeling die hij doormaakt: innerlijke beroering, emoties, diepste gevoelens en liefde. De auteur schetst zo een ontroerend beeld van de groei die zijn hoofdpersoon doormaakt.Een belangrijk thema in het verhaal is de persoonlijke groei die ontstaat door verliefdheid. Faras is een gevoelige jongen en zijn mijmeringen over zijn geliefde zijn ontroerend. Hij maakt niet alleen de liefde mee op verschillende manieren (passievol en gevoelloos), maar ook tederheid, vriendschap en genegenheid. Deze combinatie zorgt ervoor dat hij groeitEn de personages zijn erg herkenbaar. Een sympathiek voorbeeld daarvan is Bertram Graafsma, de verkenner. Hij is enthousiast en heeft een grote passie voor zijn werk. Een arrogant exempel is Derran Kraaijenvanger, de zoon van de burgermeester. Iemand die, volgens een personage, altijd doet of hij overal verstand van heeft.Dus voor alle lezers uit de Liemers is ‘De Donjon van Daim’ qua creatief gebruik van de verschillende landschapselementen een feest van herkenning. Verder is het een prettig boek om te lezen over liefde. #dedonjonvandaim #fransschaars #uitgeverijboekscout</t>
  </si>
  <si>
    <t>Ik ben met dit boek gestopt. Ik vond het een heel erg saai boek.Als ik ooit eens moeite heb om in slaap te vallen kan ik altijd nogweer in dit boek beginnen.</t>
  </si>
  <si>
    <t>In dit verhaal komen zo veel geheimen naar boven, je moet het lezen om te kunnen geloven. Barbara merkt dat een man bijzondere interesse voor haar heeft, ze wordt op een afstand in de gaten gehouden. Maar deze interesse geldt ook haar gezin, dit gaat haar veel te ver en ze gaat de confrontatie aan.Judaskus in onderverdeeld in vier delen. Elk deel wordt voorafgegaan door een hoofdstuk met de titel TOEN en een hoofdstuk met de titel NU. Ook de vier persberichten over een bepaalde persoon en wat deze overkomen is passen helemaal op deze plaats in het verhaal. Bijzonder intrigerend! De quotes zijn goed gekozen op dat punt.Deze vier delen zijn weer verdeeld in hoofdstukken gezien vanuit het perspectief van de persoon wiens naam als titel vermeld staat. Het aantal personages is beperkt, waardoor het verhaal lekker leest. Je leert ze op deze manier kennen. Maar toch niet zo goed als je zou willen.Een bepaald werk van Edgar Degas wordt genoemd, waardoor je zou kunnen vermoeden welke richting het verhaal op zou gaan.De onderwerpen die door de auteur aangehaald worden in het verhaal zijn niet alledaags te noemen, maar zijn zeker onderdeel van de maatschappij waarin wij leven.Wat hebben deze twee gezinnen met elkaar te maken? Naarmate het verhaal vordert krijg je steeds meer zicht op het antwoord.De verhaallijnen van de diverse personages maken het voor de lezer steeds duidelijker maar waar je denkt dat je de antwoorden weet, wordt je op het laatst verrast door een onverwachte terugblik, die al je vermoedens overboord gooit.Linda Jansma heeft wederom bewezen een groot talent te zijn. Ze weet op een onderhoudende en spannende manier een aantal onderdelen van onze maatschappij waarvan we het bestaan wel weten maar soms niet willen weten, onder onze aandacht te brengen zonder belerend te zijn. Het is genieten van A tot Z.Graag gelezen!</t>
  </si>
  <si>
    <t>Ik ben onder de indruk van deze jonge schrijver, die een ingewikkelde problematiek op een zorgvuldige en uitgebreide manier beschrijft. Zijn betrokkenheid en gedrevenheid als Koerd en slachtoffer van IS bij dit onderwerp is zichtbaar in dit boek. Omdat hij het als journalist beschrijft, was het geen boek waar ik makkelijk in mee kon leven. Dat wat hij zelf meemaakte, hoe schrijnend ook, is met een zekere afstand beschreven. Ik heb niet alles kunnen verifiëren maar zijn omschrijving van de vluchtelingenproblematiek en risico’s is herkenbaar en heb ik elders onderbouwd gelezen. Hiermee is het een actueel boek geworden met een belangrijke boodschap.Masoud Aqil, een Koerdisch journalist, beschrijft in dit boek hoe hij als journalist in Syrië gevangengenomen is door IS en 280 dagen lang in donkere cellen heeft vastgezeten, terwijl hij dagelijks gemarteld en bedreigd werd. Het eerste deel beschrijft zijn gevangenschap in 2014 en 2015 in meerdere gevangenissen in Syrië. Hij ontmoet daar medegevangenen, sommigen IS-aanhangers die vastzitten voor kleine vergrijpen maar ook gevangenen die net als hijzelf gemarteld worden, schijnexecuties ondergaan en die verdwijnen. Als Masoud, tegen alle verwachtingen in, vrijkomt bij een ruil van gevangenen, komt hij terug bij zijn familie. De angst en dreiging blijft en hij besluit uiteindelijk met zijn moeder te vluchten naar Duitsland. Hij beschrijft zijn vlucht en zijn verblijf in Duitsland. Het boek is doorspekt met zijn visie op de totstandkoming van IS, de terreur in Syrië, de positie van de Koerden, de rol van buitenlandse politiek, welke hij afwisselt met namen en jaartallen. In Duitsland, het land waar hij zich in 2016 veilig waant, komt hij erachter dat daar ook IS-aanhangers verblijven. Sommigen daarvan heeft hij in zijn gevangenschap ontmoet en het verbaast hem dat zij online nog steeds dezelfde boodschap prediken als in Syrië.Masoud schrijft dit boek met een boodschap; de boodschap dat andere vluchtelingen ook hun mond moeten opendoen, dat de overheid beter moet onderzoeken en optreden tegen IS-aanhangers die als vluchteling Europa binnenkomen, zonder de vluchtelingengroep als geheel te isoleren omdat dat IS juist in de hand werkt en hij heeft een dringend advies m.b.t. integratie om radicalisering bij vluchtelingen tegen te gaan. Masoud Aqil zet met dit boek zijn eigen leven op het spel.Dit boek is een aanrader voor lezers die geïnteresseerd zijn in de hectiek van het Midden-Oosten, in andere culturen en die meer willen begrijpen en weten over bevolkingsgroepen die hun veiligheid in Europa zoeken.</t>
  </si>
  <si>
    <t>Na de afronding van de zesdelige serie van 'Gone' leek de reeks tot einde zijn gekomen. Maar nu, vier jaar na het laatste deel, komt een nieuwe trilogie van auteur Michael Grant die zich afspeelt in dezelfde wereld. In het eerste deel, Monster, zijn er ook vier jaar verstreken sinds de koepel over Perdido Beach verdween en de kinderen van de FAKZ (Fall-Out Alley Kinder Zone) werden bevrijd.  Monster introduceert nieuwe personages en combineert ze met enkele oude bekenden. Zo wordt de lezer voorgesteld aan Shade Darby, een meisje dat erbij was toen de koepel verdween en daar haar moeder verloor. Zij zint op wraak en maakt daardoor een keuze die niet alleen haarzelf, maar ook iedereen om haar heen in gevaar brengt. Waaronder haar voormalige vriendje Malik en nieuwe vriendin Cruz die worstelt met haar identiteit; iemand die volgens Shade ‘multiple choice is in een wereld van ja/nee vragen.’ Algauw raken ze verstrikt in een ingewikkeld web van corrupte overheidsinstanties en ‘vermogens’. Deze vermogens zijn al bekend uit de 'Gone'-serie, waarin sommige kinderen een gave kregen door de radiatie van een buitenaardse meteoriet. In Monster is het echter zo dat vier jaar na de verdwijning van de koepel opnieuw meteorieten op aarde belanden en met zich het virus meedragen dat vermogens aan mensen kan geven. Natuurlijk belanden deze rotsen algauw in de verkeerde handen en lopen er steeds meer ‘freaks’ rond op de aarde. En niet iedereen heeft goede bedoelingen.  Het probleem van deze nieuwe serie is de schaal. De 'Gone'-serie was heel intiem en aangrijpend doordat de lezer samen met de kinderen opgesloten zat in een koepel waar ze zich moesten zien te redden in een wereld zonder volwassenen en met een voedselvoorraad die snel slonk. Nu de koepel is verdwenen, speelt Monster zich grotendeels op nationale, maar ook deels globale schaal af. De actie neemt daardoor exponentieel toe in dit boek, maar het intieme is er nu wel van af. Het is lastig om je in te leven in de nieuwe personages doordat ze niet voldoende uitgewerkt worden en in plaats daarvan in talloze actiescènes worden gestopt. Oude bekende Dekka is een aangename uitzondering hierop met haar verhaallijn, maar over het algemeen gezien is het een verlies. De actie is wel goed beschreven en prima te volgen, maar het verhaal zelf lijdt er helaas onder. In de hoofdstuktitels wordt nu ook niet meer afgeteld naar een nog onbekende gebeurtenis aan het einde van het boek, wat jammer is.  Het voelt een beetje dubbel om na een afgeronde reeks toch nieuwe boeken te krijgen. De kans is groot dat het uitgemolken voelt en zelfs onnodig. Helaas is dit eerste deel van de nieuwe trilogie niet helemaal overtuigend. De actiescènes zijn spectaculair en goed uitgewerkt, maar de uitwerking van het gruwelijke uiterlijk van de helden en monsters heeft meer aandacht gekregen dan het verhaal en de personages zelf. Het persoonlijke, schrijnende randje van de 'Gone'-serie is eraf en heeft plaatsgemaakt voor een comic book-achtig plot. Echter, door het spannende laatste gedeelte van het boek en de cliffhanger op het einde is er wel hoop dat het vervolg wellicht meer diepgang met zich mee zal brengen.</t>
  </si>
  <si>
    <t>Ik ben gekomen tot blz 111 van de 411Ik vind het in documentairestijl geschreven .....Te veel feiten.....Te veel opsommingen.Echte geschiedenis zonder romantisch jasje.Conclusie ; not of cup of tea</t>
  </si>
  <si>
    <t>Diepe, diepe buiging voor Loes. Wat een mooi verhaal. Dit is geen thriller, maar een psychologische roman. Het was niet zozeer spannend, maar wel boeiend. Goed uitgewerkte personages in een omgeving die Loes zeer goed kent en dat was te merken.</t>
  </si>
  <si>
    <t>Gustav zoekt de liefde en geborgenheid, die hij van zijn moeder nooit heeft gekregen. Niet huilen en sterk zijn, was het uitgangspunt van zijn opvoeding. Gustav zoekt die liefde bij Anton; de moeder van Anton en bij de minnares van zijn vader.Anton is een begenadigd pianospeler, maar is niet in staat zijn vrees, om in het openbaar op te treden, te overwinnen.Hun leven wordt mooi samengevat in de Gustavsonate, die Anton op late leeftijd componeert. Hierin wordt het volgende beeld geschetst: “een snelstromende rivier die over stenen en afgebroken takken kolkte en langzaam steeds trager werd, maar wel haar energie en vaart behield alsof het water een kalmere bedding had gevonden en nu ongehinderd kon doorstromen naar de zee”.</t>
  </si>
  <si>
    <t>Ik heb het boek net gelezen, ik vond het wel grappig maar ik vond het echt een boek voor even snel tussendoor. Niet indrukwekkend. Flitsend, snel taalgebruik. Misschien ben ik te oud voor dit boek, vond het meer iets voor jongeren.</t>
  </si>
  <si>
    <t>Samir, zoon uit een Libanees vluchtelingengezin, kan in Duitsland niet echt aarden. Zeker niet wanneer zijn vader het gezin van de een op andere dag verlaat. Met de jaren rijzen de vragen over zijn vaders plotselinge verdwijning. Vragen waarop hij in Libanon antwoorden hoopt te vinden.</t>
  </si>
  <si>
    <t>Wat een mooi verhaal over Jane Austen en haar zus! Twee boeiende verhaallijnen zijn prachtig met elkaar verweven en tot een geheel gebracht. Het knappe is dat de schrijver Jane en haar zus weer tot leven brengt; niet alleen in hun doen en laten maar ook door de lezer een kijkje te geven in de gedachtenwereld van de hoofdpersonen. Een boek waarin je graag wil verder lezen...</t>
  </si>
  <si>
    <t>De verhaallijn is super goedNiet teveel moeilijke woordenHoofdstuk indeling is goedEn houd het spannendIk ga zeker het volgende deel lezen</t>
  </si>
  <si>
    <t>Mooie, onverwachte afsluiter van een zeer intensieve serie. Geen serie voor tere zieltjes trouwens; Hard en meedogenloos. Maar het einde kwam voor mij toch te vroeg (had nog graag verder willen lezen) en bevatte enige verrassingselementen. Afscheid nemen is altijd zwaar, de serie is ten einde. Maar ik hoop dat er ooit toch nog een boek volgt met Jessica Haider. Top boek!!</t>
  </si>
  <si>
    <t>Na het lezen van Bob de straatkat was ik erg nieuwsgierig naar hetvolgende deel van Bob. Ik heb dit boek net als het eerste deel ineen keer uitgelezen.Een prachtig boek dat je een kijkje geeft inhet leven van Bob en James over onder andere hun bijzonderevriendschap. Een boek dat je hart weet te raken.</t>
  </si>
  <si>
    <t>Suzanne en Milo keren na drie maanden terug naar Nederland. Milo heeft net een rol gekregen in Donkersloot en Suzanne kan aan de slag bij She. Eens in Nederland aangekomen blijkt het koppel nog steeds gewild aas te zijn voor de roddelpers. De ene roddel na de andere verschijnt in de roddelbladen. Milo trekt zich hier niets van aan, voor Suzanne is dit al wat moeilijker. Wanneer ze eindelijk de roddelpers achter zich laat, slaat het noodlot toe...Net zoals Loslippig vond ik ook dit boek van Marie-Cecile Beniers best te pruimen. Het is een vervolg op Losloppig, maar eigenlijk hoef je dat boek niet te lezen. Ik wist zelf nog amper iets van Loslippig, maar toch kon ik dit boek goed volgen. Marie-Ceciel Beniers schrijft heel vlot, maar met het zogenaamde "noodlot" heeft ze me werkelijk verrast. Ik had al allerlei scenario's in mijn hoofd, maar DIT heb ik niet zien aankomen.Ondanks dat het boek wel vlot leest, had ik af en toe wel moeite om er terug in te beginnen. Wanneer ik las, wilde ik altijd verder lezen. Maar op een gegeven moment moet ik stoppen (volgende dag vroeg opstaan, iets anders doen,...) en dan had ik wel af en toe moeite om er terug in te beginnen. Eens ik begonnen was, was ik wel terug vertrokken. Dit kan misschien ook liegen aan het feit dat ik in twee boeken tegelijk bezig was. Dan moest ik kiezen tussen dit boek of tussen de e-reader. Omdat het boek op de e-reader meer mijn interesse opwekte, koos ik dus de e-reader. Al was de keuze heel moeilijk.Al bij al een heerlijk boek. Het volgende boek van Marie-Cecile Beniers zal ik zeker en vast ook lezen. :-)</t>
  </si>
  <si>
    <t>Een heel interessant boek over de leefwijze van de bewoners op Groenland. Het boek houdt het midden tussen een reisverhaal en een avonturenroman.</t>
  </si>
  <si>
    <t>Een boek van Deon Meyer dat niet over Bennie Griessel gaat, waar gaat het dan wel over en is dat wel iets. Ja, het is heel zeker iets, het is zelf supergoed.Een virus heeft zowat vijfennegentig procent van de mensheid uitgeroeid. Willem Storm en zijn zoon van dertien, Nico hebben het overleefd en rijden met een truck rond. Ze vermijden grote plaatsen want er zijn nog andere overlevers, maar die hebben niet allemaal even goede bedoelingen. Verder zijn er ook nog verwilderde honden en andere wilde dieren.Willem Storm droomt ervan zich ergens te vestigen om terug iets op te bouwen. Al snel groeit de bevolking en de eerste problemen komen. Om te beginnen voedsel omdat er een extreem koude winter is, geen hout om te warmen, geen benzine meer, aanvallen van terroristen. Dat overleven ze allemaal. Er wordt een leger opgericht waar Nico Storm graag deel van uitmaakt. Hij heeft een heel ander karakter dan zijn vader. Veel impulsiever en hij kan een dier en zelfs een mens doden, iets wat zijn vader niet kan.Er zijn drie soorten overlevers: degene die er de schouders onder zetten en er iets van proberen te maken, de profiteurs die afpakken wat anderen opbouwen en dan nog mensen die zich schuldig voelen omdat ze het overleefd hebben en er daarom zelf een eind aan maken.Ik vond dit echt een interessant boek om te lezen, hoe de mensen verschillende problemen tegenkomen bij het opbouwen van hun gemeenschap en hoe ze dat allemaal oplossen. Heel veel wordt gedetailleerd uitgelegd, je leest gewoon dat er veel research in dit boek zit. Op het einde heb ik toch echt even WTF gezegd, dat had ik niet zien aankomen. Van mij mag Deon Meyer meer van dit soort boeken schrijven.</t>
  </si>
  <si>
    <t>Het idee is sterk: een 'flik' genaamd Styx (joh!) op seriemoordenaarsjacht wordt vermoord en over'leeft' als zombie om de jacht hoogstpersoonlijk af te maken.De seriemoordenaar lijkt in het begin van het verhaal nog hoogst originele ideeën te hebben met/voor zijn slachtoffers, maar dat strandt nogal abrupt door de halve moord op Styx. Alleen zijn bijnaam, de Stuffer, doet er na verloop van tijd nog aan denken.Dhooge lijkt het vanaf het moment dat Styx wederopstaat als zombie allemaal niet meer zo precies te weten, want noch de tentoonstelling van de moordenaar, noch de alternatieve wereld waarin Styx soms rondwaart, noch de zoektocht die Styx samen met zijn ex-collega onderneemt naar de Stuffer worden in het verloop voldoende spannend uitgewerkt. Jammer, omdat alledrie de 'lijntjes' voldoende potentie hebben en het verzombiën van Styx alleraardigst terugkerende beelden op had kunnen leveren als het beter ver'beeld' zou zijn in de actie.Het verhaal kabbelt voort, er wordt (te)veel verteld en uitgelegd zonder dat het ergens spannend, laat staan griezelig wordt. 'Saai' is helaas de term die dit boek het best omschrijft, ondanks het veelbelovende begin en de alleraardigste ideeën.</t>
  </si>
  <si>
    <t>Ik heb het boek gelezen en, hoewel de plot zeer aanvaardbaar is, heeft het boek een groot euvel. Dat euvel is het feit dat de mannen denken en voelen alsof ze vrouwen zijn. Mannen horen gewoonlijk wat harder en minder invoelend te zijn dan vrouwen. Er bestaat dus een bekend verschil in de psyche en dat laat de schrijfster niet uitkomen. Carol O'Connell's boek wordt daardoor een boek dat niet echt pakt.</t>
  </si>
  <si>
    <t>Dit boek heb ik met aandacht en veel plezier gelezen. Met het schrijven van deze recensie echter, kwam er zo ontzettend veel meer naar boven en ontdekte ik nóg meer lagen, dan ik in eerste instantie al had gevonden. Daardoor is mijn geschrijf misschien 'iets' uit de hand gelopen. Vrees niet voor het lezen van spoilers, want die kan je bij dit boek eigenlijk niet weggeven. En geloof me......ik had dit nog véél langer en uitgebreider kunnen maken!Campanario, een kleine privada - een in Mexico gebruikelijke manier van wonen aan een pleintje of hofje - ver weg van de drukte van Mexico-city. Ondanks een grote diversiteit aan bewoners zijn ze toch op hun eigen manier met elkaar verbonden. Achter elke voordeur huist verdriet, verdriet om een groot verlies; een overlijden, een verdrinking, een verdwijning. Pijnlijk duidelijk komt naar boven wat verlies, rouw en verdriet met een mens én zijn medemens kan doen.De huizen van het hofje hebben allen de naam van een smaak die men kan waarnemen met de tong. Het ontstaan van dit hofje is het prestigieuze werk van Alfonso, die zelf Huize Umami bewoont.Zout en ZoetHuize Zout wordt bewoond door de familie Pérez-Walker, een muzikale familie die, in Huize Zoet, een muziekschool heeft.Het gezin gaat gebukt onder de onverwerkte dood van de bijna zesjarige Luz, Ana's zusje, die drie jaar geleden is verdronken in een meer in Michigan. De dertienjarige Ana kan haar moeder nog maar moeilijk bereiken door haar psychische problemen en verdriet. Algehele rouw werkt drie jaar na dato nog steeds door.'Haar grafje is klein en van beton, niet heel anders dan mijn plantenbakken, maar dan met een steen erbovenop. Op de steen staat: LUZ PÉREZ WALKER, 1995-2001. En daaronder SCHAT VAN EEN DOCHTERTJE EN ZUSJE. Schat. Alsof hier een pot met goud ligt.'Ana vindt het afschuwelijk dat haar moeder haar en haar broertjes nog elk jaar naar de plek stuurt waar Luz is verdronken. Een sneaky plannetje moet haar er dit jaar voor behoeden. Ze gaat een milpa - zeg maar zoiets als een volkstuintje (tt) - inrichten, met haar buurman als inspiratiebron. Ze weet op deze manier zelfs kleur te brengen in het leven van de bewoners.BitterDe twintigjarige, beschadigde Marina bewoont Huize Bitter. Ze is een schilderes met een eetstoornis die maar niet uit de verf kan komen en heeft een nogal ongewoon seksleven. Ze verzint allerlei namen voor nieuwe kleuren.'Niet dat Marina ooit in een psychiatrisch ziekenhuis is geweest. Ze stopt alleen af en toe met eten, zodat ze soms naar een gewoon ziekenhuis moet voor een infuus met natrium, kalium, chloride, bicarbonaat, dextrose, calcium, fosfor en magnesium. Dat is alles. Althans, dat was alles, tot ze haar de laatste keer nog een paar dagen lieten blijven om haar te hersenspoelen. Haar brein is nu schoon en bleek. Zo stelt ze het zich tenminste voor: glad als een gekookt en gepeld ei.'UmamiAlfonso Semitiel, een tweeënzestigjarige antropoloog, woont alleen, nadat zijn vrouw Noelia in 2001 is overleden. Hij mijmert veel over de jaren samen en de tijd dat ze ziek is geweest. Het gemis is groot. Hij beseft dat na dertig huwelijksjaren sprake is van versmelting met elkaar en dat wat hij aan het opschrijven is, krijgt steeds meer de vorm van een gesprek met haar.Depressies hebben bij hem altijd op de loer gelegen en zijn eenzaamheid doet hem ook geen goed. Gelukkig heeft hij 'de meisjes' nog; twee reborn dolls van zijn lieve vrouw, 'de hemel hebbe haar ziel'.https://www.etsy.com/nl/search?q=silicone+reborn+baby'Nu ik erover nadenk is een huwelijk niet veel anders dan Net 5 halverwege de ochtend. Uiteindelijk is getrouwd zijn eindeloos dezelfde films kijken, sommige leuker dan andere, met als enige verandering het voorbijgaande, de opvulling, de dingen die actueel zijn; het nieuws, de reclames. Dat zeg ik niet omdat het saai zou zijn, dat zeg ik omdat het afschuwelijk is wat ik kwijt ben: het cement tussen mijn uren [...]'De moeilijk te verklaren smaak Umami speelt een grote rol in zijn leven.ZuurIn het gezin van Pina is veel ruzie tussen de ouders, Bento en Chela. Het zijn beklemmende, zure! hoofdstukken. Vanuit de andere hoofdstukken weten we al dat Chela het gezin inderdaad zal verlaten en drie jaar later weer opduikt bij een van de andere personages.'Pina vond het leuk om onder de achterruit te liggen, op de hoedenplank. Dat is wat haar vooral is bijgebleven van die auto: hoe ze wolken en bomen voorbij zag komen en het boven haar regende zonder dat ze nat werd. Ze weet ook nog dat haar vader niet wilde dat ze daar lag en haar moeder wel en dat ze om ruzie te voorkomen tegen hen loog: 'Ik vind het niet meer zo leuk om daar te liggen.'StructuurHet verhaal is opgedeeld in vier cycli van jaren die teruggaan in de tijd, van 2004 naar 2000 en elk jaar is het relaas van een andere bewoner aan de beurt, Alfonso, Pina, Marina en Ana. Zelfs de bijna zesjarige Luz krijgt haar hoofdstuk.De perspectieven wisselen met de hoofdstukken. Ana, Alfonso en Luz zijn geschreven vanuit het ik-perspectief en de belevende-ik. Marina en Pina vanuit de alwetende verteller.ConclusieDaar het hier geen chronologisch verhaal betreft, is het soms niet meteen duidelijk wie het hoofdpersonage is in de wisselende delen. Er staan in het boek diverse plattegrondjes van de privada en het zou duidelijkheid verschaffen als ook de namen daarin zouden staan. Maar kniesoor die daar op let, want zo blijft er nog wat te puzzelen over en dwingt het tot aandachtiger lezen.We lezen nooit over het moment van het verlies, maar steeds over de periode ervoor of jaren erna. Dit wisselt ook per personage.Niet alleen de smaken die je met je tong kunt onderscheiden komen aan bod, maar ook kleuren nemen een belangrijke plaats in; het tuintje van Ana, de verzonnen kleuren van Marina. Op die manier wordt het duidelijk dat zintuiglijke belevingen iets met een mens doen.Doordat de hoofdstukken ook van jaartal wisselen wordt het beeld van de bewoners steeds duidelijker. Bijvoorbeeld; wanneer Ana aan het woord is, is ze dertien jaar, maar omdat de hoofdstukken van Pina zich vier jaar eerder afspelen, is Ana vanzelfsprekend vier jaar jonger.De schrijfstijl verandert met de hoofdstukken; van een mijmerende Alfonso, naar een onschuldige spring-in-het-veld bij Luz en een chaotische Marina, waardoor ze heel herkenbaar worden. De verschillende karakters zijn psychologisch goed uitgewerkt.Ondanks het verdriet dat in het hofje een grote rol speelt, is de sentimentaliteit niet over-gedoseerd. Droge humor, woordspelingen, poëzie, kinderlijke logica en onbevangenheid doorspekken het geheel. Woordspelingen zijn echter niet per definitie humoristisch: Jufresa heeft hier goed gebruik van gemaakt en weet hoe ze de tragiek meer op kan laten vallen door droge, komische woordspelingen in de tekst te verweven.Pijnlijk duidelijk komt naar voren dat er veel eenzaamheid rondwaart in het hofje, eenzaamheid die moeilijk te delen of uit te leggen is. Er wordt door de bewoners dan ook niet gemakkelijk gesproken over gevoelens die hen tergen, maar door hun onderlinge verbondenheid en de minieme gedachten die ze wél delen, krijgt de lezer meer inzicht in de rouw die hen beheerst, de schimmen die hen achtervolgen.Kijk ook eens met aandacht naar de cover!!! Vijf personen, up en down.De schrijfstijl is helder. De auteur laat de onvermijdelijke, rauwe rafelrandjes zien en laat je in de hoofden van de personages kruipen. Pijnlijk duidelijk laat Jufresa zien hoe rouw en verdriet van invloed zijn. Niet alleen op degene die het verdriet draagt, maar ook van de (naaste) omgeving - de buren uit het hofje - eiste het zijn tol.Het verhaal ontwikkelt zich en daarmee de personages. Allemaal worstelen ze met hun eigen schimmen.AuteurLaia Jufresa (1983) werd geboren in Mexico, groeide op in Veracruz en bracht haar middelbareschooltijd door in Parijs, waar ze – in het Frans – haar eerste schrijfateliers bezocht. Op haar achttiende vertrok ze naar Mexico-Stad. Ze studeerde filosofie aan de Universidad Autónoma Nacional de México en bezocht de Escuela Dinámica de Escritores, de schrijfacademie van de Peruaans-Mexicaanse auteur Mario Bellatín. Daarnaast behaalde ze de bachelor Arts plastiques aan de Sorbonne. Na haar studietijd woonde Jufresa in Wisconsin, Buenos Aires en Madrid. Momenteel woont ze in Keulen.Titel: UmamiAuteur: Laia JufresaVertaald door: Heleen OomenPagina's: 256ISBN: 9789025448424Uitgeverij Atlas ContactVerschenen: juni 2017</t>
  </si>
  <si>
    <t>Dit is een boek met meerdere lagen.Jeugdliefde, vertrouwen, levenshouding, moraal. Allemaal verschillende lagen in een prettig en boeiend schrijfstijl. Aanrader vanaf een jaar of 13 en eenieder die ouder is. Kijkje in de toekomst waarin door sommigen 'onze tijd' juist zeer gewaardeerd wordt. Hoe ver weg is de beschreven toekomst? Het komt in ieder geval zeer voorstelbaar over wat het boek vanaf pagina in zeer meeslepend en boeiend maakt.De hoofdpersonen worden ook snel tot zeer levendige personen voor de lezer door de rake schrijfstijl. De ontwikkeling die de verschillende personages doormaken wordt ook zeer beeldend en natuurlijk neergezet.</t>
  </si>
  <si>
    <t>Bill Loehfelm werd veertig jaar geleden geboren in New York, en bracht zijn jeugd ook door in verschillende districten van deze wereldstad. Hij studeerde af als leraar en doceerde Engels aan een middelbare school op Staten Island. In 1997 gooit hij het roer om en verhuist naar New Orleans, waar hij nog een paar jaar voor de klas stond. Hij woont er nog altijd met zijn vrouw en dochter. In de tweede helft van 1999 begon hij met het schrijven van een boek en meteen besefte hij dat zijn professionele toekomst in die richting lag. Hij nam ontslag en om in zijn levensbehoefte te voorzien nam hij allerhande tijdelijke jobs aan. De rest van zijn tijd schreef hij of volgde hij schrijfcursussen. Het boek, Fresh Kills zou pas in 2008 gepubliceerd worden en werd meteen bekroond met de Amazon breakthrough novel award, een genre overschrijdende prijs voor debuterende auteurs.In Fresh Kills, dat verwijst naar het grote vuilnisbelt op Staten Island waar omheen het verhaal gesitueerd is, verneemt John Sanders jr dat zijn vader vermoord werd. Hoewel John absoluut geen goede band had met zijn vader, probeert hij toch de dader van deze koelbloedige moord op te sporen. Een zoektocht die tegelijk ook een hernieuwde kennismaking met zijn verleden als gevolg heeft.Laten we maar direct met de deur in huis vallen: Fresh Kills is geen spannend boek. Dit is weer zo een typisch voorbeeld van een boek dat verkeerd gepositioneerd werd door de uitgever. Het verhaal _x0096_ dat weliswaar draait rond een moord en waarin al eens een klap uitgedeeld wordt _x0096_ is vooral een _x0093_coming-of-age_x0094_ roman, waarin het hoofdpersonage in de korte tijd tussen het overlijden en de begrafenis van zijn vader, eindelijk volswassen wordt.Het verloop van het verhaal roept herinneringen op aan Copland, de eerste zogenaamd serieuze film van Sylvester Stallone uit 1997. Net zoals bij de die film, zit de lezer nu heel de tijd op het puntje van de stoel wachten tot het verhaal eindelijk eens echt begint om dan plots te moeten constateren dat het boek uit is. Om dan onverzadigd en ontgoocheld achter te blijven.Daarenboven leest het boek niet altijd even vlot weg, waardoor het plezier dat men aan lezen zou moeten beleven van tijd tot tijd meer op werken begint te lijken; en dat kan echt de bedoeling niet zijn. Tot overmaat van ramp moet ook worden vastgesteld dat er een schrijffout staat in de titel op de rugzijde van het boek.Bill Loehfelm heeft wel veel aandacht besteed aan de locaties van zijn voormalige woonomgeving. Hij beschrijft levendig en onderhoudend de locaties, en aan de hand van anekdotes en kritische observaties brengt hij zijn decor op professionele wijze tot leven.Ook de personages worden met veel gevoel geboetseerd tot karakters van allerlei pluimage, maar toch zijn ze niet allemaal even geloofwaardig. Ook het feit dat ze allen ongeveer tegelijkertijd, als dominosteentjes, tot hetzelfde inzicht komen, zodat het boek eindigt met een algemeen happy end, komt nogal melig over.Met Fresh Kills blijft de liefhebber van het spannende boek onbevredigd achter, maar als roman beschouwd, heeft het verhaal best wel bestaansrecht.</t>
  </si>
  <si>
    <t>De oktoberlijst is het eerste boek dat ik las van Jeffery Deaver. Vooral de aparte schrijfstijl in dit boek maakte me nieuwsgierig; je begint bij het einde en eindigt bij het begin. Klinkt heel ingewikkeld, maar ik vond het boek niet moeilijker te volgen dan andere thrillers.De oktoberlijst is vlot geschreven, spannend en heeft een onverwachte en uitstekende plot. Ik ben fan!</t>
  </si>
  <si>
    <t>Aan de vooravond van de Tweede Wereldoorlog vlucht Nick met zijn twee zoons naar Amerika, om daar een nieuw leven op te bouwen. Hij moet zijn luxe leventje op het landgoed van zijn vader achterlaten om te gaan werken als circusartiest. Bij het circus leert hij al snel dat hij zich aan moet passen aan zijn nieuwe levensstijl en wordt hij verliefd.   Danielle Steel is een geliefd schrijfster van romantische verhalen. Ze heeft 97 romans geschreven die over de hele wereld verkocht worden en waarvan vele bestsellers zijn. Toch blijken niet alle verhalen een succes. Waar het in het begin al fout gaat met Pegasus, is dat de tekst op het omslag een totaal verkeerd beeld geeft van het verhaal en daarnaast ook nog eens feitelijk onjuist is. Daar valt nog overheen te komen als dat het enige punt van kritiek zou zijn.  Aristocraat Nick komt er plotseling achter dat hij half joods is en dus in gevaar is in het Duitsland van voor de Tweede Wereldoorlog. Nick heeft nooit een dag in zijn leven gewerkt en moet nu plotseling met zijn twee kinderen naar Amerika om daar te gaan werken en zo te ontsnappen aan de nazi's. Zijn gedrag en uitspraken komen erg verwend en onverantwoordelijk over, wat voor weinig respect bij de lezer zorgt. Hij beklaagt zich vooral over de kleine woonwagen waar zijn gezin in moeten leven. Zelfs zijn paarden leven ruimer dan hij.   Het verhaal speelt zich af tegen de achtergrond van de Tweede Wereldoorlog, maar de historische context is erg summier, terwijl je bij het lezen van de omslagtekst verwacht dat de oorlog wel een grotere rol zou spelen in het verhaal. In plaats daarvan gaat het over een circus. Op zich maakt deze wending het verhaal even wat interessanter, want het leven in het circus is een wereld op zich en deze draai geeft tijdelijk wat meer kleur aan het verhaal. Totdat Nick verliefd wordt op een van zijn collega's in het circus, wat het startsein is voor een overdosis relatiedrama. Want Christianna is koorddanseres en door haar verliefdheid op Nick maakt ze misstappen op het koord. Daar krijgen ze vervolgens weer ruzie over, omdat Christianna zonder vangnet optreedt en het dus levensgevaarlijk is. Het is geen alledaags relatiedrama, dat dan weer wel.  Steel heeft veel focus gelegd op deze verhaallijn vol rare wendingen in plaats van zicht te richten op het goed uitdiepen van de personages. Deze blijven aan de oppervlakte en door de vele herhalingen zeggen ze niet veel. Het boek zou een stuk dunner zijn als alle eindeloze herhalingen zouden zijn geschrapt. Het lijkt er soms op dat Steel vergeet wat ze al verteld heeft en zichzelf daardoor herhaalt. Dit wekt een hoop irritatie op tijdens het lezen, tot op het punt dat je jezelf gaat afvragen of het boek überhaupt wel geredigeerd is.   De herhalingen, opmerkelijke verhaallijnen en oppervlakkige personages doen af aan de kwaliteit die je van een Danielle Steel-roman mag verwachten en maken van Pegasus geen hoogvlieger.</t>
  </si>
  <si>
    <t>Gracie heeft het goed voor elkaar, ze heeft alles en leidt een perfect leven. Dan raakt ze bevriend met Juliet, een vrouw die heel wat minder geluk in het leven heeft gehad. Waarom zijn ze bevriend geraakt?In de loop van het boek kreeg ik langzamerhand het idee dat alles nogal ver gezocht was, en dat de schrijfster niet goed wist, hoe ze het verhaal moest laten lopen, maar niets is minder waar! Als je tijdens het plot erachter komt dat je gewoon de hele tijd op het verkeerde been bent gezet, en dat duidelijk wordt hoe een en ander in elkaar zit, besef je dat de schrijfster van dit boek drommels goed wist waar ze met haar verhaallijn heen wilde. Het plot zit ingenieus in elkaar, de schrijfstijl is heel prettig, wat mij betreft is dit boek een absolute aanrader!</t>
  </si>
  <si>
    <t>Genadeloze koning is een beeldend geschreven verhaal en het pakte mij direct vanaf het begin. Gedurende het lezen werd ik vooral erg nieuwsgierig naar Lachlan Mount. Het is een beruchte crimineel met een zeer slechte reputatie en er hangt een zweem van geheimzinnigheid om hem heen. Hij is een man met macht en er gebeurt niets in de stad qua louche zaken zonder dat hij er weet van heeft of er zelfs mee te maken heeft. Ondanks haar angst voor wat er zal gaan gebeuren, weigert Keira te vluchten. Ik hou ervan dat Keira pit heeft en niet met zich laat sollen.Het verhaal wordt niet alleen vanuit het perspectief van Keira beschreven, maar ook vanuit Mount. Een mooie zin die op hem van toepassing is, is de volgende: “In mijn stad is maar één koning en dat ben ik. Ik regeer door angst, maar ik krijg respect door mijn acties." (Pagina 55).Lachlan Mount is het type foute man, hij is een echte dominante alpha en heeft een enorm charisma. Hij is gewend te krijgen wat hij wil. Keira is vastbesloten om niet over zich heen te laten lopen en geen angst te tonen. Dit heeft Mount nog niet eerder meegemaakt en hij raakt geïntrigeerd door Keira.Genadeloze koning is een new adult waar je in meegezogen wordt. Als je eenmaal begint te lezen, wil je weten hoe het Keira zal vergaan en je wilt weten wie Mount nu precies is. Keira vindt Mount een manipulatieve en paranoïde eikel, maar voelt zich toch, tegen haar wil, aangetrokken tot hem. De spanning wordt goed opgebouwd. De erotische scènes komen pas in de loop van het verhaal voor, als je de hoofdpersonages hebt leren kennen. Ik vond het prettig dat de schrijfster de tijd heeft genomen om de lezer kennis te laten maken met de personages Keira en Mount. Het geeft het verhaal meer inhoud dan het gemiddelde new adult boek. De tegenstelling haat/opwinding is ook uitstekend beschreven door Meghan March.Wat heeft dit eerste deel een bijzonder einde! Op meerdere manieren wist de schrijfster mij te verrassen. Ik zou het liefst direct deel twee willen lezen, ik moet echt weten hoe het verder gaat tussen Keira en Mount. Genadeloze koning is een absolute aanrader voor liefhebbers van het genre new adult. Ik geef Genadeloze koning graag 4 sterren.</t>
  </si>
  <si>
    <t>Zoe en Ed volgen allebei hun eigen pad. Maar dan, na jaren vol uitzichtloze baantjes en chaotische huisgenoten, vinden ze elkaar. Een happy koppel aan het begin van een gelukkig leven samen.En dan gebeurt het ondenkbare. Op een ochtend, op weg naar zijn werk, komt Ed om bij een verkeersongeluk. Zoe moet leren leven zonder hem. Maar ze kan de herinneringen niet loslaten. Hoe kan ze de gelukkige momenten, hun eerste kus, alles wat ze samen hebben opgebouwd, achter zich laten? Ze wil nog van alles tegen hem zeggen, nu is het te laat. Of toch niet…Nee, dit is helaas geen boek voor mij. In het begin van het boek is een verrassende wending in het verhaal, dat beloofde wat. Helaas, het zette niet door. Geen diepgang en geen goede uitwerking van het idee, een gemiste kans. Met moeite heb ik het uitgelezen. Er was zoveel herhaling dat het lichtelijk irritant werd. Jammer, op zich een aardig idee, alleen bleven personages zeer oppervlakkig en er kwam geen clou. Elke keer dacht ik: ‘nu zal het wel gebeuren’ maar het gebeurde niet. Zelfs het slot zag je van mijlenver aankomen. Nee, helaas, niets voor mij.</t>
  </si>
  <si>
    <t>Een heerlijk boek! Het verhaal speelt zich af op Bali en je wil tijdens het lezen eigenlijk gelijk een ticket boeken. Centraal staan twee zussen die zich weer verzoenen met elkaar en tegelijkertijd een nieuwe liefde leren kennen. Het verhaal is vrij voorspelbaar maar de dialogen zijn heel grappig en gevat, wat ervoor zorgt dat het heerlijk wegleest. Ook maakt het dat je weer even stilstaat bij je werk, balans en genieten van het leven. Een mooie boodschap! Als het verhaal nog net iets verrassender of meer de diepte in was gegaan, had het van mij vijf sterren gekregen, maar dan nog is het zeker een aanrader om dit boek op een heerlijke lentedag erbij te pakken!</t>
  </si>
  <si>
    <t>'Fierce Kingdom' is het vijfde boek van de Amerikaanse auteur Gin Phillips, het eerste dat ook naar het Nederlands vertaald wordt. Debuteren deed de auteur al in 2009 met 'The Well and the Mine', een roman waarmee ze de Barnes &amp; Noble Discovery Award won.'Een schitterende dag', zoals het boek in het Nederlands zal heten, wordt omschreven als een beklemmende, claustrofobische pageturner over de dunne lijn tussen goed en kwaad en de onverbrekelijke band tussen moeder en kind. Zoiets schept verwachtingen: een verschrikkelijk goed weergegeven sfeer, een rollercoaster van emoties en dat alles omvat door een ontzettend spannend verhaal.Joan is mama van de vierjarige Lincoln. Zoals zo vaak hebben ze de middag in de dierentuin doorgebracht en reppen ze zich tegen sluitingstijd naar de uitgang. En dan gaat alles mis, er wordt geschoten en de grond ligt vol lijken. Zullen Joan en Lincoln kunnen ontkomen? Zijn zij de enige overlevenden in de dierentuin? En waar blijft die politie?Helaas, de lezer komt van een koude kermis thuis. Spanning en emotie zijn ver te zoeken, 200 bladzijden lang is het verhaal ronduit saai. De dierentuin waar alles zich afspeelt wordt tot in den treure beschreven, maar eigenlijk heb je daar weinig of niets aan, een plattegrond was handiger geweest. De gedachten van Joan dwalen af naar van alles en nog wat (haar jeugd, haar oom, haar moeder, films,...) en dat haalt compleet de vaart uit het verhaal, net zoals de oeverloze uitweidingen dat doen. Bovendien komt een en ander ongeloofwaardig over. Daarna resten nog een 75 bladzijden die veel beter zijn, maar dan is het kalf al lang verdronken.Na het dichtslaan van het boek overheerst teleurstelling. Over gemiste kansen, want de insteek voor dit verhaal is goed. Over (te) veel losse eindjes. Nee, als dit het beste is wat Gin Phillips in huis heeft, dan houdt deze lezer het voor bekeken.</t>
  </si>
  <si>
    <t>Het eerste boek wat ik gelezen heb van Esther Verhoef. Dit op aanraden en lang aandringen van omgeving. Vanaf het begin leest de tekst goed weg. Esther brengt veel details in haar schrijven maar genoeg ruimte voor de lezer om er nog een eigen fantasie op na te houden. Echter lijkt er geen eind te komen aan de intro. Op een gegeven moment snakte ik om wat actie binnen het verhaal. Dit kwam mijn inziens uiteindelijk wel opgang, Maar was redelijk voorspelbaar. Eindconclusie: de tekst van het gehele boek is makkelijk te lezen. Echter is het een langerekt verhaal met een voorspelbare uitkomst. Voor mij geen boek om aan te raden!</t>
  </si>
  <si>
    <t>Mijn eerste boek dat ik gelezen heb van Brad Winning. Wat een prachtig verhaal. Het verhaal zorgde dat ik me helemaal kon inleven in Hiu Warg. Zo goed geschreven, dat er in mijn hoofd echt een verfilming afspeelde van wat er, op het moment dat ik aan het lezen was, gebeurde. De compassie die je voelde voor de hoofdpersoon, de emoties, heel mooi gedaan! Spannend tot aan het laatste hoofdstuk, waarin ik ontroerd en emotioneel afscheid moest nemen van het hele verhaal. Nog nooit heeft een boek mij zo intens kunnen meevoeren. Epiloog heel vervelend, omdat je met nog meer vragen achter blijft, maar dat maakt het juist ook weer erg leuk en interessant, want je wil meer van dit! Jammer dat er nog geen tweede deel bestaat, maar mocht dat verhaal ooit uitkomen, weet ik wat ik op mijn verlanglijstje heb staan! Echt een aanrader!!!!</t>
  </si>
  <si>
    <t>Het verhaal op zich is niet slecht, maar toch wat minder in vergelijking met Deflo's vorige boeken...</t>
  </si>
  <si>
    <t>Wat een enorme tegenvaller! Na het lezen van het boek Doodsengel dacht ik een nieuwe schrijfster gevonden te hebben die me volledig lag. Maar Nacht en ontij heb ik zelfs niet uitgelezen!Het boek gaat over een fietskoerier die aan het eind van de dag een pakje moet ophalen bij een louche advocaat. Als dit is gebeurd en hij verder rijdt probeert men hem het pakje afhandig te maken en vervolgens te vermoorden. Dit mislukt, maar hij verneemt wel even later dat de advocaat is vermoord.Tot hier toe is het een redelijk verhaal, ware het niet dat ik ondertussen al aan bladzijde 100 zat en er van geen enkele andere verwikkeling sprake was!Er zijn te veel personages die niet ter zake doen. Neem bijvoorbeeld de jongere broer van de fietscourier met wie hij en zijn Chinese familie in een "china-town" woont. Of wat te denken van de inspecteur die de moord op de advocaat onderzoekt. Hij krijgt hulp van wel drie assistenten, de agenten van een ander bureau niet eens meegerekend.Kortom, veel personages en beschrijvingen die weinig ter zake doen.</t>
  </si>
  <si>
    <t>Heerlijk die kookboeken waarin “oude” keukens snel worden vastgelegd voordat de recepten samen met onze oma’s voor altijd verdwijnen. Zo was Melk &amp; Dadels (vorig jaar De Gouden Garde publieksprijs) het boek over de Marokkaanse keuken. En nu ligt het boek Zoals alleen oma dat kan, authentieke familierecepten uit de Indische keuken, in de winkels.Wat heerlijk, deze nieuwe trend. Want wat een mooie kookboeken levert het op. Het zou eeuwig zonde zijn wanneer deze recepten niet bewaard zouden blijven.Dit kookboek is naar aanleiding van het gelijknamige tv-programma van Danny Jansen. Het is het tweede kookboek van Danny Jansen. Hij heeft onlangs de Hebban.nl publieksprijs 2015 gewonnen voor zijn eerste kookboek Danny’s Azië.Zoals alleen oma dat kan, is opgebouwd rondom zes oma’s. Ieder van hen stelt haar eigen rijsttafel samen. Dat levert een mooie verzameling gerechten op. De gerechten staan daardoor niet gegroepeerd per maaltijdsoort of type ingrediënt. Neem dus ruim de tijd om het boek geheel door te bladeren voordat je je eigen rijsttafel samenstelt. Maar wees gerust dit is zeker geen straf maar een groot lees- en kijkplezier.Achterin het boek staat gelukkig wel een heel duidelijk register waarin alle gerechten terug te vinden zijn.In het register valt op dat de kip en de rundvlees gerechten het meest aan bod komen. Daarnaast dat  er maar twee rijstrecepten in staan en je voor desserts hier ook niet hoeft te zijn. Gerechten met varkensvlees, vis en schaaldieren  of groenten zijn goed vertegenwoordigd.Danny kookt met elke oma gezellig en vrolijk mee. De vele, mooie foto’s laten een groot familiefeest zien. Gezellig. Je krijgt direct zin om aan te sluiten of anders zelf een feestje te organiseren. Danny zelf voegt als laatste ook allerlei ideeën aan voor de rijsttafel.Maar wat is nu de rijsttafel?De rijsttafel. Een tafel vol heerlijkheden. Soms met wel twintig verschillende schotels. Dat is waar iedereen aan denkt bij een Indische rijsttafel.Echter, de Indische rijsttafel zoals wij die kennen, is een typisch Hollands gebruik en stamt uit de tijd dat Indonesië nog een kolonie van Nederland was.Nederlandse families lieten graag zien hoe voornaam en rijk ze waren door de ‘kokkie’ de tafel vol te laten zetten met gerechten.Het traditionele Indische gezin at liever gewoon rijst met een bijgerecht en wat groente.Dit kookboek leent zich natuurlijk voor beide. Je kunt het gebruiken voor een doordeweekse avond maar dus ook uitstekend om je eigen rijsttafel te componeren.Onderaan de pagina van het recept staan hele leuke, duidelijke tekentjes. Het hoofdingrediënt wordt aangegeven, een klokje wanneer het een snel gerecht is en het aantal pepertjes om de hitte aan te geven. Niet onbelangrijk bij de Indische keuken.Bij het onderstaande gerecht staat een kipje en één pepertje. Duidelijker kan het niet.Ajam MosterdMosterdkipDit kipgerecht is extra lekker voor kinderen, want het heeft een heerlijk zachte mosterdsmaak. Het kleine beetje pit is van de sambal, maar die kun je ook weglaten als je wilt. Het recept heeft Oma Irene zelf verzonnen.Bijgerecht 4 personenBereiden: ca. 50 minutenIngrediënten500 g kipfilet2 el ketjap manisklontje boter2 uien4 teentjes knoflook3 el fijne mosterd1 el sambal oeleksap van 1 citroensuiker naar smaakExtra nodig: wadjanBEREIDENMarineer de kipfilet circa 30 minuten met ketjap en een beetje zout en versgemalen peper.Verhit boter in een wadjan en bak de kip rondom goudbruin. Snijd de kip in reepjes. Pel en snipper de uien. Pel en snijd de knoflook fijn. Bak de uien en knoflook 3 minuten in de boter waarin de kip is gebakken en meng de mosterd en sambal erdoor.Voeg de kipreepjes, het citroensap en een scheutje water toe en meng goed door elkaar. Laat het geheel op laag vuur in 5-10 minuten gaar worden en breng eventueel op smaak met suiker.Wegwijs in de Indische keuken is het laatste hoofdstuk en legt alle ingrediënten van de keuken uit. De bekende en onbekende. Wellicht moet je een keer naar een toko toe om alle ingrediënten in huis te halen. Heb je ze eenmaal dan kan je voor altijd aan de slag.Er wordt over Indisch koken gezegd dat het veel werk is en ingewikkeld. Dit boek laat zien dat het niet (te) moeilijk is; gewoon lekker en veilig de recepten volgen. Maar tijd kost het wel. Daar kan zelfs Danny Jansen niets aan veranderen!</t>
  </si>
  <si>
    <t>Deze roman van Robert Vuijsje was winnaar van de Gouden Uil geworden, dus de m moeite van het lezen waard, dacht ik.Nu ik het uit heb, hecht ik niet al te veel waarde meer aan dergelijke prijzen, helaas.In David's zoektocht naar de ideale negerin en bivakkerend in 2 verschillende milieus raakt de lezer niet echt betrokken in het verhaal, sterker nog ik vind dat de hoofdpersoon lijkt of hij eigenlijk niet in het verhaal thuis hoort.Het boek staat vol met korte en ultra-korte zinnen en het las ook niet echt prettig weg, vond ik.Samengevat: ik vond het helemaal niks, sorry, maar uit de reacties te merken ben ik gelukkig niet de enige, zodat ik niet hoef te denken dat het helemaal alleen aan mij ligt.</t>
  </si>
  <si>
    <t>Bijna klaar met lezen maar wat een hoofdpersoon, dit verhaal greep mij direct bij de keel. Iedere vrije minuut greep ik direct naar mijn tablet om verder te lezen. Was heel lang niet voorgekomen met een boek. De laatste keer was dat met De Oversteek van Justin Cronin. Niet te vergelijken met dit maar ik vind dat Baldacci met Amos een prachtig mens gecreëerd heeft. Het gegeven hoe hij is en hoe hij omgaat met zijn "beperking"en met zijn "super brein" en zijn worsteling met zijn verlies en zijn leven en zichzelf vind ik heel mooi beschreven. Hij heeft Amos tot leven gebracht voor mij en ik hoop zo dat hij het leven mag behouden.</t>
  </si>
  <si>
    <t>Meedogenloos is een jeugdthriller over een heel actueel onderwerp: de ISIS. De titel Meedogenloos staat voor het meedogenloze terroristische geweld dat door de terroristen in Syrië wordt gebruikt. Op de voorkant van het boek staan Isra en Mo afgebeeld met op de achtergrond Syrië.De hoofdpersonen in dit verhaal zijn pubers in de leeftijd van 15 á 16 jaar, schoolgaand. Lieke de Graaf 15 jaar en haar beste vriendin Isra el Sahid ook 15, Isra van Syrische afkomst is impulsief, opstandig en heeft humor. Ze gaan veel om met Lukas Veenstra. Zitten in dezelfde klas. Daarnaast heb je Mohamed Nayoumy 21 jaar, hij heeft een stafblad voor geweld en is een volger heeft verkering met Isra.Isra en Mo (Mohamed) krijgen een relatie, wanneer op een dag Isra wordt vermist gaan ze ervan uit dat ze vrijwillig met Mo is meegegaan. Ze komen erachter dat ze naar Hatay in Syrië zijn gegaan. Alleen Lieke en Lukas blijven erin geloven dat Isra is ontvoerd door Mo. Ze nemen misdaadjournalist Simon van der Pol in vertrouwen, om zo meer over Isra te weten te komen. Simon neemt het heft in handen.Intussen verblijft Isra samen met Mo bij Mahmoud, een jihadstrijder. Mo is verandert, “De situatie hier is totaal anders dan hij zich had voorgesteld. Geen romantische strijd voor gerechtigheid, maar echte moorden en veel bloed. Het raakt hem meer dan ik had verwacht. Van de oude Mo is niets meer over”. ”Hoe langer we hier zijn, hoe meer ik ervan overtuigd ben dat ik een fout gemaakt heb. De passie en liefde zijn voorbij”.“Mo verandert elke dag een beetje meer, van de sterke, betrouwbare jongen die ik leerde kennen in iemand die ik niet meer ken. Iemand die ik ook niet wil kennen. Een onbetrouwbare loser”.Mo gaat zo ver dat hij het met zijn eigen leven moet bekopen. Isra is gewond maar overleeft. Ze wordt gelokaliseerd en Simon van der Pol gaat samen met zijn cameraman haar bevrijden, dit met grote gevolgen voor henzelf.Een indringend verhaal, actueel en zeker verontrustend. Vele islamitische geradicaliseerde jongeren willen in Syrië meevechten. Ze worden gehersenspoeld en weten vaak niet wat hun te wachten staat.</t>
  </si>
  <si>
    <t>Weer een boek van Patterson dat je niet kan wegleggen. Ik heb het boek in 1 keer uitgelezen en ,zoals hierboven al werd geschreven, ook ik moest even bijkomen van dit verhaal. Echt fantastisch! Ik kijk erg uit naar het volgende boek...kan bijna niet wachten.</t>
  </si>
  <si>
    <t>Het is een eigenaardig boek, een soort zelfhatende biografie. De hoofdpersoon is wreed en haat zichzelf daarom. Steeds weer probeert ze haar daden goed te praten hoewel ze wel degelijk beseft dat ze fout is. Zeer goed gedocumenteerd aangaande de tweede wereldoorlog en de klassieke letteren. Goed geschreven maar sorry, het is niet de stijl waar ik van hou.</t>
  </si>
  <si>
    <t>Dit is het eerste boek van Philip Kerr dat ik lees en het is me tegen gevallen.Het gaat over Bernie Gunther die terugblikt op een zaak tijdens de tweede wereldoorlog. Hij moet van Goebbels zorgen dat actrice Dagmar Dresser in Duitland blijft en in een film meespeelt. Goebbels heeft een oogje op de getrouwde actrice. Die is echter naar Zwitserland getrokken, wil niet meespelen. Enkel indien iemand haar vermiste vader zoekt is ze nog bereidt.Bernie Gunther is de man die haar vader moet zoeken. Hij begeeft zich hiermee in een wespennest dat hem diep de oorlog in Yugoslavia in trekt, waar volkeren elkaar afslachten en niet vergeten of vergeven.Ik kwam moeilijk in het boek en vond het eigenlijk helemaal niet spannend. Na wat ik allemaal over de boeken van Phillip Kerr gelezen had, had ik hier gewoon meer van verwacht. De kans dat ik nog een boek ga lezen van deze auteur is klein.</t>
  </si>
  <si>
    <t>In dit deel is het vooral heel mooi om te zien hoe de kille overeenkomst gaandeweg wordt omgezet in mooie gevoelens. Je kan je helemaal inleven in hoe de twee langzaam maar zeker dichter bijeen komen. Alles lijkt op het voorspelbare af richting het einde van het boek te gaan, tot ineens alles verandert. De auteur weet zeker om het spannend te houden zodat je niet kan wachten om het volgende boek te lezen!</t>
  </si>
  <si>
    <t>Ik moest het boek lezen voor school, maar ik vond het vreselijk saai... het was te langdradig, maar door de filosofische uitspraken over onder andere tijd werd het een beetje beter. Ik zou het boek zelf niet aanraden.</t>
  </si>
  <si>
    <t>Te lang gewacht met het schrijven van een reactie maar wilde er toch nog wat over zeggen omdat ik het een belangwekkend en fascinerend boek vind. Het viel me in het begin niet mee maar toen ik had losgelaten om àlles te willen snappen en te weten wie, wie is, ging het beter. Het verhaal springt namelijk nogal van de hak op de tak, waardoor ik bijvoorbeeld moeite had met de chronologie en omdat er zoveel personages genoemd worden, is het soms lastig om ze uit elkaar te houden. Maar ja, de werkelijkheid in de Palestijnse regio is ook nogal chaotisch en wordt door Khoury beschreven aan de hand van uiteenlopende herinneringen van gewone mensen. ‘Mensen die ‘leefden met de angst, met het militaire bewind en met de dood van degenen die hadden geprobeerd de grens over te steken. De mensen kenden zichzelf, hun familie en hun land niet meer’De verpleger Khaliel vertelt deze verhalen aan de oude strijdmakker van zijn vader, Joenis, deze is getroffen door een herseninfarct en ligt in het Galilea-ziekenhuis in een kamp nabij Beiroet. Hij heeft er vertrouwen in dat deze verhalen Joenis uit zijn coma zullen halen. Het zijn verhalen over dertig jaar Palestijnse en Libanese geschiedenis, het ene verhaal roept het andere op. Herinneringen aan gruwelijkheden, bloedbaden, belegering, vernietiging, verlaten en verwoeste dorpen. Verhalen over vluchten en weer terugkeren, almaar op pad zijn. Met bijzondere aandacht voor de Palestijnse vrouwen die achterbleven om voor de kinderen en ouderen te zorgen.Centraal in de roman staat de liefdesrelatie tussen Joenis en zijn vrouw Nahiela, zij leiden een gescheiden leven. Joenis is na de nakba (de tragedie) van 1948 naar Libanon gegaan om groepen voor de fedajien op te zetten om daarvandaan strijd te voeren voor het vaderland. Hij bezoekt regelmatig Nahiela in het geheim in de grot van Baab as-Sjams (Poort van de zon) en ondanks de grensblokkades lukt dit maar dan stelt Nahiela hem voor de keus om voorgoed weg te blijven of om terug te keren. Maar Joenis heeft zich zojuist aangesloten bij de Fatah en heeft een verantwoordelijke functie…Joenis vertelde ooit aan Khaliel over de gebeurtenissen in 1948: ‘Het was geen oorlog, maar eerder een droom. Je moet niet geloven dat de joden de oorlog van ’48 hebben gewonnen, mijn zoon. In ’48 hebben we niet gevochten, omdat we het niet wisten. Zij hebben gewonnen, omdat wij niet hebben gevochten. Maar zijzelf hebben ook niet gevochten, ze hebben alleen gewonnen. Het leek wel een droom’ en ‘De waarheid is, dat zij die Palestina hebben bezet, ervoor hebben gezorgd dat we ons vaderland ontdekten op het moment dat we het verloren’Khaliel is in vluchtelingenkampen opgegroeid en heeft Palestina nooit gezien, zijn vader is vermoord, zijn moeder verdwenen en hij is opgegroeid bij zijn grootmoeder Sjahiena in het kamp Shatila. ‘Net als de andere jongens van mijn generatie, was ik nooit serieus naar school geweest. We waren tot de vierde klas van de lagere school gekomen, waarna we ons hadden aangesloten bij een van de militaire jeugdkampen die onder de strijdkrachten vielen. We waren op pad gegaan om de wereld te veranderen en ineens hadden we ontdekt dat we soldaten waren geworden’En altijd weer die strijd, die zoektocht naar hun verloren dorpen. ‘Waarom moeten wij, van alle volkeren op de wereld, elke dag weer ons vaderland uitvinden, om te voorkomen dat alles verloren gaat en wij in een eeuwigdurende slaap verzinken?’ Een vaderland waar ze niet meer welkom zijn, waar hun huizen of verwoest zijn of bewoond door anderen, de traditionele olijfbomen vervangen door palmbomen, waar Palestijnse kindertjes Hebreeuws leren op school.De Libanees Khoury schreef uit eigen ervaring over de Libanese Burgeroorlog, hij vocht met de Palestijnen tegen de falangisten.Het is behoorlijk doorbijten maar dan wel zeer de moeite waard, een bijzonder mooie en boeiende roman en het geeft weer meer begrip voor de uitzichtloze situatie in deze regio: ’Het vaderland, dat is als je in een afgrond valt, dat je voelt dat je deel bent van een geheel en dat je doodgaat omdat het vaderland dood is… de mensen vielen omdat alles viel’</t>
  </si>
  <si>
    <t>Het is al een paar jaar geleden dat ik deze turf las - en weet nog heel goed dat ik het zowat het saaiste verhaal vond dat ik tot op dat moment gelezen had. Plot? Waar dan? Verhaal? Tussen de regels misschien? het enige goede eraan waren natuurbeschrijvingen, maar daarvoor lees je geen 'thriller'...</t>
  </si>
  <si>
    <t>"Verdronken Hart" gaat over het leven van drie vrouwen; Birdie, Kate en Emily en speelt zich voornamelijk af op "Heart Island", eigendom van Birdie. Het boek beschrijft drie verhaallijnen welke op een gegeven moment samensmelten. Het dagboek van een vierde vrouw gaat als een rode draad door het verhaal.De levensverhalen van deze vrouwen zijn stuk voor stuk aangrijpend en ook op prachtige wijze beschreven. Het boek leest als een roman met af en toe een tintje spanning, maar een echte thriller wil ik het niet noemen.</t>
  </si>
  <si>
    <t>Verschillende keren werd "The Book of the unknown Americans" tot één van de beste boeken van 2014 verkozen. Het verhaal gaat over de familie van Maribel Rivera. Nadat Maribel een ernstig ongeluk heeft gehad, verhuizen haar ouders met haar naar een stadje in Delaware, waar ze hopen dat Maribel beter wordt door haar naar een gespecialiseerde school te sturen. Ze komen in een appartementsblok en een buurt terecht die volledig worden ingenomen door Latijns-Amerikaanse immigranten. De buurjongen Mayor Toro wordt verliefd op Maribel en tussen hen ontstaat een mooie vriendschap.Het perspectief in het boek verandert voortdurend tussen Maribel, Mayor, hun families en buren zodat je elk personage wel wat leert kennen, met als focus uiteraard de Rivera's en de Toro's. Je leert hun redenen kennen waarom ze naar de VS verhuisd zijn en waar ze van dromen. De achtergronden van de nevenpersonages komen wel niet zo veel naar voren, maar blijven bij korte schetsen.Na een verschrikkelijke tegenslag voor de Rivera's besef je hoe sterk deze immigrantengemeenschap aan elkaar hangt en hoewel vrij onbekend voor elkaar, er toch zijn om elkaar te ondersteunen. Ik kreeg er een krop van in de keel en vond het best een ontroerend verhaal. Deze roman liet me nogmaals stilstaan bij wat het betekent je eigen gemeenschap te (moeten) verlaten om elders een beter leven proberen op te bouwen. Dit blijft een wederkerend actueel thema en verhalen als deze kunnen volgens mij dan ook niet genoeg verteld worden.</t>
  </si>
  <si>
    <t>Met de 101 Dalmatiers werd schrijfster Dodie Smith bekend. Met De dagboeken van Cassandra Mortmain is haar carrière als schrijfster begonnen en ondanks het succes met de dalmatiërs, is dit verhaal haar favoriete boek gebleven. Vanuit het oogpunt van een zeventienjarig meisje heeft ze deze klassieker geschreven, die niet meer uit de literatuur weg te denken valt. De setting kan in deze verhaallijn vreemd overkomen en voelt door het onderwerp armoede een beetje melancholisch aan. Toch valt er tevens een snufje droge humor te bespeuren en heeft de verhaallijn iets speciaals, waardoor het boek ongemerkt moeilijk weg te leggen valt. Met De dagboeken van Cassandra Mortmain heeft de schrijfster een bijzonder einde weten neer te zetten. De boodschap die zij hierin heeft meegenomen, is zijn tijd blijkbaar al ver vooruit. Elke serieuze lezer zou dan ook iets van Dodie Smith gelezen moeten hebben. Een absoluut memorabel verhaal, die in ieders klassieke boekenkast opgenomen zou mogen worden.</t>
  </si>
  <si>
    <t>Survivalgame (oorspronkelijke naam: The Game of Lives) is het derde en laatste deel van de 'The Mortality Doctrine'-serie, geschreven door James Dashner (1972). Inmiddels is de volledige reeks in Amerika uitgekomen en ook in het Nederlands vertaald. Naast de trilogie heeft Dashner ook een kort verhaal over de serie geschreven, genaamd Gunner Skale. Dashner is bekend van 'De Labyrintrenner', een trilogie waarvan het eerste en tweede deel verfilmd zijn, en het derde deel in aankomst is. Van deze trilogie zijn wereldwijd meer dan zeven miljoen exemplaren verkocht.  De vorige twee delen (genaamd: Geestesoog en Cyberbrein) draaiden om de tangent Michael en zijn gevecht tegen mede-tangent Kaine. Ze zijn beiden deel van Virtnet. Virtnet is een virtuele wereld die ontstaan is door de enorme technische vooruitgang. Samen met zijn vrienden Sarah en Bryson spendeerde Michael het grootste deel van zijn dagen in Virtnet. Inmiddels hebben ze elkaar ontmoet in de echte wereld en worden ze ook daar opgejaagd door Kaine.  Als een oude bekende van Michael terugkeert, lijken de kansen van Michael in zijn voordeel te keren in de onmogelijk lijkende strijd tegen Kaine. De inzet lijkt daarbij steeds hoger te worden als blijkt dat Kaine meer en meer tangenten in mensenlichamen stopt en zo ook de macht krijgt over machtspersonen. Michael komt voor grote beslissingen te staan en moet kiezen wie hij zal vertrouwen. Ondertussen komt hij erachter dat vriend vijand kan zijn en worden de grenzen tussen realiteit en werkelijkheid steeds vager.  Survivalgame pakt het verhaal op na opnieuw een bloedstollende cliffhanger. De gevechten worden steeds groter en zo ook de consequenties. Ondanks dat het verhaal genoeg actie-geladen gebeurtenissen heeft, wordt het veel afgewisseld met lange en nutteloze dialogen. Dit is zonde en Dashner lijkt het te compenseren met plottwists, die jammer genoeg weinig uitgewerkt worden. Zo blijven er ook na dit boek nog een hoop vraagtekens over en voelt het boek haastig en onzorgvuldig geschreven.  Net zoals de voorgaande twee boeken is de vriendschap tussen Michael, Sarah en Bryson het hart van het boek. Hun vriendschap wordt in dit deel het zwaarst op de proef gesteld en ze zullen grote offers moeten brengen om de strijd te overleven. Gelukkig lijden de personages niet onder de onzorgvuldige schrijfwijze van Dashner en worden ze goed uitgewerkt in dit deel. Ze hebben een duidelijke groei gehad sinds het eerste deel en het is mooi om te zien hoe hun vriendschap ondanks alle tegenslagen standhoudt.  Het concept van het boek is sterk, maar de uitwerking is onder de maat. Het mist een balans tussen dialogen, verrassingen en actie, waarin de eindeloze en nutteloze gesprekken domineren. Daardoor sluit Dashner zijn ‘Mortality Doctrine’-serie zwak af en dat is zonde, vooral omdat de eerste twee delen erg interessant en vermakelijk waren. Voor lezers die de meeste vraagtekens beantwoord willen hebben, is dit boek zeker aan te raden, maar verwacht hierbij een haastige en slordige plot.</t>
  </si>
  <si>
    <t>Goed boek, dat ik moeilijk weg kon leggen. Ik vond het niet echt spannend, maar toch bleef het verhaal mij boeien. Ook is het totaal niet hinderlijk dat het verhaal zich in het heden en het verleden afspeelt. Het gaat vloeiend in elkaar over.Interessant om te lezen hoe het er rond 1830 aan toe ging tussen arm en rijk, en in de medische wereld.Ik ben gaan houden van Rose en Norris!</t>
  </si>
  <si>
    <t>Dit is geen thriller, ook geen literaire thriller, dit is gewoon een slecht lang verhaal.Een flauw verhaal met enkele gebeurtenissen die ook al niet erg geloofwaardig zijn, zoals het bezoek aan Solange waarna Kathelijn zich plots iets herinnert.Kathelijne is schrijfster die na een sterk debuut en een zwak tweede boek worstelt om een nieuw goed boek te schrijven. Ze heeft een relatie met een getrouwde man die met zijn vrouw en kinderen op vakantie vertrekt. Ze is zwanger van die getrouwde man en samen beslissen ze erg snel dat ze een abortus moet.Michiel vertrekt dan op vakantie met zijn vrouw en zij blijft achter met haar hormonen en verdriet.Ze merkt dat ze 's nachts op een briefje zinnetjes schrijft en ze wil uitzoeken waarover dat gaat. Daarover gaat ze dan haar boek schrijven.Nee, dit was dus echt niets.</t>
  </si>
  <si>
    <t>De verloren familie gaat over Peter, die na de 2e wereldoorlog naar Amerika is geëmigreerd. Het boek bestast uit 3 delen, allereerst Peter, hier lees je zijn geschiedenis en zijn ontmoeting met zijn toekomstige vrouw, June.Het 2e deel van het boek verteld dat ook het leven vanuit June, nu getrouwd met Peter en ze hebben nu ook een dochtertje Elsbeth.Elsbeth is aan de beurt in deel 3.Waarom, maar zo weinig sterren? De cover doet voor mij uitkomen, dat het een boek is dat naar het verleden terug grijpt. Maar helaas is dat maar een klein deel, nog geen 5 bladzijden bij elkaar.Aangezien ik het boek om dit onderwerp heb gekocht, viel hij mij dus erg tegen.De aanwezige sterren zijn voor jet 1e deel wat mij wel boeide. Wel goed verteld, maar dus geen oorlogsroman. Jammer!</t>
  </si>
  <si>
    <t>Met deze zin opent Meester van Chahdortt Djavann, en het is Rody, de dertienjarige hoofdpersoon van dit boek, intussen gelukt om de geschiedenis in te gaan. Hij is namelijk veroordeeld tot levenslang omdat hij maar liefst drie mensen heeft vermoord. Een paar dingen worden snel duidelijk: Rody heeft geen uitzicht op vrijlating, hij is een slimme jongen, en zijn advocate, Nikki, is gefascineerd door zijn verhaal.De rechtszaak heeft ze allang verloren, maar Nikki blijft Rody bezoeken. Ze wil dat hij haar zijn levensverhaal vertelt. Dat doet Rody, maar alleen op voorwaarde dat Nikki ook haar eigen verhaal opschrijft. Ze gaat akkoord, en zo ontstaat de vorm van dit boek: in cursief gedrukte hoofdstukken het verhaal van Rody’s leven, zoals hij het aan Nikki vertelt, en in de andere hoofdstukken Nikki’s perspectief. Het werkt in het begin vrij goed, omdat je op deze manier af en toe wat extra informatie over Rody krijgt die hij zelf nog niet prijsgeeft. Als het verhaal vordert, wordt het echter vooral vertragend, en remt de wisseling van perspectief.Djavann is er goed in geslaagd om de macabere wereld waarin Rody opgroeide neer te zetten. Hij is als tienjarig weesjongetje in huis genomen bij een lokale crimineel die wel iets in hem zag, en wordt door deze Big Daddy gehard en klaargestoomd voor een carrière in de misdaad. Sommige van Big Daddy’s methoden zijn wel heel gruwelijk, en hoewel Rody er met zekere afstand over vertelt, merk je dat zijn verhaal grote impact heeft op Nikki. Uiteindelijk gaat ze zich afvragen of Rody nu werkelijk achter de tralies thuishoort.Dit alles speelt zich in de loop van meer dan 14 jaar af, hoewel het aan de hand van de fragmenten in het boek lastig is om het verstrijken van de tijd in te schatten. Alleen in Nikki’s perspectief zitten af en toe aanwijzingen waaruit je kunt opmaken dat er soms lange tussenpozen in het verhaal zitten. Hierdoor is het soms lastig om te volgen waar het verhaal heen gaat. Als dan ook nog, op ongeveer tweederde van het boek, Rody’s perspectief wegvalt, wordt het verhaal alleen maar minder duidelijk. Nikki heeft haar lot verbonden aan dat van Rody, zoveel is duidelijk, maar het hoe en waarom daarvan blijft vaag.In de laatste vijftig pagina’s neemt het verhaal vervolgens zo’n onverwachte wending dat eigenlijk al het voorgaande, dat zo voorzichtig en rustig is opgebouwd, teniet wordt gedaan. Wanneer het boek ook nog vrij plotseling afsluit met een pagina die doet voorkomen alsof het voorgaande non-fictie is geweest, blijft de lezer uiteindelijk weinig voldaan achter.</t>
  </si>
  <si>
    <t>Na de eerste 2 delen leuk te hebben gevonden vond ik dit een anti climax. In de vorige delen word naar mijn mening naar iets toegewerkt/ opgebouwd. Ik verwachtte dus wat groots maar dat zat er voor mij dus niet in. Jammer. Ga dus de andere delen niet lezen. Ook niet echt nodig want het verhaal is nu ook klaar. De volgende delen zijn een ander verhaal....</t>
  </si>
  <si>
    <t>Net als ik, bekend met "The Boys from Brazil"? Dan herken je één van de onderwerpen uit dat verhaal in dit deel uit de Helen-trilogie.De schrijvers laten weten, dat je dit deel als een zelfstandig onderdeel zou kunnen lezen. Het is echter aan te raden te beginnen met deel 1, vervolgens deel 2 en te besluiten met dit deel. Of alle drie over te slaan, als je inmiddels vindt dat het allemaal wat te fantastisch en ongeloofwaardig is geworden.In deel 3 uit de Helen-trilogie keren een aantal personages terug uit eerdere verhalen. Sommige zullen ongetwijfeld opnieuw opduiken in nieuwe delen uit deze Aloysius Pendergast serie.Ik was erg gecharmeerd van één van de eerste delen uit die Preston &amp; Child serie. Dus "werkte" ik me door de meeste delen tot (en na) deze. Wat ik vooral kon waarderen was de humor van het schrijversduo.Een van de personages die opduikt in de Helen-trilogie, is een oude bekende van Pendergast. Als ze elkaar voor het eerst tegen komen, lang voor het Helen-verhaal geschreven werd, probeert het personage één van de eerste boeken van Preston &amp; Child zonder succes uit te lezen. Ik kon daar hartelijk om lachen.Maar was de goedgeklede, eigenaardige special agent Pendergast in eerste instantie nog een beetje geloofwaardig ... Nu moeten de lezers wel heel veel onrealistische situaties verwerken en geloven. Omdat het schrijversduo de vaart erin houdt, zijn fans van de serie bereid veel te accepteren. Laten we wel wezen: Pendergast is onderhand een interessanter personage dan James Bond.Zelf was ik na het verslinden van dit deel (minder dan een weekend nodig) niet helemaal tevreden over dit deel:- het onderwerp is "geleend" van een andere auteur;- wat Pendergast overleeft en anderen overkomt, wordt onderhand erg ongeloofwaardig;- de humor raakt inmiddels een beetje vergeten;- niet alle losse eindjes worden netjes afgerond, acceptabel aan elkaar geknoopt.Mogelijk dat het duo hun hoofdpersonage en diverse personages uit de serie zat zijn? Pendergast is regelmatig op sterven-na-dood. Bovendien is het duo zo rond dit deel óók gestart met de serie rond Gideon.Ik ga door met het lezen van delen uit de Pendergast-serie die na dit deel volgen; tenzij de rest me nog meer tegen valt dan dit deel.</t>
  </si>
  <si>
    <t>Niet realistisch, over gedramatiseerd en saai om te lezen.Kan niet zeggen dat ik het boek heel interessant vond. Helaas geeft het ook een beeld van coschappen lopen wat niet klopt en nu in de praktijk zo niet is. Waarschijnlijk door het zelf lopen van mijn coschappen op het moment valt het boek erg tegen en is het vooral op een populaire manier geschreven om meer publiek aan te spreken. Echter ontbreekt het boek aan een opbouwende, interessante schrijfstijl. Het voelt aan alsof het boek geschreven is om te dienen als een soap-format voor op televisie.</t>
  </si>
  <si>
    <t>De Verboden &amp; Verbannen - serie is zeer verslavend want na elk deel wil je zó graag weten hoe het verder gaat met Elena en de andere karakters in het boek. De vervolgboeken stellen niet teleur - integendeel ! Maar helaas, dit was het laatste deel! Heb genoten van de hele reeks.</t>
  </si>
  <si>
    <t>Ik ben gestopt met ziende blind van C.J. Lyons na 100 blz. Wat een warrig boek. Teveel hoofdpersonen. Te korte hoofdstukken om een band te krijgen met de mensen. Daardoor gaat het van de hak op de tak. Tussen mensen, heden, verleden. Alles loopt door elkaar heen. Daardoor raak je afgeleid van het echte verhaal. Ik zeg een gemiste kans! Dit boek had veel beter gekund</t>
  </si>
  <si>
    <t>In dit boek worden vraagtekens gezet bij de kruisiging en opstanding van Jezus Christus. Het fundament van het christelijke geloof wordt in twijfel getrokken. Als dit niet over Jezus en de Bijbel maar over Mohammed en de Koran was gegaan had de wereld in brand gestaan en had Tom Egeland een fatwa aan zijn broek gehad. Wat de Duivelsverzen voor de islam was, is dit boek voor het christendom. Alles is verpakt in een roman waarvan de schrijver stelt dat deze niet theologisch is.Bjoern Beltoe is als controleur toegevoegd bij een archeologische opgraving bij het Vaerneklooster in de buurt van Oslo. Er wordt een gouden kistje gevonden. De leiders van de opgraving zijn van plan het kistje illegaal naar het buitenland te verschepen. Bjoern steelt het kistje echter en verbergt het. De archeologen en hun opdrachtgevers/sponsors doen er alles aan om het kistje te bemachtigen. Het zou een groot geheim kunnen bevatten dat de westerse wereld op zijn grondvesten doet schudden.Het Einde van de Cirkel is een voorloper van De Da Vinci Code en het lijkt wel of Dan Brown hieruit ook inspiratie heeft opgedaan. In een epiloog worden alle overeenkomsten opgesomd; zelfs de albino speelt in beide boeken een hoofdrol. Als roman heeft het boek verder weinig om het lijf. Het deed het mij denken aan De Celestijnse Belofte; het ontmoeten van allerlei mensen die verhalen vertellen over geheime zaken. Toch leest het vlot weg en geef ik het 4 sterren.</t>
  </si>
  <si>
    <t>Een nieuwe bewoner van zorghotel Avondrust, mijnheer Uchida, wordt gevraagd om iets over zichzelf te vertellen ter kennismaking. Wat hij vertelt, ontstemt menig bejaarde. Hij blijkt tijdens zijn late tienerjaren in dienst te zijn geweest van het Japanse leger, en was tijdens WO II bewaker van een gevangenenkamp. Hij lijkt de gruwelen daar te minimaliseren en een aantal bejaarden verlaat boos en vroegtijdig de kennismaking. Enkele dagen later is mijnheer Uchida dood, doorboord door zijn eigen samoeraizwaard dat hij als souvenir mee naar het zorghotel had genomen. De politie kan de zaak echter niet oplossen en privé-detective Joost Ternate wordt door de zoon van de vermoorde aangezocht om te proberen een doorbraak te forceren.  Walther van Venrooij was wetenschappelijk onderzoeker en schreef wetenschappelijke artikelen. Na zijn pensionering ging hij fictie schrijven. Hij publiceerde een aantal kinderboeken over Muisje Knabbelgraag waarvoor de inspiratie gekomen is uit verhalen die hij zelf voor zijn kinderen en kleinkinderen verzon. In 2016 startte hij een serie misdaadromans waarin Joost Ternate de hoofdrol speelt. De Japanner is het derde deel in deze reeks.   De Detective- en Thrillergids had voor dit boek amper één ster veil. Waarom, daar zegt de recensie niet veel over. Zelf lezen en beoordelen is dus de boodschap want de synopsis van het boek klinkt best veelbelovend, ook al is deze misdaadroman met minder dan 140 bladzijden verdacht dun.  Van Venrooij schrijft een beetje ouderwets. Dat merkt men al meteen aan het dankwoord dat vooraan staat. Je eigen zus bedanken en haar dan mevrouw A. van den Akker-van Venrooij noemen, is toch niet helemaal meer van deze tijd. De personages in het verhaal zelf gebruiken meestal wel elkaars voornaam maar praten en gedragen zich verder heel vormelijk en stijf, en zijn overdreven beleefd voor elkaar. Dat past totaal niet bij de hedendaagse realiteit. Wie vandaag de dag op deze manier wordt aangesproken, kijkt meteen rond op zoek naar de verborgen camera.   Die houterigheid wordt nog versterkt door de spelling en schrijfstijl, die wel eens gedateerd zijn. Woorden als “Wc” of “WC” in plaats van “wc” of “het appèl” in plaats van “het appel”, zijn al een hele poos niet meer correct. Het zijn kleinigheden maar het boek voelt meteen een halve eeuw oud aan. De iPad die in het boek voorkomt, neemt dat gevoel niet weg. Opvallend ook is het overmatig gebruik van de komma. Op elke pagina staat wel een zin met overbodige en foutief geplaatste komma’s. Ook dit versterkt nog maar eens de houterige indruk van het geheel.  De plot zelf is eerder charmant dan interessant. Uit het voorwoord blijkt dat de gebeurtenissen in de Japanse gevangenkampen, waar dit boek diep op ingaat, gebaseerd zijn op eigen ervaringen van de auteur en zijn zus. Dat op zich is boeiende materie, keurig en aantrekkelijk beschreven via flashbacks. De detectivezaak die daarrond zit, is andere koek. Het verhaal is traag, naïef, weinig opwindend en qua uitwerking bij momenten een beetje kinderlijk en zelfs lachwekkend. Dat het totaal overbodige personage Rita al twee jaar revalideert na een hersenbloeding, is nog een normaal gegeven. Maar dat de auteur vervolgens totaal naast de kwestie doorgaat over Rita’s open been en blaasontsteking, daar is moeilijk doorheen te lezen zonder in lachen uit te barsten. Personages zijn ook wel eens niet op de hoogte van feiten waar ze tevoren wel van op de hoogte waren, en er worden regelmatig dingen op langdradige wijze herhaald. Het bizarre einde tenslotte is er een om snel te vergeten.  De Detective- en Thrillergids heeft niet mild geoordeeld over het boek en dat is niet onterecht. Zelf vinden we in het boek verschillende elementen terug die nog een tweede ster rechtvaardigen. Maar nooit verdwijnt de indruk dat Muisje Knabbelgraag beter past bij het soort schrijver dat Van Venrooij is. Deze detectivereeks komt een halve eeuw te laat.</t>
  </si>
  <si>
    <t>Op de omslag van het boek Een perfecte glimlach staat een stenen beeld van twee mensen afgebeeld. Hiervoor is wellicht gekozen om mee te varen op de hype rond Nicci French. Anders dan de Nicci French boeken echter, mist Een perfecte glimlach in mijn opinie vaart. Dit wordt mede veroorzaakt door het bloemrijk taalgebruik waarmee situaties, personen en landschappen beschreven worden. Ook besluit hoofdpersonage Harry Bliss keer op keer nog even te wachten met het stellen van vragen of het ondernemen van acties, die een tipje van de sluier kunnen oplichten rond de dood van zijn vrouw Alison. Iets dat niet bijdraagt aan het verteltempo en mij op een gegeven moment redelijk begon te irriteren. De omslag van het boek laat weten dat het hier om een literaire thriller gaat. De definitie van thriller (volgens van Dale) is 'Een verhaal, film of toneelstuk, bedoeld om bij de lezer of toeschouwer spanning op te roepen'. Helaas heeft het boek op geen enkel moment enig gevoel van spanning bij mij kunnen oproepen. Maar alle negativiteit op een stokje; bovenstaande zaken zorgen er wel voor dat het boek een ontspannende werking heeft. En na een dag hard werken kan het best plezierig zijn even tot rust te komen met dit boek.</t>
  </si>
  <si>
    <t>De lovende recensie in de NRC maakt zijn beloftes waar. Opnieuw een meeslepend boek van Carla de Jong dat je ergens diep in de nacht uitleest. Hoofdpersonen overtuigend. Mijn favoriet was dit keer de wat hoekige Brigitta, maar dat is niet iedereen met mij eens. Interessant om te lezen over de wereld van de psychiatrie. Who has done it? Da_x0092_s uiteindelijk van secundair belang.</t>
  </si>
  <si>
    <t>I expected a deep, thought-provoking story, but read a light and girly book instead. The book started out strong and well-paced. Unfortunately it lost momentum very fast, making the larger part of the story rather dull. I would have preferred to read more about the actual experience of walking the PCT and its surroundings, instead of how tan and muscular the hiker was becoming and how much she was liked by everybody she met. There was just too much self-pity on each and every page to take her pain and sorrow serious. A lot of readers seem to like this book, but it just wasn’t my thing.</t>
  </si>
  <si>
    <t>Spanning, romantiek en humor vormen de ingrediënten van dit snelle verhaal waarin de ene gebeurtenis de andere opvolgt in ijltempo. Ondersteund door enkele paginagrote tekeningen. Aantrekkelijke cover die het avontuur goed samenvat.Weinig diepgang doordat er zoveel in nog geen 60 pagina's geperst wordt. Leest als een trein en bevat nog heel wat waarheidsgetrouwe informatie.</t>
  </si>
  <si>
    <t>Nadat ik Aasvlieg had gelezen kon ik niet wachten om Sporen te gaan lezen. Ik hoopte op een vervolg van Aasvlieg. Helaas. Er zitten veel losse eindjes in het boek (zoals de fobie van dr. Marcus). 'Ineens' is er ook een veel te makkelijk einde aan het verhaal gekomen.Ik heb wel betere boeken van Patricia Cornwell gelezen....</t>
  </si>
  <si>
    <t>Dit boek vond ik nu werkelijk echt helemaal niks! Ik heb gedurende het lezen geen enkele keer begrepen wat de verhaallijn nu was. Alles springt van de hak op de tak, is nergens spannend en die 'nachtelijke climax' is echt een lachertje. Echt heel jammer, want het boek sprak me aan en ik had er echt zin in om hem te lezen. Het enige pluspuntje is dat het boek zo snel uit is...</t>
  </si>
  <si>
    <t>Dit boek pakt je en je kunt niet meer stoppen met lezen. Aangrijpend verhaal</t>
  </si>
  <si>
    <t>Vanaf 1942 kwamen de Amerikanen naar Europa om te helpen in het gevecht tegen de onderdrukking van de Duitsers. Het verhaal van de luchtmacht ‘The Bloody Hundredth’ dat bijvoorbeeld in juni 1943 de haven van Bremen onder bombardement nam met hun B17’s. Daarmee een akelig indrukwekkend visitekaartje afgaf en de onderzeeboten ten zinken bracht voordat ze de haven hadden verlaten is meteen een indrukwekkende binnenkomer. Er stond Duitsland nog wel het een en ander te wachten. Het doel was dan ook totale vernietiging van de Luftwaffe, het bevrijden van Europa. Diverse verhaallijnen en anekdotes geven een totaalbeeld over wat er zich voornamelijk in de lucht heeft afgespeeld tijdens WOII. Geheime voorbereidingen van tactische luchtaanvallen op Duitse steden, voornamelijk burgerdoelen om de industrie plat te leggen. Met als gevolg ontelbare slachtoffers, vaak burgers, de gewone werklui. De Duitsers werden daarmee op hun gevoelige plekken geraakt in de hoop dat ze uiteindelijk vleugellam zouden raken.De Amerikanen die de halve wereld, via IJsland, moesten bereizen om überhaupt aan hun ‘task’ te kunnen starten. Ze hadden er al een uitputtingsslag opzitten toen ze nog moesten gaan beginnen. De situaties die de jonge jongens, vaak maximaal halverwege de twintig, ondergingen zijn ronduit schrijnend om te lezen, zo jong nog. Aangewezen op elkaar, angstig, absoluut geen helden, blind op elkaar vertrouwend en maar hopen dat ze het er levend vanaf zouden gaan brengen. De tactische ondersteuning, de goed doordachte aanvallen –vooral ook in de nachten- en het ongelooflijk zwaar trainingstraject waaraan de mannen moesten voldoen. Maar ook de andere nationaliteiten vertellen hun verhaal.Een van de meest fascinerende feiten vond ik dat in februari 1942 een wervingscampagne startte onder de Amerikaans ‘amateurs’ ( geen beroepsmilitairen). Welgeteld met 7 personen zonder vliegtuigen gestart om vervolgens in december 1943 –slechts anderhalf jaar later!- een volledige strijdmacht neer te zetten van 185.000 man met 4.000 vliegtuigen, getraind en tot de tanden bewapend. Ongelooflijk natuurlijk. Maar ook het ontelbaar aantal doden, en dat allemaal om Hitler te gronde te richten en Europa te bevrijden, iets om sprakeloos van te worden. Nu nog na al die jaren. Ongekend natuurlijk.Het boek is meer dan interessant, boeiend en duidelijk opgezet en geeft door de betrekkelijk korte, persoonlijke, verhalen een ruime kijk op wat er toen allemaal is gebeurd, de hoge prijs die werd betaald. Zo komen er ook feiten aan de orde die bij mij niet bekend waren. Dat de Japanners hun Kamikaze hadden weet iedereen wel, maar dat ook de Duitsers hun zelfmoordpiloten hadden wist ik niet. Verschil was wel dat de Duitsers probeerden hun toestel te verlaten voordat het neerstortte zodat ze nogmaals een poging konden wagen met een ander toestel…..maar dat ze uiteindelijk de dood vonden was zo goed als zeker. Sterven als helden, het summum voor een gevechtspiloot met deze uitdrukkelijke en eervolle opdracht. Dat ze toen al het materiaal hadden voor precisiebombardementen en dat Boeing al vliegtuigen leverde. Dat het succes van de een de dood van de ander betekende. Ik vond het met tijden nogal heftig om te lezen.Een reis om de wereld in 700 pagina’s in een van de meest vreselijke periodes ooit. Van de VS naar Casablanca, van Sicilië naar Japan en van Nederland naar IJsland. Overal was de oorlog, overal waren militairen gestationeerd. Ongeacht achtergrond, opleiding of nationaliteit. Indrukwekkend ook is toch wel het zij aan zij staan van de jonge mannen, in principe allemaal vreemden voor elkaar, maar met hun leven in elkaars handen. De uitleg, ondersteund door de aanwezige illustraties, over luchtaanvallen en rangordes binnen deze goed geoliede operaties. Verbazingwekkend om te zien en te lezen.De hoofdstukken zijn opgesplitst en geschreven vanuit een bepaalde divisie. Zo is er bijvoorbeeld een deel geschreven over ‘De stoet van ellende’, ‘Het prikkeldraad’ en ‘De Bommenwerpersmaffia’.Ieder hoofdstuk begint met een spreuk, uitgesproken door een (minder) bekende militair of filosoof. “Waar ik het meest bang voor ben is angst” van Montaigne is voor mij tijdens het lezen wel het meest bijgebleven. Zo weinig woorden die zo veelzeggend zijn.Ruim 700 pagina’s, gerust een naslagwerk te noemen, een aaneenschakeling aan indrukken. Simpelweg teveel om alles te benoemen, het is een boek wat je moet ervaren, wat je moet lezen. Ook voor de jongere generatie een mooi verslag van iets wat allesbehalve mooi te noemen is natuurlijk. Een twintigtal pagina’s vol met zwart-wit foto’s van grote namen en de gewone man benadrukken het geheel. De uitgebreide bibliografie en het register maken het boek compleet.Iedereen kent wel de beelden uit documentaires op Discovery of uit series zoals ‘Band of Brothers’ of ‘The Pacific’. Dit verhaal ondersteunt nog meer die beelden, maakt het nog realistischer. En dan lees je dus geen boek maar ervaart het! Ik ben benieuwd naar de verfilming hiervan.</t>
  </si>
  <si>
    <t>Ik vond de boeken van Ira Levin 25 jaar geleden geweldig. Dit boek had ik nog niet gelezen en ik vond het laatst op een rommelmarkt. Ik vond het jammer genoeg helemaal niets. Misschien is mijn smaak veranderd? Of was het de bedoeling van Ira Levin na de kaskraker van Rosemary's baby dit succes te evenaren? En is dit niet gelukt? Lag het aan de vertaling? Ik heb de andere boeken namelijk in het Engels gelezen. Ik weet het niet. Saai en langdradig. Wat mij betreft geen aanrader.</t>
  </si>
  <si>
    <t>Clarksonville 43 mile.Een Nederlands gezin, Richard, Paula en hun dochter Shirley, komen op de Amerikaanse highway vast te staan in de file. Niemand weet de precieze reden. Er staan ook agenten in de file, maar aangezien hun radio niet werkt, weten ook zij niet wat er aan de hand is.Plotseling is er in de verte een explosie, in de buurt Clarksonville. Mensen zijn gelijk verontrust, aangezien er sprake is van een geheime militaire basis bij die stad. Een agent stelt Richard echter gerust: in de omgeving van de explosie is alleen een elektriciteitscentrale. Na deze explosie doen alle accu’s het niet meer, men kan nu in principe niets anders meer doen dan wachten op hulpdiensten. Twee agenten besluiten de highway terug te lopen naar de plaats Grey Boulder voor hulp.Terwijl het Nederlandse gezin wacht, maken ze kennis met een aantal mensen die vlak bij hen staan te wachten. Ze besluiten samen te blijven en de rantsoenen onderling te verdelen. Dan is er volledig onverwachts een bliksemstraal in de buurt die de lucht doet schitteren. In de woestijn om hen heen zijn explosies, flitsen en kristallen stukjes hemel. Eén van die flitsen slaat in vlak de groep. Het is een onnatuurlijke en vreemde gebeurtenis waar niemand uit de groep een verklaring voor heeft. Speculaties lopen uiteen van Gods wraak tot onverantwoordelijke experimenten op de zogenaamde geheime basis.Er is tijdens het verhaal een continue spanning aanwezig door de gebeurtenissen. Het is gissen voor de groep wat er nu precies aan de hand is. Er komen steeds meer vreemde natuurverschijnselen voor, die de mensen beangstigen.Op een gegeven moment wordt het door deze verschijnselen te gevaarlijk om op de highway op hulp te wachten en de groep besluit zelf naar Grey Boulder te gaan.Onderweg komen ze gevaren tegen, die zo onverwacht en bizar zijn, dat niemand ze had kunnen voorzien.Het verhaal doet me denken aan de schrijfstijl van Stephen King. Een onbekende, misschien wel bovennatuurlijke gebeurtenis. Het landschap, dat op onnatuurlijk aan doet na inslagen. Het mysterieuze, de onderlinge spanning in de groep, de soms bloederige scènes. Het deed me qua sfeer denken aan de film The Mist, gebaseerd op een boek van Stephen King. Alhoewel die film zich afspeelt in een winkel, waar mensen opgesloten zitten in een winkel vanwege onnatuurlijke gebeurtenissen en dit verhaal zich op de open highway afspeelt, is de claustrofobische spanning net zo goed aanwezig, omdat het voor deze groep mensen gevaarlijk is de highway te verlaten.Je volgt het verhaal vanuit het gezichtspunt van Richard en maakt dus via hem kennis met de personages. Deze zijn heel divers met elk hun eigen karakteristieke eigenschappen. Ten eerste is er zijn vrouw Paula, met wie hij een geheim deelt. Verder zijn stiefdochter Shirley, die een hekel aan Richard heeft en dit niet onder stoel of banken steekt. Dan is er Jake, een onbeschoft en achterbaks figuur. Floyd, die iets mysterieus over zich heeft en waar Richard trekken van zichzelf in terug ziet: een onderhuids aanwezige vurigheid. En tenslotte Ellen, een zeer jonge en nog kinderlijk aandoende moeder van een baby. De verschillende personages zijn goed uitgewerkt. Het boeiende aan deze groep is hoe ze gedurende het gevaar, tijdens de onnatuurlijke en hopeloze situaties met elkaar omgaan. Er treden steeds vaker meningsverschillen op. De onderhuidse spanning in deze kleine groep loopt al gauw op door het lange wachten op de highway op hulp, het maken van de beslissing wel of niet zelf hulp te gaan zoeken vanwege het tekort aan voorraden.Vooral als de groep op pad gaat, groeit het onderlinge onderling wantrouwen en de groep begint paranoïde gedrag naar elkaar te vertonen. Wie is wel en wie is niet te vertrouwen en om daar over na te moeten denken in zo’n extreme situatie is niet makkelijk. De groep beseft echter terdege dat ze van elkaar afhankelijk zijn en elkaar nodig hebben, willen ze dit overleven.De gebeurtenissen volgen elkaar op in sneltreinvaart. De groep maakt op hun tocht naar een veilige plaats, steeds vaker onnatuurlijke surrealistische zaken mee. Zaken die de leden van de groep onzeker maken en dat is niet gunstig voor de samenwerking. Het samenwerken wordt een psychologische uitdaging.Terrence Lauerhohn weet op een boeiende wijze de groepsdynamiek te beschrijven, de psychologische aspecten die voorkomen bij een groep mensen. Mensen die elkaar eerder grotendeels niet kenden, maar door omstandigheden gedwongen worden samen te werken. Achterdocht, het nemen van de leiding, moeilijke beslissingen maken, dit alles wordt uitstekend verwoord in dit boek.Het verhaal leest op het laatst razend snel. Adrenaline gierde dan ook door mijn lichaam bij het lezen van de laatst paar pagina’s. Wat is Terrence Lauerhohn een ongelofelijk goede verteller. De spanning was bijna ondragelijk. Je móet doorlezen, je wílt weten wat het lot van deze menen zal zijn. En dan het plot: ik ben enorm verrast. Dit zag ik niet aankomen. Ademloos heb ik de laatste paar bladzijden gelezen. Het verhaal greep me bij mijn strot en liet me niet meer los.Vijf welverdiende sterren.</t>
  </si>
  <si>
    <t>Het verhaal van Laura Lynne Jackson over haar bijzondere spirituele verbinding is grotendeels autobiografisch. Laura is helderziend, helderhorend en spiritistisch medium; zij communiceert met overledenen en fungeert als een soort doorgeefluik voor mensen op aarde en mensen die zijn overgegaan. Haar overtuiging is dat wij een ziel met een lichaam zijn. Onze ziel leeft eeuwig voort en ons bewustzijn blijft altijd bestaan. ‘De andere kant’ is de plek waar de ziel naartoe gaat als het lichaam ermee ophoudt.Als jong meisje is Laura al enorm sensitief. Ze voelde als het ware het verdriet en de angsten van anderen en had de gave om mensen in kleuren te zien. ‘Het enige verschil voor mij was dat naast sweaters, er ook mensen in verschillende kleuren waren’. Ze vertelt over de moeilijkheden en onzekerheden die zij ervaren heeft in haar jeugd vanwege haar begaafdheid. Door het steeds weer opnieuw voelen van energieën van anderen had ze hoge pieken en diepe dalen. Via een vriendin komt ze in contact met Litany Burns, een bekend (internationaal) medium en helderziende. Van haar krijgt ze hulp en leert ze om niet bang te zijn en geen schaamte te hebben. Een paar jaar later begint Laura haar eigen praktijkje aan huis waar ze mensen in contact brengt met hun overleden geliefden.Gedurende het verhaal voel je een bepaalde verwantschap met Laura. Je krijgt een inkijkje in haar wereld. Openhartig vertelt ze over hoe ze zestien jaar lang in angst heeft geleefd omdat ze haar leven als lerares op een middelbare school en haar leven als medium gescheiden wilde houden. Ze was bang dat collega’s en leerlingen haar dan niet meer zouden accepteren om wie ze was. Gaandeweg krijg je een idee over hoe een reading in zijn werk gaat en welke emoties er boven kunnen komen. Stukjes uit reading-sessies, met gefingeerde namen, zijn verweven in het verhaal en maken het geheel ‘levend’. Wat opvalt is dat er slechts success stories opgetekend zijn, er komt geen misser aan te pas. Het zijn voorbeelden van readings die volledig lijken te kloppen.Laura is behalve leraar en medium ook een erkend lid bij de FFF, Forever Family Foundation. Deze stichting heeft tot doel de continuïteit van families te waarborgen, ook al heeft een familielid deze fysieke wereld verlaten. Een non-profit organisatie die onderzoek doet naar leven na dit leven. Daarnaast is zij verbonden als onderzoeksmedium aan The Windbridge Institute, waar wetenschappers zich wijden aan het onderzoeken van fenomenen die op dit moment onverklaarbaar zijn binnen de gebruikelijke wetenschappelijke disciplines. Een heel bijzondere functie, aangezien alleen de beste zeventien paranormaal begaafden uit de V.S. aan dit instituut verbonden zijn.De originele titel van Het Licht tussen Ons, heeft als ondertitel: Stories from Heaven, Lessons for the Living. Dit is een gemiste kans voor de Nederlandse vertaling, want dit geeft exact de boodschap van het boek aan: ware levenslessen vanuit de andere kant. Hoewel eenzijdig belicht is dit zeer geschikt voor lezers die (net) een dierbare hebben verloren en geïnteresseerd zijn in readings over eventuele voortgang na de dood.</t>
  </si>
  <si>
    <t>Juist op tijd viel dit boek op de mat. Mijn moestuin begint uit zijn voegen te barsten maar niet alles kan ineens geconsumeerd worden en niet alles is geschikt om in te vriezen. Jon Karpathios bracht me op enkele ideeën in zijn boek.Paginagrote foto’s laten je kennismaken met de natuur gezien door de lens van verschillende fotograven die meegewerkt hebben aan dit boek.Jonathan Karpathios, chefkok, haalt zijn inspiratie uit de natuur. De vele basisrecepten geven je een andere kijk op de producten die in de winkel liggen en dagen je uit om op eenvoudige wijze zelf aan de slag te gaan met groenten en leert je je eigen voorraad aan te leggen van onbewerkte producten.Aangezien Jon in zijn restaurant alleen met de beste producten wilde werken, besloot hij een eigen kwekerij op te zetten. En in dit boek raadt hij iedereen aan terug naar de bron te gaan en zelf te kweken zodat je weet wat er op je bord komt. Je eigen voorraad creëren zorgt voor een rijk gevoel.Simpele basisrecepten om het teveel aan groenten in te maken of te wecken. Heerlijke dressings om je salades extra smaak te geven. Ook uiterst geschikt voor de vegetariër want het merendeel van de gerechten zijn vegetarisch.Maar ook de kunst om groenten en kruiden te drogen wordt duidelijk uitgelegd. Invriezen, inleggen in zout, drankjes, chutneys, sauzen, jam en compotes, noem maar op… je vindt het allemaal terug in dit oerdegelijke boek.Naast dit alles krijg je ook superlekkere en poepsimpele gerechten op je “bord” geserveerd.Simpel maar overheerlijk omdat elk gerecht barst van de pure smaken die moeder natuur je aanbiedt als je je een beetje inspant om zelf te kweken.Maar dit boek gaat niet alleen over groenten. Er wordt ook aandacht besteed aan zuivelproducten, honing om bij weg te dromen, granen, vlees van dieren die niet op hoopjes gekweekt worden in de meest erbarmelijke omstandigheden en verse visproducten.Jon leert je dat eigenlijk bijna alles wat je op een wandeling tegenkomt, eetbaar is aan de hand van enkele unieke recepten.Een heerlijk no nonsense-kookboek waarbij de natuur jouw menu bepaalt.</t>
  </si>
  <si>
    <t>Twee sterren voor de originele schrijfstijl. Het verhaal is te complex en onwaarschijnlijk en de hoofdpersoon is te ongeloofwaardig. Amerikaanse pompeuze thriller.</t>
  </si>
  <si>
    <t>Pfoe ik heb Huis van Herinneringen gelezen en wat een indruk heeft dit boek gemaakt!! Nicci French boeken behoorden al tot mijn favorieten. Ik dacht ach, een roman van Nicci Gerrard dat zal misschien dan tegenvallen. Nou, mooi niet. Ik heb spijt dat ik niet eerder boeken van Nicci Gerrard gelezen heb.In dit boek maakt de lezer kennis met Eleanor oftewel Ellie of Nell. Meerdere namen kreeg zij tijdens haar lange leven. Het tijdstip is nu aangebroken dat zij naar een verzorgingstehuis moet. Althans dat vinden haar kinderen. Maar zij heeft een geheim en dat mag niet bekend worden bij haar kinderen. Zij laat dan ook haar brieven en foto´s door een vriend van haar kleinzoon nakijken en opruimen. ´s Avonds volgen dan gesprekken met Peter. Dan worden gedurende het hele boek zachtjes aan haar geheimen duidelijk door terug te blikken op haar leven. Dit alles wordt op een heel mooie gevoelige manier verwoord door Nicci Gerrard. Heel verwarmend. Als lezer beleef je van het begin van het boek tot aan het eind helemaal mee met Eleanor, zowel de jonge vrouw als de oude blinde dame. Stoppen met lezen ging bijna niet. Ik wilde weten hoe het verder ging in haar leven en waarom zij het geheim nooit geopenbaard heeft. Een ontroerend eind. Woow, verbluffend mooi. Houd je van een teder en gevoelig boek, dan is dit zeker een aanrader. En ja, ook de andere boeken van Nicci Gerrard gaan er nu aan geloven bij mij. Ik ben overtuigd.Dit boek mocht is lezen voor een recensie via Dizzie.nl, waarvoor hartelijk dank.</t>
  </si>
  <si>
    <t>Nadat Peter de Haan een mysterieus bericht krijgt dat het uur is aangebroken, verdwijnt een goede vriendin van hem. Peter begint aan een zenuwslopende zoektocht, waarin hij wordt geleid door cryptische berichten die allemaal een aanduiding zijn naar de mogelijke vindplaats van zijn vriendin.Stap voor stap moet Peter zich door het Labyrint van Leiden heenworstelen. Ondertussen komt hij meer en meer te weten over de achtergrond van religies, mythes en komt hij erachter dat hij een queeste naar de waarheid aan het ondernemen is.Paul Windmeijer schept een Leiden dat tot de verbeelding spreekt. In elk hoofdstuk wordt je gedwongen om anders tegen de normen en waarden van de cultuur aan te kijken, dan je voorheen gedaan hebt. Ondanks de soms wat vertragende stukken met achtergrondinformatie, blijf je in het verhaal zitten. Een schitterende thriller, die je zelfs na het lezen dwingt om de wereld met andere ogen te bekijken.</t>
  </si>
  <si>
    <t>Mooie stukken over hoe een psychiatrische patient de wereld ziet, de dag doorkomt.Maar, wat bedoelt de schrijfster nu? Het treft niet mij. Staat ver van me af. Wie zijn dat meisje en de vader? Hoezo, gaat een twaalfjarig kind niet naar school, maar treedt wel op in een kerk, omdat ze in tongen zou spreken, in het Noorwegen van nu? Een droom, in haar zieke hoofd, is het einde van het boekje, denk ik.</t>
  </si>
  <si>
    <t>De titel is de eerste zin van de proloog. Ava laat deze kreet wanneer zij ziet dat haar ouders gedood zijn. Jaren later ontmoet zij Mark, haar buur die haar heeft geholpen in he verleden. Na vele jaren later is er iemand die haar volgt. ook op de ranch van Mark gebeuren vreemde zaken. Daar zijn echter veiligheidscamera´s geplaatst door de broers van Ava. De persoon die Mark wil doden weet steeds te verdwijnen. Ava werkt in een museum en ook daar krijgt zij problemen. Op het einde komen we te weten wie de persoon is maar hij zou ook weten wie haar ouders zou gedood hebben. We komen dat niet weten en dus op naar het volgende boek.Het boek is vlot geschreven door iemand die schijnbaar een cursus schrijven heeft gevold. Het boek heeft 198 blz. waarvan ook een groot aandeel gaan naar een liefdesverhaal. Men kan spreken van een thriller met een sausje liefde verhaal of een liefde verhaal met een sausje thriller.Besluit: Leest vlot maar toch zwak.</t>
  </si>
  <si>
    <t>Raak! Deze gedichten raken je hart omdat ze uit het hart komen van de auteur zelf. Je voelt haar aanwezigheid. De doorlevende en taalkundig opgebouwd</t>
  </si>
  <si>
    <t>Als dit geen goed schrijversdebuut is, weet ik het ook niet meer!Vanaf de eerste bladzijde was ik gegrepen door het verhaal. Nee, sorry. Ik lieg. Vanaf het lezen van de achterflap was ik gegrepen door het verhaal. De achterflap lees ik namelijk eerst voor ik een boek open."Romantische spanning van bij ons" staat er op de cover van het boek en dat is het ook. Als je van België bent, dan toch. Het plat Aantwaarps dat in het boek gebruikt wordt, is ge-wel-dig. Ik heb echt zitten gibberen bij sommige passages.Ben je niet zo bekend met het Antwerpse dialect en schrikt het feit dat dit in het boek verwerkt zit je af? Da's heel jammer dan, want zo vaak wordt het dialect niet gebruikt, het is nog heel goed te begrijpen en bovenal geeft het een grappige toets aan het verhaal. Vooral als je dat leuke stemmetje in je hoofd gebruikt om het uit te spreken. Of toch op zijn minst een poging tot. (Je weet wel, datzelfde stemmetje in je hoofd dat je stiekem wel eens gebruikt om lekker écht British English te spreken. "Like a Sir."Er zit heerlijke romantiek verwerkt in het boek. Zelfs ik, als gelukkig gebonden jonge meid, kreeg spontaan kriebels in mijn buik bij het lezen van de romantische passages. Een klein beetje erotiek zit ook in het boek, maar niet zodanig veel dat het storend wordt. En het is van die goede erotiek. Niet zo van die "erop – eronder – erin en er weer uit"-erotiek. Als je snapt wat ik bedoel.Ook spanning krijgt een plaats in dit boek en daar hou ik wel van. Ik heb toch een paar keer op het puntje van mijn stoel gezeten. Of nouja, op de hoek van mijn zetel. Ik lees niet graag boeken op een stoel.Al bij al ben ik zeer enthousiast over dit boek en ik kan niet wachten tot er meer werk van Lizi Mulder verschijnt. Ik weet nu al dat ik één van haar trouwe lezers zal worden.</t>
  </si>
  <si>
    <t>Heftig om te lezen, helemaal niet plezierig, maar ik vind dat dit een boek is wat je eigenlijk gelezen moet hebben. Het is zeer toegankelijk geschreven en door het voorwoord extra informatief. Ik ben het met Renate eens, het zou inderdaad in het vaste rijtje thuis moeten horen, en verplichte kost op de middelbare school.</t>
  </si>
  <si>
    <t>De cover laat een jong meisje, ze is daar dan toch al 22 of 23 jaar, ook al oogt ze op de cover een stuk jonger (ik dacht dat ze een jaar of 16,17 was), zien dat nog niet weet wat het leven allemaal voor haar in petto heeft. Ze is duidelijk niet echt zeker van zichzelf, maar tegelijkertijd heb je het gevoel dat ze altijd haar zin zal proberen door te drukken. Je bent dan ook heel benieuwd naar het verhaal achter dat meisje.Het is een eerlijke biografie waarbij de auteur koningin Victoria niet mooier heeft gemaakt dan ze was, maar beschreven hoe ze echt was. Waarbij je kunt lezen dat zij naast koningin ook maar een vrouw was als vele vrouwen die een hekel had aan bepaalde vrouwen-dingen. Dat ze ook haar nukken had, bepaalde klachten die bij het vrouw-zijn horen en bepaalde gevoelens waar toen niet over geschreven, laat staan gesproken werd, maar nu geregeld besproken wordt in zowel diverse vrouwenbladen als op de diverse sites/forums voor vrouwen en wat je er tegen kan doen om het te verzachten/voorkomen.Je leert haar als een sterk meisje, later sterke vrouw kennen, die op haar 18e op de troon komt. Die zich niet de kaas van haar brood laat eten, maar ook later, zeker tijdens haar huwelijk, heel erg onzeker is, maar op latere leeftijd is er niets meer van die onzekerheid te merken en is ze zekerder van alles dan ooit te voren. Je leest dat zij ook haar fouten had en dat ze soms wel eens verkeerde beslissingen nam die ze beter niet had kunnen doen.De ene keer heb je bewondering voor haar over hoe ze de zaken aanpakte, hoe ze op bepaalde gebeurtenissen reageerde, de andere keer irriteer je je aan haar omdat ze ofwel zich schikte naar haar man, en later irriteer je je aan haar omdat ze na zijn dood, zo in de rol bleef zitten van zielige weduwe. Maar bovenal kan je alleen maar bewondering voor haar hebben.Het boek geeft naast het leven van koningin Victoria, ook een mooi tijdsbeeld van een tijdperk dat heel belangrijk is in de geschiedenis. Een tijdperk van vele sociale en culturele veranderingen, vele uitvindingen waar we heden ten dage nog steeds gebruik van maken. Een tijdperk van andere beroemde mensen zoals Florence Nightingale en Charles Dickens.Kortom, het is een heel indrukwekkende en eerlijke biografie van een koningin die je leert kennen vanaf haar geboorte tot aan haar overlijden en hoe Engeland op haar overlijden reageerde in die dagen.Wat ik persoonlijk heel leuk vond om te lezen, was dat ze op dezelfde dag van de maand geboren is als ik, alleen kwam ik 155 jaar later ter wereld en niet in zo'n rijk en bijzondere familie als zij.Minpuntje vind ik dat de noten achterin staan waardoor je moet bladeren om de noten te lezen en ik vind het jammer dat het foto-gedeelte halverwege een hoofdstuk is geplaatst i.p.v. tussen twee hoofdstukken in waardoor je moest bladeren om de rest van het hoofdstuk te lezen.</t>
  </si>
  <si>
    <t>Het allerbeste aan het boek is het idee: de USA gaat ten onder aan interne ruzies. Dat wordt aardig geschetst. De hoofdpersoon Sarat intrigeert, en je dringt precies zo langzaam tot haar wezen door dat je nieuwsgierig blijft naar haar drijfveren en gedachten. Dat is voor de spanningsboog van het boek een zwak punt; de schrijver gaat echt drama en dilemma's lang uit de weg. Het is allemaal wel erg en zo, al die oorlog en al dat geweld, maar je moet toch zeker 300 pagina's door voor hij de literaire lagen daarvan weet te raken, voor het gaat schrijnen en je als lezer weet te raken. Ondertussen wringt het perspectief toch vaak en beetje en zijn de verslagen en citaten die de hoofdstukken afwisselen een hinderlijke onderbreking van het vertelritme. De vertaling is toereikend maar ook niet meer dan dat. De achterflap staat natuurlijk weer vol ronkende citaten, maar laat je niet misleiden: het is gewoon een boek over oorlog. Het bevat geen relevant of realistisch toekomstbeeld. Het is eigenlijk geen dystopie, en er is al helemaal niets post-apocalypistch aan. De oorlog en hoe die Sarat tekent wordt echt mooi beschreven, in een paar alinea's verspreid over de laatste paar hoofdstukken. Dat maakt het net de moeite waard om te lezen.Maar al met al lijkt het vooral voor een erg Amerikaans publiek geschreven en is het voor het Nederlandse lezerspubliek maar matig relevant. Lees dan liever VSV van Leon de Winter. https://www.hebban.nl/boeken/vsv</t>
  </si>
  <si>
    <t>goed geschreven boek is met unieke personages en gebeurtenissen.,Ik heb het eerste boek van Brigitte Aubert enkele jaren geleden gelezen. Het thema van het boek is me altijd bijgebleven: een bijna volledig verlamde vrouw die informatie heeft maar er niets mee kan vanwege haar handicap. Het thema van Mortuarium is weer zo bijzonder. Ik heb nog niet eerder gelezen over een man die dieren opzet en op verzoek een klein meisje balsemt. Dit meisje wordt daarna in een glazen kist in een kapel op een landgoed opgebaard. Vanaf het eerste moment vermoedt Chib, de lijkenbalsemer dat het meisje niet van de trap gevallen, maar vermoord is. Hij gaat op onderzoek uit, samen met Gaëlle en daarna ontvouwt zich een spectaculair verhaal.Mortuarium is een boek om niet gauw te vergeten. Het wordt bevolkt door vreemde personages en bizarre gebeurtenissen vinden plaats. Het is een goed geschreven boek dat gemakkelijk leest. Naast het 'bizarre' van Mortuarium is er ook plaats voor humor. Zo wordt de vriend van Chib, Greg, zo consequent neergezet als vrouwengek dat het geestig wordt. Ook de zinnen die Chib denkt maar niet zegt, zijn soms komisch. De gebeurtenissen volgen elkaar in een duizelingwekkend tempo op. Ik heb me geen moment verveeld met dit boek. Het is intrigerend qua thema, qua personages en qua gebeurtenissen. Het boek roept verschillende emoties op, bij mij voerde 'onthutsing' toch wel de boventoon.Bij Mortuarium heb ik even getwijfeld tussen drie of vier sterren. Al snel daarna besloten tot vier. Mijn twijfel zat in het feit dat ik het soms iets te overtrokken vond. Maar op de voorgrond blijft staan dat het vooral een beklemmend, goed geschreven boek is met unieke personages en gebeurtenissen. Daarom: 4 sterren. Vooral lezen, verwonderen en huiveren!</t>
  </si>
  <si>
    <t>Weer uitermate goed boek, waarbij de detail en verhaallijn goed op elkaar aansluiten. Echter Michael Pacino (hoofdpersoon) heeft meer levens dan een straatkat. Dat gaat na 5 boeken een beetje tegen staan.</t>
  </si>
  <si>
    <t>De twee koninkrijken Myriad en Troika hebben er alles aan gedaan om de begaafde Tenley voor zich te winnen. Net voor haar gewelddadige dood zweert ze trouw aan Troika, het rijk van licht en liefde. Dit betekent dat haar geliefde Killian eensklaps tot vijand wordt gebombardeerd. Met een gebroken hart probeert Tenley haar draai te vinden in deze nieuwe wereld en leert ze omgaan met de verantwoordelijkheid die op haar schouders rust. Ze weigert aan haar onzekerheden toe te geven, maar ontdekt algauw dat niet iedereen haar goedgezind is en het niet eenvoudig is om vriend van vijand te onderscheiden.Eerste leven, het eerste deel van de boekenreeks ‘Everlife’ van Gena Showalter ging gebukt onder een rommelige vertelstructuur en een te hoge dosis voorspelbaarheid. Het vervolg Levensbloed, uitgegeven door HarperCollins Young Adult en vertaald door Irene Paridaans, is op het eerste gezicht meer geordend met de focus op Tenley en de manier waarop ze omgaat met de voorgeschotelde uitdagingen en de mensen om haar heen. Anders dan in het eerste deel laat Showalter de romantische perikelen niet te veel overheersen en laat zo meer ruimte aan het verhaal. Haar schrijfstijl is vlot en durft tegelijkertijd al eens buiten de gangbare lijntjes treden.Twijfel is een verraderlijk schepsel. Het kruipt naar binnen, slaat zijn tenten op en vernielt alles.Toch woelt ook in dit tweede deel chaos. Het lijkt alsof Showalter na een weliswaar intense brainstorm vergeten is om de verhaalstof te filteren en te structureren waardoor enige vorm van overzicht ontbreekt. Daarbovenop zijn er heel wat ontwikkelingen die bezwaarlijk logisch genoemd kunnen worden. Zo is het een raadsel waarom Tenley als groentje vrijwel meteen heel wat verantwoordelijkheid krijgt tijdens belangrijke en gevaarlijke missies. In combinatie met het zeer hoge vertelritme en bijhorend gebrek aan tijdbesef overheerst de verwarring.Een tweede pijnpunt zijn de personages. Hoofdpersonage Tenley is haast mechanisch uitgewerkt en roept met haar onverklaarbare voorliefde voor getallen steevast ergernis op. Daarnaast heb je nog een tiental vage nevenpersonages die schijnbaar willekeurig komen aandraven en die zich enkel van elkaar onderscheiden door middel van hun naam. Dit alles maakt dat de sympathie beperkt blijft en ingrijpende gebeurtenissen weinig emoties weten los te weken.Eerste leven pakte uit met een boeiende opzet over het leven en de dood en de vraagstukken die daaraan verbonden zijn. Jammer genoeg verzinkt ook deze thematiek in de chaos die het verhaal is en speelt het slechts een kleine rol in het grotere geheel.Toch zal Levensbloed niet snel in de vergetelheid geraken. Het boek roept qua opzet weinig tot geen associaties op met andere Young Adult-verhalen, een bewonderenswaardige prestatie gezien het grote aanbod. Net zoals het eerste deel is dit verhaal een ruwe diamant die veel sterker zou kunnen schitteren mits het nodige schrapwerk en verfijning. Ondanks alle minpunten zorgt de afsluitende cliffhanger voor voldoende interesse om uit te kijken naar het derde deel.</t>
  </si>
  <si>
    <t>Heerlijk boek. Het was een kanshebber voor de Valentijnsprijs. Veel humor, in volle vaart geschreven en tegen het einde rustiger uitlopend. Interessante verwikkelingen met nurkse huisbaas en hunk van een politieagent. En passant worden morele kwesties opgeworpen over drinken voor het vrijen, onenightstands, houden wat niet van jou is. De laatste zinnen grijpen terug naar iets wat aan het begin van het boek wordt gezegd, daar houd ik van. Voor mij staat het op plaats 1 van de vier boeken, ik heb Nooit meer bang nog niet gelezen.</t>
  </si>
  <si>
    <t>Deze trigger gaat aan mij voorbij.Wellicht dat ik gewoon te nuchter ben voor het lezen van een psychologische thriller. Ik vond het verhaal tegenvallen. Eerst gaat het nog wel, maar later wanneer duidelijk wordt wat er echt aan de hand is, volgt de teleurstelling. Een ietwat zweverig verhaal, in mijn ogen. Ik ben dus niet getriggerd om nog eens een boek van Dorn op te gaan pakken, echter: zeg nooit, nooit!</t>
  </si>
  <si>
    <t>Pas geleden "Dromenvanger" gelezen en nu dan Nachtzuster. Weer eengoed boek en veel leesplezier aan beleefd.</t>
  </si>
  <si>
    <t>Dit was destijds het eerste boek dat ik van Nele Neuhaus heb gelezen. Gevolg:nadien al haar boeken aangeschaft en voor een nieuwe release sta ik in de eerste rij. Als dat niet duidelijk genoeg is...</t>
  </si>
  <si>
    <t>Het verhaal grijpt je vanaf het begin bij je lurven en sleept je regelrecht mee naar het hart van Amsterdam in het begin van de vorige eeuw.Fictie en non-fictie gaan naadloos in elkaar over. Een voorbeeld is Ome Jan de porder, 2 regels in het boek maar hij heeft toch echt bestaan, geweldig!Ook schrijft de auteur met een opvallend oog voor detail over plaatsen, geuren en gewoontes.Scherpe dialogen en een mooie mix van soms humor, soms geweld. Veelzijdige personages, schijnbaar met een web aan elkaar verbonden en een verrassend sympatieke antiheld. Wat zou het geweldig zijn dit op het grote scherm te zien!Kom maar op met deel2.</t>
  </si>
  <si>
    <t>Tja, wat moet ik met dit boek… Dennie, een gemankeerd jong poesje, wordt door de vrienden van vrouwelijke protagonist Ted uitgeroepen tot een nieuwe God (met kapitaal G). Maar gaat dit boek wel over Dennie? ‘Dennie is een star’ gaat met name over de twijfels van Ted, over haar relaties. Wil ze die nu wel of niet aanhouden? Gaat het nu over liefde of over vleselijk genot? De dames vingeren heel wat af, Ted laat zichzelf overmannen door een Marokkaanse man in een douchecabine, alsof het een kort telefoongesprek betreft waar je je aandacht niet kunt bijhouden.De innemende Maartje Wortel komt in interviews over als een aarzelende, twijfelende vrouw, iemand waarmee je alle kanten op kunt. Ik ben oprecht een fan, maar met ‘Dennie is een star’ kan ze me geenszins overtuigen. Het is een novelle over de zoektocht van een lesbische vrouw die zich zeer makkelijk neerlegt – soms letterlijk – bij de loop der dingen. Wel sluit ze het verhaal mooi af, als al Teds ex-meiden zich verzamelen voor een afscheid, maar verder: van Maartjes eerdere boeken heb ik meer genoten. Ooit heb ik haar nota bene de nieuwe Haasse genoemd. Laten we dit boekje dan maar als de uitzondering op de regel beschouwen.</t>
  </si>
  <si>
    <t>Het boek ‘Stof &amp; Schitteringen’ heeft wat langer op mijn ‘Currently reading’ gestaan, dan het eigenlijk had moeten (of mogen) staan. Dit kwam mede door drukte in mijn leven en juist niet door het boek zelf. Want toen ik eenmaal de tijd had gemaakt om dit boek te lezen, heb ik er één avond en een kleine ochtend over gedaan om het uit te lezen. Er hangt namelijk een zekere spanning in het boek en tot de een-na-laatste pagina heb je nog geen flauw idee hoe het gaat eindigen. Dat vind ik een enorm pluspunt aan dit boek.Het is niet zo dat het nagelbijtendspannend is, maar het is wel spannend. Ik vond het spannend op een nieuwsgierigmakende manier. Ik had echt geen flauw idee waar het zou eindigen en iedere keer werd ik op een ander spoor gezet. Na een aantal keer had ik het wel door en dacht: “ja, ik kan dat nu wel denken, maar het gaat toch niet zo gebeuren.”Een andere pluspunt aan dit boek is de setting en de omgeving. Deze is zo gedetailleerd -maar ook weer niet- beschreven dat je je als lezer helemaal in het land van Parsia waant. In gedachten zag ik iedere keer voor me hoe het er uit zag. De omgeving wordt er op de juiste manier bij gehaald.Er is een stuk in het boek (ja, ik wil geen spoilers geven) waarin de omgeving zo tegenstrijdig was met de gevoelens van de personages, dat ik het gewoonweg prachtig vond. De omgeving was (in mijn ogen) prachtig beschreven en ik zag helemaal voor me hoe dat stukje land er uit zag. Ik vond het een waar paradijs: een vredig stuk land dat je alleen maar op foto’s ziet en waarvan je denkt: “Goh, daar wil ik heen!”En als je dan las hoe de personages zich voelden, ondanks dat mooie stuk land… Precies het tegenovergestelde en dat vond ik zo mooi gedaan, dat contrast.Nog een pluspunt: de personages. Joy Harting, Seamon Lentan en Valeria de la Meray zijn (of worden) een ijzersterk trio. Joy is eigenlijk degene die (een groot deel van) het verhaal vertelt. In het begin vond ik haar wel een leuke dame, maar op het einde ging ik me een beetje aan haar ergeren. Hoewel ik niet kan beschrijven of bedenken wat ik zou doen in haar situatie, toch was ik haar wel een beetje zat op het einde. Mijn voorkeur gaat het meest uit naar Seamon. Hij is de mysterieuze van het trio, degene die veel denkt en weinig zegt. Stiekem vraag ik me af wat er allemaal in zijn hoofd omgaat en ik wil het zo graag weten!Valeria is trouwens ook echt een geweldig personage: haar duistere humor en lef waardeer ik nog het meest.Het trio vult elkaar mooi aan. Daar waar Valeria wat aan sympathie voor anderen mist, vult Joy haar prachtig aan. Joy mist zo nu en dan een gigantische partij ballen, waar Valeria en Seamon haar dan weer mooi aanvullen.Een minpuntje (ja, ik moet toch wel kritisch blijven): zoals ik aangaf hangt er dus een bepaalde soort spanning in het boek. In het beginstadium van het verhaal is deze spanning redelijk zwakjes, waardoor ik het boek makkelijk weg kon leggen. Het eerste hoofdstuk begint heel spannend en sterk, maar dan wordt er een perspectief-switch gemaakt naar Joy Harting en zakt het een beetje in. Pas wanneer Seamon Lentan in beeld komt, loopt de spanning wat hoger op en werd het wegleggen van het boek een stuk moeilijker. En pas toen ik op zo’n 65 procent van het boek zat, werd het verhaal meeslepend spannend. Pas toen dacht ik: oh, ik móet weten hoe het eindigt want ik heb geen flauw idee.Dat kleine minpuntje mag de pret zeker niet bedaren, want ‘Stof &amp; Schitteringen’ heeft mij zeker vermaakt.</t>
  </si>
  <si>
    <t>Opmerkelijk aan De Jongen is de manier waarop de lezer kennis met het personage maakt. Dit gebeurde in 154 delen. De schrijfstijl is misschien niet voor iedereen weggelegd en men zal er enigszins aan moeten wennen. Hoewel het soms wat vlak is en niet helemaal levendig is uitgewerkt, is er gelukkig wel sprake van een evenwichtige balans tussen plot, gebeurtenissen en personages.Indien de lezer de auteur vooraf een beetje heeft leren kennen, blijft het niet onopgemerkt dat dit verhaal een echte MC Kleuver is. De overeenkomsten tussen verhaal en schrijver springen er helemaal uit. Jammer is het dat de schrijver er niet een extra redactieronde over deze eerste uitgave heeft laten halen. Ondanks kleine typefoutjes die niet ongemerkt zijn gebleven, is hij zijn eigen originele zelf gebleven en heeft hij naar mijn inzicht zijn sterren zeer zeker verdiend. Een boeiend verhaal dat het lezen toch waard is.</t>
  </si>
  <si>
    <t>Drie sterke Vrouwen van Marie NDiaye is geen boek waar je vrolijk van wordt. In drie aparte verhalen, die heel subtiel aan elkaar gelinkt zijn, schetst de auteur het leven van drie Afrikaanse vrouwen.Norah leeft en werkt in Europa als juriste, maar wordt door haar autoritaire en gevoelloze vader teruggeroepen omdat hij haar nodig heeft. Hij wil dat ze haar broer verdedigt voor de rechtbank. Die zit in de gevangenis wegens moord op de tweede vrouw van haar vader. Norah kom er achter dat niet haar broer, maar haar vader zelf de moord moet hebben gepleegd ...Het tweede verhaal schetst het leven van Fanta. Hier kiest Ndiyae ervoor om deze vrouw door de ogen van haar Franse echtgenoot te portretteren. Het verhaal gaat dus evenzeer over Rudy Descas. Hij leert Fanta kennen op de Senegalese school waar hij lesgeeft. Hij slaagt erin haar mee te tronen naar Frankrijk waar zij naar zijn zeggen op bergen goud zal zitten. Wanneer blijkt dat haar diploma in Frankrijk niet geldig is en bovendien ook hij niet aan de bak komt als leraar, zit er voor haar niets anders op dan de dagen door te brengen met hun enige zoon op een appartement, terwijl Rudy als verkoper in een keukenzaak aan de slag gaat. Rudy ziet hun liefde onder zijn ogen doodbloeden en maakt door haar telkens de verkeerde dingen te zeggen de situatie alleen maar erger. De lezer volgt Rudy op een dag dat hij ruzie heeft gehad met Fanta, te laat komt op zijn werk, ruzie krijgt met een collega en bij een klant met een van zijn beroepsflaters wordt geconfronteerd.Het derde verhaal over Khady Demba is meteen het sterkste verhaal en doet de titel van het boek alle eer aan. Toch doet NDiyae er wat lang over om op kruissnelheid te komen. Eenmaal het zover is, laat dit verhaal je niet meer los.In dit verhaal volgen we de volwassen geworden Khady, het meisje dat voor de kleintjes van Norahs vader (verhaal 1) zorgt. Nadat haar man is overleden en haar kinderwens niet is ingelost, vindt ze onderdak bij haar schoonfamilie. Die dulden haar echter niet langer in huis en sturen haar met wat geld op weg naar Europa om er bij een nicht –Fanta uit verhaal 2- te gaan wonen. Deze reis wordt voor Khady echter een nachtmerrie. Onderweg leert ze de jongen Lamine kennen die zich aanvankelijk over haar ontfermt, maar eenmaal ze zonder geld in een woestijnstad zijn gestrand toch als prostituee overlevert aan een plaatselijke pooier en haar beroofd achterlaat. Khady over-leeft en als enige trots draagt ze nog haar naam. Voor het overige is ze compleet van haar eigen lichaam ontvreemd en woont ze enkel nog in haar naam. We volgen Khady nog tot ze sterft bij een poging om Europa binnen te geraken. Dit verhaal zou iedereen die illegale allochtonen beschimpt, moeten lezen om hun mening toch enigszins bij te stellen...De drie verhalen hebben kwaad, bedrog, leugens en vernedering als thema. De titel ‘Drie sterke Vrouwen’ slaat op hun innerlijke kracht om hun lot te dragen (Norahs vader terroriseerde haar en haar zus, Fanta’s man heeft haar een schitterende toekomst voorgelogen en Khady wordt vernederd, verstoten en bestolen).NDiyae schrijft prachtig, maar laat zich niet gemakkelijk lezen! Zinnen van 15 regels lang met talloze bijzinnen zijn eerder regel dan uitzondering. Het lijkt wel of ze de lezer geen keuze laat om met een rotvaart door te lezen, want even want wat meer tijd nemen om zo’n volzin te lezen, leidt zeker en gewis tot het (herhaaldelijk) moeten hernemen ervan. Het bekijken van een interview op YouTube leert ons in elk geval dat Marie NDiyae schrijft zoals ze praat: met bijzinnen bij bijzinnen van bijzinnen ... Lastig.</t>
  </si>
  <si>
    <t>Laat ik beginnen met mijn vooroordeel ten aanzien van deze detectiveserie; ik ben absoluut fan van Robin en Cormoran! Ook in dit derde deel stelt het duo mij niet teleur en genoot ik van de spanning in de romantiek. Ja, in dit boek komt de spanning voornamelijk uit de driehoek Robin - verloofde - Cormoran.Het boek, bekeken als detective/thriller, stelde mij echter wat teleur, zeker als ik het vergelijk met de twee voorgangers. Ik heb me wekenlang afgevraagd waar het hem in zat want JK Rowling is zonder meer een goede schrijfster.Ik denk dat mijn onbevredigd gevoel te maken heeft met de verdachten. Van begin af aan is het duidelijk dat er drie verdachten zijn en het grootste deel van het boek bestaat uit het vinden van deze drie mannen. Deze zoektocht is voor mij het eerste zwakke punt; wel leuk, maar het gaat maar door.Het tweede, en grootste zwakke punt, zijn de verdachten zelf. Drie mannen die erg op elkaar lijken; a-sociaal, crimineel en gewelddadig. Wel ieder op zijn eigen manier, maar uiteindelijk zijn het in hoofdlijnen drie dezelfde karakters.En dan is er nog de moordenaar die geregeld zelf ook aan het woord komt. De wijze waarop hij denkt is enorm cliché en doet daardoor in het geheel niet gruwelijk aan. Dit vond ik erg teleurstellend voor iemand als JK Rowling die er toch meestal behoorlijk goed in slaagt haar karakters neer te zetten.Als JK Rowling niet zo'n begenadigd schrijfster was, en als de romantische verwikkelingen achterwege waren gebleven, dan was dit boek met zijn ellenlange zoektochten naar drie gelijke types een saai boek geworden. Uiteindelijk verrast de ontknoping toch maar al met al hoop ik dat het volgende boek meer onderscheidende types biedt, een “betere” moordenaar en meer variatie in het detective onderzoek.Vanwege mijn vooroordeel kom ik op 4 sterren uit en dat heeft JK Rowling enkel te danken aan Robin en Cormoran.</t>
  </si>
  <si>
    <t>Wat jammer dat het verhaal zo eindigt... Wat een afknapper! Er blijven te veel losse eindjes over. Het boek leest wel lekker, het plot heeft genoeg potentie, maar oh oh... dat einde... Zonde.</t>
  </si>
  <si>
    <t>Toen ik de achterkant van het boek las sprak het me erg aan. Tijdens het lezen viel het me toch wat tegen. De schrijfstijl en woordkeuze zijn prima gekozen. Af en toe is het echter lastig te volgen wat de meerdere personages denken. Het blijft wel spannend omdat je wilt weten hoe het precies zit. Dit maakte dan ook dat ik het boek uitgelezen heb.</t>
  </si>
  <si>
    <t>Een boek wat vele wendingen heeft maar ook vele fouten. Op blz. 90 staat dat iemand verdacht wordt van een verkrachting terwijl het lichaam nog niet is gevonden. Heel apart.Het leest wel lekker snel door de korte hoofdstukken</t>
  </si>
  <si>
    <t>Vaak vallen oude boeken die een klassieke status hebben mij tegen. Maar dat gold niet voor In Cold Blood van Truman Capote. Wat een geweldig boek zeg!capote leest thuis in NYC in de krant over de moord op een boerengezin, vader, moeder, zoon en dochter in koelen bloede doodgeschoten, motief onbekend. De zaak intrigreert Capote en hij vertrekt gelijk naar Kansas om verslag te doen. Interviewt mensen die in het kleine plaatsje waar de moorden plaats vonden wonen, interviewt de rechercheurs en raakt langzaam maar zeker betrokken bij deze zaak.Het boek is een weergave van wat er voor en na de moord gebeurde. De dagelijkse routine van het gezin wat onwetend is van hun noodlottige nacht wordt op hun laatste dag gevolgd. De killers zijn onderweg naar het stadje.En dan is het een dag later en worden de vier doodgeschoten gezinsleden gevonden. Daarna verschuift het perspectief van de daders naar de rechercheurs naar vrienden en kennissen van het vermoorde gezin en weer terug. Je leert de achtergronden en beweegredenen van de killers kennen, hun tocht door de USA voordat ze gepakt worden, hun tijd (5 jaar) on Death Row. Capote is overal bij of schrijft het op alsof hij er zelf bij was zonder zelf onderdeel van het verhaal te worden.Uitermate bloedstollend en onthullend boek over twee kleine criminelen, een onschuldig gezin, ongelukkige voorbijgangers, geobsedeerde rechercheurs, de angst die het kleine plaatsje in zijn greep houdt...Tijdloos en zeer de moeite waard!</t>
  </si>
  <si>
    <t>Ik weet niet zo goed wat ik van dit boek verwacht had, maar toch wel meer dan wat ik gekregen heb, denk ik. Kijk, ik wist dat dit een guilty pleasure read zou worden. Ik had niet verwacht dat het boven de drie sterren uit zou komen, maar ik had op zijn minst gehoopt dat ik toch wel een beetje vermaakt en geamuseerd zou zijn, dat ik het toch wel een beetje leuk zou vinden om te lezen.En dat was helaas niet echt het geval. In de eerste helft was er een behoorlijke misbalans tussen plot en seks. Hoewel er een halfslachtige poging gedaan wordt om de relatie tussen onze twee hoofdrolspelers een beetje op te bouwen, is dat wat mij betreft nergens echt gelukt. De emotionele doorwerking van gebeurtenissen was simpelweg veel en veel te zwak om mij het idee te geven dat er een echte band was en niet alleen maar lust.In de tweede helft van het boek wordt geprobeerd om het boek wat meer als een mysterie neer te zetten, maar ook dat komt eigenlijk nergens echt uit de verf. Het mysterie is daar gewoon niet sterk en spannend genoeg voor en de ontknoping te veel een let down. Het is het gewoon allemaal net niet, zeg maar.En de meerdere perspectieven helpen daarbij ook niet echt. Sommige perspectieven voegen nauwelijks wat toe en omdat het boek al maar zo dun is, betekent het dat het verhaal alleen maar minder diepgang kent. Het is vooral heel veel tell en weinig echte show en niks ervan lijkt echt betekenis te hebben of binnen te komen, terwijl ik tijdens de eerste paar hoofdstukken nog wel iets van hoop had.Ik heb nog 2 delen van deze serie staan, maar ik weet nog niet helemaal zeker of ik die ga lezen. Laten we zeggen: Dit is gewoon niet de guilty pleasure waarop ik gehoopt had.</t>
  </si>
  <si>
    <t>Kolja is een roman met een fictief verhaal dat verweven wordt met historische feiten. Het verhaal wordt goed opgebouwd in de hoofdstukken die de tijd bestrijken van het overlijden van Pjotr Tsjaikovski tot diens begrafenis. De notities uit het dagboek van Modest, die een periode van bijna twintig jaar overbruggen geven een goed inzicht in de relaties tussen de broers enerzijds en Kolja anderzijds. Hoewel dit boek omschreven wordt als een detective gaat het vooral over familiebanden, vriendschap en toewijding. De doofheid van Kolja en de homoseksualiteit van de Tsjaikovski’s zijn gevoelige thema’s in de Russische maatschappij aan het einde van de 19e eeuw maar de schrijver diept deze thema’s niet voldoende uit waardoor het afstandelijk overkomt.Het anders zijn in de titel van de recensie verwijst enerzijds naar de doofheid van het hoofdpersonage Kolja en anderzijds naar de homoseksualiteit van Modest en Pjotr Tsjaikovski. Een thema dat brandend actueel is in het hedendaagse Rusland. Op p. 101 wordt dit als volgt omschreven:‘Anders zijn is ook een toverkracht. Het onbekende jaagt de doorsnee schrik aan, en roept ontzag op. Even is de norm zijn houvast kwijt.’Het boek is vlot leesbaar, de stijlafwisseling tussen de hoofdstukken en de dagboeknotities is duidelijk en aangenaam om lezen. De hoofdstukken zijn opgebouwd uit korte zinnen zonder moeilijke woorden, die afgewisseld worden door goede dialogen. De dagboeknotities zijn geschreven als een persoonlijk verslag met poëtische beschrijvingen van personen en gebeurtenissen.Kolja is een roman met een goed opgebouwd verhaal dat ondanks de gevoelige onderwerpen niet genoeg raakt en daardoor ‘slechts’ 4 sterren verdient.</t>
  </si>
  <si>
    <t>Nergens in De profetie wordt enige uitleg gegeven over het feit dat dit boek onderdeel is van een trilogie. Na enig gesnuffel via Google blijkt, dat dit boek deel 1 is van een trilogie over Michel Nostredame. De hoofdpersoon raakt later bekend onder de naam Nostradamus, wiens voorspellingen over allerlei gebeurtenissen zoals de komst van Hitler en de aanslagen op het WTC hem in _x0093_gelovige_x0094_ kringen een wereldwijde faam brachten.Tot mijn niet geringe verbazing slaat de titel van dit boek nauwelijks op de inhoud. De inleiding bespreekt kort de rivaliteit tussen de grootmachten in de 16e eeuw: Spanje, Frankrijk en Engeland. Ook de vervolging van Joden, vrouwen en andersgelovigen zoals de volgelingen van Luther wordt aangehaald. Zelfs bekeerde Joden (Maranen) worden door de kerk gewantrouwd en regelmatig worden ook zij bij allerlei oproeren vervolgd en gemarteld. Het eerste _x0093_echte_x0094_ hoofdstuk brengt de lezer in aanraking met de drieënzestigjarige aan jicht lijdende Nostradamus, die een onduidelijk visioen op papier zet. Verderop in het boek volgen nog 2 andere schuingedrukte hoofdstukjes met vage visioenen. De rode draad is de jacht van de Spaanse Inquisitie op zijn leermeester Ulrich van Mainz. Deze aanvoerder van de sekte De Verlichten heeft een heilig boek gemaakt: Arbor Mirabilis. Dit komt in bezit van zijn leerling Michel Nostredame, die van Joodse afkomst is. Met een niet aflatend fanatisme probeert een zekere Diego Molinas namens de Inquisitie alles wat de macht van de kerk aantast, uit te roeien. Via de sleutelfiguur Michel wil men Ulrich treffen, en onze hoofdpersoon is daardoor in het hele boek op de vlucht voor deze ketterbestrijders. Vanaf 1530 maken we kennis met een stel studenten in de medicijnen, die in Zuid-Frankrijk ook aan den lijve ondervinden, hoe de Zwarte Dood _x0096_ de pest _x0096_ regelmatig toeslaat en soms de helft van de bevolking uitroeit. Nostredame krijgt de kans om met zijn voor die tijd ongebruikelijke middelen die vreselijke ziekte met succes te bestrijden. Zijn reputatie als gediplomeerd arts en apotheker groeit, alhoewel zijn eigen vrouw en kinderen de ziekte niet overleven. Zijn achtervolger faalt intussen iedere keer opnieuw om Michel definitief uit te schakelen. Na iedere mislukking pijnigt en verminkt de streng gelovige Molinas zichzelf zodanig, dat hij regelmatig bijna sterft (!) door zijn eigen boetedoening. Deze fysieke beschadigingen worden door de auteur iedere keer zeer beeldend en overdadig beschreven. Het opwekken van allerlei visioenen bij Michel door het eten van kruiden zoals _x0093_muizenoor_x0094_ komt ook meerdere malen in het boek voor. Helaas is het beschreven effect eerder lachwekkend dan indrukwekkend en zal de lezer tevergeefs op een _x0093_echte_x0094_ voorspelling wachten. Ook zijn contacten met leidende politieke figuren in die tijd komen nauwelijks uit de verf en de opgeklopte emoties van Molinas _x0096_ zijn tegenspeler _x0096_ zijn ongeloofwaardig.De motieven voor Michels handelingen worden ook rijkelijk onwaarschijnlijk beschreven, zoals zijn deelname aan de vervolging van de Waldenzers, een sekte, die ook in de Provence invloed had. Tevergeefs zoekt men ook naar de betekenis van vele termen, zoals demonolatie _x0096_ efemeriden _x0096_ dipsoden _x0096_ periodent enz.Al met al een historische thriller, die de vergelijking met de boeken van Alexandre Dumas niet kan doorstaan. Misschien leveren de twee vervolgdelen meer waar voor het geld. Dit kan zeker niet bereikt worden door deze goedkope mengeling van bloeddorstige beschrijvingen, enige gluursex, oppervlakkige karakters en ongeloofwaardige acties.</t>
  </si>
  <si>
    <t>Bij het zien van de schitterende cover van Het Noorden verloren van Nic Compton krijg je een vredig gevoel, je wilt naar het strand om naar de zee te kijken, om lekker uit te waaien. De titel maakt je een beetje bang, maar ook nieuwsgierig, je wilt weten wat ermee bedoeld wordt.Het Noorden verloren van Nic Compton is een taboe doorbrekend, huiveringwekkend boek dat laat zien dat niet alle verhalen over vermisten op zee, waarom ze vermist zijn, waar zijn, dat er vaak meer achter zit, maar dat dat verzwegen wordt en vaak een ander verhaal wordt opgehangen. Waarom dat verzwegen wordt, dat kan je lezen in het boek. Het is een boek dat je aan het denken zet, anders naar de zee laat kijken.Een ieder die een zeevaart wil maken, alleen of met anderen, zou dit boek moeten lezen en zich daarna moeten afvragen of hij dat daarna nog wil. Het boek laat zien dat het niet alleen maar leuk is op zee, maar dat het ook zijn nare kanten heeft. Het laat zien wat het met mensen kan doen als ze een schipbreuk meemaken, wat het met mensen kan doen als ze een lange tijd met weing eten en drinken op zee zijn, het verschil tussen vroeger en nu, hoe zwaar het psychologisch kan zijn als je een lange tijd alleen maar op zee zit zonder land te zien, wat het met mensen kan doen als ze een lange tijd met anderen op een kleine oppervlakte moeten werken en leven, hoeveel zelfmoorden er op zee zijn gepleegd, hoeveel verdachte gevallen van zelfmoorden er op de grote- en kleine vaart zijn en wat het met mensen kan doen als ze een solozeereis om de wereld maken.Lees verder op https://surfingann.blogspot.com/2019/01/het-noorden-verloren-nic-compton.html.</t>
  </si>
  <si>
    <t>Iedere hobbyist zijn thriller, lijkt tegenwoordig het motto te zijn van veel schrijvers. Dat kan interessant zijn, op voorwaarde dat je ook de buitenstaander niet uit het oog verliest. En daar gaat Cris Freddi jammerlijk uit de bocht.De ik-figuur uit Het bloedoffer, zijn naam komen we niet te weten, is een vogelaar. Hij doet niets liever dan er dag en nacht op uit trekken om zijn vogellijstje aan te vullen. Vogels bespieden is zijn grote passie. In die mate zelfs dat hij er niet voor terugschrikt tegenstanders uit de weg te ruimen. Owen Whittle bijvoorbeeld, een gekende verzamelaar van eieren, wordt meedogenloos neergeknald. Die daad moet de ik-figuur niet alleen zien te verbergen voor de politie, maar ook voor zijn vogelaarvrienden, zoals de mooie Stevie, op wie hij stiekem een oogje heeft.Het aantal vogels dat de revue passeert is ontzagwekkend. Elke plaats die bezocht wordt, is getypeerd door een vogel. Soms gaat het om een zeldzaam exemplaar, soms om een doodgewone ekster. Soms vliegt hij weg, soms is er alleen gescharrel te horen in de bosjes. De eerste twintig pagina's is dat een verfrissende aanpak, maar op den duur gaat dat flink vervelen. Idem dito voor het verhaal: veel verder dan gebabbel over de vriendschap en de liefde komt Cris Freddi niet. De boodschap _x0096_ hoe ver kan je gaan om een ideaal te beschermen _x0096_ verwatert er nog verder door. Maar er zijn ook pluspunten: Freddi hanteert een licht ironisch toontje dat me wel bevalt. Verder is het einde best aardig, zij het een tikkeltje uit de lucht gegrepen. Een dode mus is Het bloedoffer niet, maar veel leven zit er ook niet in.</t>
  </si>
  <si>
    <t>Weet het niet. Soms mooie beschrijvingen maar soms irritant.Plotselinge overgang en weer terug van "ik" naar "hij".Had denk ik wat langzamer moeten lezen - op me laten moeten bezinken.Ik lees vaak te snel, over dingen heen lezen. Rond blz 200 langzamer gaan lezen en vind het eigenlijk wel mooi geschreven. Speelt zich geloof ik af rond 1915.Soms een deprimerend boek maar ook weer niet. Over armoede / liefde /"vriend"-schap / blut zijn en niet uit het diepe dal kunnen komen.Soms erg vreemde maar rake beschrijvingen. Soms tè....Regelmatig een zin van 8 regels lang. Dit is wel een boek dat mooier wordt hoe verder je in het boek komt. Al haalde ik soms personages door elkaar of verdwenen ze plotseling om niet meer terug te komen. Maar eindconclusie is dat het toch wel een goed boek is en mooi geschreven.</t>
  </si>
  <si>
    <t>Clare Mackintosh studeerde Frans en management aan de Royal Holloway University in Surrey. Daarna werkte ze in het kader van haar studie een jaar in Parijs als tweetalig secretaresse. Na het zien van een promotiefilm over het werken bij de politie ging ze na haar afstuderen bij de politie. Daar werkte ze twaalf jaar alvorens in 2011 fulltime schrijfster te worden.  Anna's ouders Tom en Caroline Johnson pleegden zeven maanden na elkaar zelfmoord. Anna heeft een twee maanden oude baby Ella en woont samen met haar therapeut Mark Hemmings, de vader van Ella, in het huis waar ze opgroeide. Ze heeft het huis geërfd van haar ouders. Anna worstelt al geruime tijd met de vraag of het wel zelfmoord was. Wanneer ze een anonieme boodschap ontvangt met de tekst “Zelfmoord. Ik denk het niet” besluit ze naar de politie te stappen, ervan overtuigd dat het geen zelfmoord maar moord was. Daar wordt ze ontvangen door Murray Mackenzie. Hij was vele jaren bij de politie in dienst en is inmiddels al lang met pensioen; nu werkt hij als burger bij de receptie van het plaatselijke politiebureau. Hij neemt haar verhaal serieus en is bang dat de rechercheurs van het bureau dit niet zullen doen. Hij gaat op onderzoek, daarbij gesteund door zijn vrouw Sarah die aan de borderline lijdt. Maar iemand wil Anna stoppen om een beroep op de politie te doen.  Mackintosh kiest voor gewone mensen als personages in haar verhaal. Ze komen heel realistisch over, maar de meeste zijn niet erg sympathiek. Uitzondering vormt de gepensioneerde Murray. Hij is een degelijke rechercheur die vaak op zijn gevoel afgaat. Hij houdt van zijn vrouw Sarah die worstelt met haar persoonlijkheidsstoornis. Hij zorgt voor haar op een vertederende manier en weet zijn politiewerk knap te combineren met zijn huiselijke beslommeringen. De schrijfster geeft de ziekte van Sarah op een gevoelige manier in het verhaal een plaats. Anna is de ene keer sterk en de andere keer kwetsbaar. Ze is gevoelig en in zekere zin wanhopig omdat ze vermoedt dat er van alles achter de dood van haar ouders zit, maar niet weet wat. Tegelijkertijd is ze vastberaden; ze wil per se te weten komen wat de waarheid is.   Het verhaal wordt verteld vanuit het perspectief van Anna en dat van rechercheur Murray. Tussendoor zijn er hoofdstukken van een naamloze verteller, waarvan pas laat in het verhaal blijkt om wie het gaat. Deze tussenstukjes maken je nieuwsgierig; je vraagt je af in welke context deze informatie geplaatst moet worden.  In de eerste helft van het boek is het tempo van het verhaal traag. De spanning zit er niet echt in. Anna moet het verlies van haar ouders zien te verwerken en proberen om te gaan met haar twijfels over de oorzaak van hun dood. Vervolgens kost het tijd om de politie en haar partner Mark ervan te overtuigen dat haar ouders geen zelfmoord pleegden, maar vermoord zijn. In de tweede helft voert de auteur de spanning op door het tempo te verhogen. Niet alleen is er meer actie, maar Mackintosh maakt het ingewikkelder door meerdere personages op te voeren die een rol in het drama zouden kunnen spelen. Dit zijn onder meer haar partner Mark, die om Anna en Ella geeft en met Anna wil trouwen, maar van wiens achtergrond Anna feitelijk niet veel weet. Er is oom Billy, de broer van Anna's vader die het bedrijf Johnson's Cars nu leidt, en nu samen met Anna eigenaar van dit autobedrijf is, Anna's goede vriendin Laura, die een paar jaar geleden haar moeder verloor en Robert Drake, de buurman.  Wie houdt van psychologische thrillers met veel goed getimede plotwisselingen, veel geheimen en onbetrouwbare vertellers maakt met dit boek een goede keus. Clare Mackintosh brengt je op een geweldige manier op een dwaalspoor zonder dat je het zelf in de gaten hebt. De schrijfster karakteriseert haar boek als “Twisty, emotional, unpredictable”; beter is het niet te verwoorden.</t>
  </si>
  <si>
    <t>Deze 5 sterren gelden voor de hele serie. Ik heb ervan genoten! Ik heb niet vaak dat ik echt op een boek zit te wachten en dat had ik met deze vijf boeken absoluut. Ik vond Jessica Haider afwisselend cool, stom, lief, vreselijk, ontwapenend, keihard, walgelijk en kwetsbaar. En dat vind ik zo ontzettend knap van Corine Hartman. Ook de verhalen wisten mij allemaal te boeien en ik keek 's ochtends al uit naar mijn dagelijkse leesuurtje. Ik ga Jessica missen!</t>
  </si>
  <si>
    <t>De spannende proloog neemt je 70.000 jaar mee terug in de tijd naar een lokatie in de buurt van het huidige Somalië en daarvan kijk je mee naar gebeurtenissen die leiden tot de start van een experiment. Een experiment, waarvan je later het belang in zult zien.In de drie delen die daarop volgen gaan we verder waar het verhaal stopt in 'De Oorsprong', het eerste deel van deze trilogie. Dit eerste deel mocht ik al lezen en recenseren en kon daarom alles in dit deel nog beter volgen.Vergis je niet, het is geen boek dat even gelezen wordt en je moet er zeker de tijd voor nemen om er echt van te kunnen genieten. De wisselende verhaallijnen in de korte hoofdstukken, het switchen van heden naar verleden en een blik op de toekomst verlangt de aandacht van de lezer.Maar er komen ook steeds meer antwoorden op alle vragen. Je volgt Dokter Kate Warner en David Vale in hun zoektocht waarin ze worden gehinderd door Dorian Sloane die iemand anders blijkt te zijn dan hij voorgeeft te zijn. Kate en David hebben meer gemeenschappelijk dan ze zelf dachten.De fantasie in dit verhaal is overweldigend. Net zoals in het eerste deelis het een verhaal met een terugkijk in de geschiedenis van de mensheid. Gebeurtenissen zoals natuurrrampen en oorlogen die werkelijk gebeurd, zijn worden versmolten met het verhaal. Ook verschillende mythes worden gebruikt. Heerlijk om te lezen omdat je weet dat dit geen verzonnen mythes zijn. De auteur heeft hier een stevig staaltje van research laten zien. Maar vergis je niet; de fantasie overheerst!Kate moet een moeilijke beslissing nemen die voor haar een belangrijk verschil zal maken. Dit las ik in een van de laatste hoofdstukken:'Het was simpel: ze moest kiezen voor zichzelf of voor hen. Ze kon de mensen redden die leden onder de valse remedie die Janus aan Continuity had gegeven, of ze kon zichzelf redden. Maar zo simpel lag het niet. Als ze voor zichzelf koos, zou ze nooit meer de oude zijn. Maar als ze voor hen koos, zou ze misschien dat laatste stukje van haarzelf kwijtraken, het laatste wat nog over was van wie ze was, wie ze was geworden.''Het virus' is een fantastisch avontuur dat verder gaat dan het hier en nu.Ik kijk uit naar het derde deel van deze trilogie en weet zeker dat ik daar ook de tijd voor ga nemen.Graag gelezen!</t>
  </si>
  <si>
    <t>Het boek met de prachtige lange titel Het literaire aardappelschiltaartgenootschap van Guernsey, is onlangs verfilmd en draait in de bioscopen. Het boek van 2009 staat dus weer opnieuw in de belangstelling en wordt opnieuw uitgegeven met een nieuwe cover waarop de hoofdrolspelers uit de film zijn afgebeeld.Het boek heeft een bijzondere opbouw, elk hoofdstuk is namelijk een brief. Door middel van de inhoud van de brieven wordt het verhaal verteld van Juliet. Juliet is schrijfster en schreef tijdens de oorlog columns in de krant onder het pseudoniem Izzy Bickerstaff. Na de oorlog zijn deze gebundeld en uitgegeven in boekvorm. Het boek is een groot succes en Juliet gaat op tournee.Als ze een brief krijgt van een inwoner van Guernsey, is ze verrast en geïnteresseerd. Ze schrijft terug en dat is het begin van een uitgebreide correspondentie met diverse inwoners van het eiland. Guernsey is bezet geweest door de Duitsers en er zijn veel verhalen te vertellen. Juliet besluit die verhalen te gebruiken voor een nieuw boek.De verhalen in de brieven zijn mooi en vaak ontroerend. Praten over de oorlog die nog zo vers in het geheugen zit is niet makkelijk, maar verwerkt in een brief lukt het wel. Het geeft een kort, maar helde beeld van de gebeurtenissen op het eiland. Het leven was er zwaar, maar met elkaar kwamen ze er doorheen.Door het gebruik van brieven leest het boek makkelijk en vlot. Het enige minpunt is, dat de stijl van alle brieven hetzelfde is, hoewel de afzender elke keer anders is. Een variatie in stijlen had het boek helemaal afgemaakt.Maar het verhaal is bijzonder, het heeft alles, drama, een beetje spanning, saamhorigheid, mooie personages en ook nog liefde.</t>
  </si>
  <si>
    <t>‘Een zakelijk tripje’ maakt deel uit van de ‘Secretary Journals’, een reeks geschreven door J. Zuniga-De Jong en met een secretaresse in de hoofdrol. Jo-Anna, de secretaresse in kwestie, zou in Oostenrijk een businesstrip van een paar dagen organiseren voor haar bazen en een aantal potentiële Zweedse klanten. Maar dan zou (volgens de achterflap) onverwacht een imponerende, spannende, onbekende man haar pad kruisen en haar chaos compleet maken.Over de auteur wordt gezegd : “Haar fantasie en vlotte manier van vertellen maakt dat deze reeks een genot is om te lezen.” Naast een aantal sterk in het oog springende grammaticafouten (een meisje die / zich iets beseffen / zich verexcuseren, om er een paar te noemen) is er echter meer dat stoort. ‘Een zakelijk tripje’ wordt verkocht als vlot leesbaar verhaal. Waarom dan dingen schrijven als “… de badkamer, alwaar het bad reeds halfvol is gelopen” of “mijn glas en deze van Kris”. Soms lijkt een compleet fout taalregister aangeboord te worden. Op geen enkel moment worden echte emoties in het verhaal gestopt, bij momenten doet het boek aan als een verslag, een opsomming van wie wat deed en wanneer wat gebeurde. Zelfs de romantische momenten tussen Jo-Anna en Max komen eerder koeltjes over. Max, dat is dus die spannende man waar de achterflap het al over had.Inhoudelijk schort er een en ander aan het verhaal. Welke gast, secretaresse of niet, mag er in het kantoor van de hotelmanager aan de slag? In het begin van het boek lijkt het of het organiseren van een paar vluchten en overnachtingen hogere wiskunde is, terwijl even later een extra vlucht in een paar seconden geregeld is via een mobieltje.Jo-Anne en Max doen om beurten hun verhaal, ze doen dat beiden in de ik-vorm. Dit vertelperspectief was voor dit boek de foute keuze. Ergens in de tweede helft van het boek lijkt er eventjes iets interessants te gebeuren, een beetje peper en zout voor dit slappe verhaal, maar nee, ook dat liep met een sisser af. Ook bij de sex spatten de vonken er niet af, dat had anders misschien nog wat goedgemaakt. Of het zakelijke tripje van Jo-Anna en co een succes geworden is, laten we in het midden, anders is er al helemaal geen reden meer om dit boekje van luttele 147 blz te gaan lezen.Een bijzonder magere verhaallijn, taalkundig matig, totaal niet verrassend en met een open einde. Twee sterren voor ‘Een zakelijk tripje’. Omdat het zondag is.</t>
  </si>
  <si>
    <t>Vlot leesbare YA met een interessant onderwerp. Lekker boek om zo even tussendoor te lezen, door de vlotte schrijfstijl heb je m zo uit. Als Young Adult zeker geslaagd.</t>
  </si>
  <si>
    <t>IJzige stilte is een verhaal dat begint als een kabbelend beekje en zich tergend langzaam ontpopt in een snel stromende rivier. Het begin van het verhaal is dan ook vooral onderhoudend, pas als de zelfmoord een feit is en Jan op onderzoek uit gaat neemt de spanning toe. De personages zijn goed neergezet en je leeft dan ook mee met Jan in zijn obsessie om uit te vinden wat er nu met zijn broertje is gebeurd. Tegelijkertijd bijt Jan zich in elke zelfmoord en moord vast en probeert te begrijpen en uit te zoeken wat er is gebeurd. Je kan aan dit boek ook wel merken dat Wulf Dorn werkt met psychiatrische patiënten, hij weet waar hij het over heeft en is dan ook prima in staat om een goed onderbouwd verhaal neer te zetten. Voor de liefhebber van een goede psychologische thriller is dit dan ook zeker een aanrader.</t>
  </si>
  <si>
    <t>Het verhaal omvat drie lijnen. Het verlies van een gezinslid, een gebroken relatie en een nieuwe liefde. Het verhaal gaat voornamelijk over de hoofdrolspeelster Ember hoe ze met de situaties omgaat. Het is toegangelijk vlot geschreven.Voor wie graag Bouquetboeken leest is dit een aanrader.</t>
  </si>
  <si>
    <t>Wat een verhaal, soms zijn de gebeurtenissen zo heftig dat je denkt: onmogelijk, onmenselijk en onwaardig. Het boek staat hier eigenlijk vol mee. Wij in ons vrije, rijke land kunnen ons dit niet voorstellen. Lezen dus!Dit boek was me aangeraden door Guy Doms als boekentipper! Bedankt Guy.</t>
  </si>
  <si>
    <t>“Je hersenen gebruiken continu twintig procent van alle zuurstof die je bloedbaan binnenkomt. De mijne hebben vast een vreetbui, want mijn hoofd voelt ineens zo licht dat het best zou kunnen wegzweven, als een ballon.” Holly Smale weet op humoristische wijze de lezer één te maken met Harriet. In het derde deel van de ‘Geek Girl’-serie, Perfect plaatje, gaat het leven van ex-model Harriet verder. Deze chicklit zit vol clichébeelden en voorspelbare gebeurtenissen, maar is zeer vermakelijk.Harriet gaat na de zomer naar 5 VWO en hoort dat ze haar schoolonderzoeken goed heeft gemaakt. Ze heeft een leuk leven met vriendje Nick en vrienden Toby en Nat. Dan hoort ze dat ze naar Amerika gaat, voor het werk van haar vader. Ze verhuist naar New York! In de eerste instantie lijkt dit allemaal leuk, maar al snel blijkt ze niet écht naar de stad New York te gaan, maar naar een klein plaatsje, anderhalf uur van the Big Apple. Vanaf dat moment is het perfecte plaatje van Harriet kapot. Als ex-model moet ze proberen haar leven op de rit te krijgen. Maar hoe doe je dat zonder vrienden? Wanneer je vriendje op giga veel kilometers afstand van jou zijn modellencarrière voort moet zetten? Dan belt Wilburt, Harriets ex-agent, voor een nieuwe shoot. Is dat een kans om het te maken in New York?"O, o, o. Dat is beeldschoon, kattenslippertje van me.” Wie heeft er nu geen goed beeld van de agent van Harriet? Holly Smile zet Wilburt op heerlijke wijze neer, waardoor het clichébeeld van een ‘modeman’ bevestigd wordt. Juist deze beschrijvingen maken het verhaal van Harriet hilarisch. Perfect plaatje bevat, naast een goed getypeerde stylist, alle andere ingrediënten voor een heerlijke chicklit. Via vele herkenbare situaties trekt Smale je mee in de wereld van de ongelukkige Harriet. Daarbij schuwt ze een beetje leedvermaak niet. Stiekem lacht iedereen wanneer de hele wereld Harriets zestiende verjaardag vergeet en vindt iedereen het heerlijk om te lezen over de bloedmooie verkeerde jongen Cal, die precies op het verkeerde moment in Harriets leven stapt. Ook de ietwat vreemde gouvernante zorgt voor de nodige voorspelbare argwaan, maar maakt het verhaal aantrekkelijk.Holly Smale gebruikt in Geek Girl helaas een heel arsenaal aan clichébeelden. Bekende concepten als ‘we gaan naar Amerika voor papa’s werk’ of ‘mijn dagboek is gestolen’ worden in veel boeken gebruikt. Daarbij zijn sommige elementen in het verhaal niet heel realistisch. Zo kent Engeland het fenomeen ‘VWO 5’ niet en is het mogelijk vraagtekens te stellen bij de eenvoud en snelheid waarmee Harriets ouders beslissen naar Amerika te gaan. Toch weet de auteur het verhaal zo te beschrijven dat het wel aantrekkelijk is het verhaal te lezen. Haar belangrijkste strijdmiddel: humor. Door de vele humoristische vergelijkingen en ‘weetjes’ wordt de lezer keer op keer verrast. “Gemiddeld wordt informatie via de zenuwen naar de hersenen overgebracht met de snelheid van een luxe sportwagen met een grote motor. Ik voel me nu net het karretje van de melkboer.”Perfect plaatje is vooral een heerlijke chicklit die verslonden mag worden. Alle vooroordelen over de modellenwereld en het leven in New York worden bevestigd, maar dat mag de pret niet drukken. Want zeg nou zelf: niets is toch zo heerlijk als lezen over het voorspelbare leed van een ander? De vrolijke toonzetting in het verhaal maakt het boek vermakelijk. "Als Nat gekwetst raakt, wordt ze boos, en als ze boos wordt, gaat ze met dingen gooien. Vlak bij ons staat een paar schoenen met hoge hakken en er is een gerede kans dat die zometeen permanent in me worden geduwd." Het derde deel uit de 'Geek Girl'-serie is zeker een aanrader!</t>
  </si>
  <si>
    <t>Het is vanuit de hoofdpersoon in de ik vorm geschreven. Het verhaal is meteen meeslepend en spannend. De spanning loopt heel langzaam op. Het boek is moeilijk opzij te leggen. Ik heb erg meegeleefd met de hoofdpersoon. Het einde vond ik erg verrassend en de dader zag ik niet aankomen. Daarom is het een heel erg goed boek!</t>
  </si>
  <si>
    <t>Ik had een heel ander soort boek verwacht. In het begin boeide hetnog wel maar naarmate het eind van het boek naderde werd het echtTE ongeloofwaardig. Een tikje paranormaal hou ik wel van maar ikvond dit echt to much. En dan het einde van het boek, ik begrijp ergeen snars van maar dat zal wel aan mij liggen. Helaas een misserdit!</t>
  </si>
  <si>
    <t>Verhalen in de herkenbare schrijfstijl van Jos Brink.”Ik heb heus wel eens een halve dag boven mijn ijzeren Truus gehangen en niets méér geproduceerd dan een wit vel schrijfmachinepapier. Jaja, vader tikt nog op een oude houtgestookte Triumph en dat zal wel zo blijven ook."Veel verhalen ademen inmiddels nostalgie. Maar evenzoveel verhalen zouden ook in deze tijd nog prima hun plek vinden. Schrijfstijl uiteraard hier en daar gedateerd, maar zo fijn om te lezen. Weemoedig, dat soms zulke simpele maar prachtige woorden, zoals gebezigd, in onze taal naar de achtergrond zijn verdwenen. Ik sluit me aan bij de woorden op de achterzijde van dit boekje, ik heb genietend hoofdstuk voor hoofdstuk geproefd van de heerlijke verhalen.</t>
  </si>
  <si>
    <t>Ik had nog nooit iets gelezen van deze schrijver, die wordt geroemd als de belangrijkste hedendaagse vaandeldrager van de grootste Dickensiaanse epossen. Als Dickens-fan begon ik daarom eindelijk maar eens aan dit boek.Om al snel te ontdekken dat Irving inderdaad verre van een beknopte schrijfstijl heeft. Wat heet! Ik zou zeggen een über-maximalistische stijl, waarbij Irving het beste in zijn element lijkt met eindeloos voortkabbelende vertellingen, en dan ook nog met zo weinig mogelijk oponthoud (regels wit of nog erger: een nieuw hoofdstuk).Nou zou dat niet zo erg zijn, maar dan moet Irving wel een boeiend verhaal te vertellen hebben. En dat is toch wel lastig te vinden tussen al die woorden. Het verhaal draait om de jeugdige vriendschap tussen verteller Johnny met de titelheld: een klein eigenzinnig jongetje met nogal snerpende stem (wiens woorden in het boek consequent IN KAPITALEN worden weergegeven). Zo lezen we bijvoorbeeld hoe Owen het kerststuk op school naar zijn hand zet, zodanig dat hij zelf de glansrol van het kindeke Jezus in de kribbe mag vertolken. Erg geestig allemaal misschien, maar toch ook weer niet zo bijzonder om honderden pagina’s over te lezen.Wat het boek dan interessant zou moeten houden is dat Owen, in zijn rol van Geest van de Toekomst in de toneelopvoering van Dickens’ Christmas Carol, zijn eigen dood heeft voorzien. Het is bepalend voor zijn leven en Owen gaat zich zelfs een instrument van God voelen (ja, heel veel in dit boek gaat over het geloof), bestemd voor die ene heroïsche daad waarmee hij zal sterven. Hetgeen wat uiteindelijk ook gebeurt. Op zich een prikkelende gedachte, maar naar mijn idee te weinig om al die woorden te vergoeilijken. Daarom -helaas- niet meer dan een matig boek wat mij betreft…</t>
  </si>
  <si>
    <t>Teerbemind, een thriller van de Amerikaanse journaliste Gillian Flynn. De lovende kritieken overstelpten mij en gaven mij een positief gevoel om aan dit boek te beginnen. Vol spanning heb ik de eerste pagina omgeslagen en ik ben niet meer kunnen stoppen.De vrouw die The Wire het beste vindt dat ooit is verschenen, als kind niets liever zag dan Psycho, Alien en Bonnie and Clyde en de schrijfster is van de thriller Teerbemind is niemand minder dan Gillian Flynn. De Amerikaanse misdaadschrijfster schreef zes jaar geleden de thriller Teerbemind, in het Engels beter bekend als Sharp Objects. Ze won met dit boek ' New Blood Fiction Dagger' voor het beste debuut. Over de titel van het boek kan gediscussieerd worden. Ik vind de Nederlandse titel minder pakkend dan de oorspronkelijke, maar Sharp Objects omringd niet heel het verhaal. Hier gaat het enkel over het moment dat Camille, het hoofdpersonage, een innerlijke drang voelt om zichzelf pijn te doen, zichzelf te snijden. De titel Teerbemind zet de lezer eerst op een verkeerd spoor want de personages, vooral slechte vrouwen, zit er overal haat in hun ogen en ze kunnen niemand meer liefhebben. Het wordt zo ver gedreven dat als je iemand liefhebt dat het allemaal fake is en je alles doet voor je eigen belangen. Wat ze met haar boek wil duidelijk maken is dat niet elke vrouw lief en oprecht is, het vrouwelijke geslacht dat zowat de helft van de wereldbevolking in beslag neemt is diep vanbinnen slecht._x0091_Waar het om gaat is dat wij vrouwen al zo veel jaar met onze _x0091_girl power_x0092_-ontwikkeling bezig zijn, tot zo_x0092_n niveau dat we bijna een parodie op onszelf zijn geworden, dat er nooit ruimte is geweest om onze duistere kanten te erkennen. En duistere kanten zijn belangrijk._x0092_ Dit citaat komt van Gillian Flynn, en gelijk heeft ze! De vrouw wordt altijd als zwak voorgesteld, maar Flynn bewijst het tegendeel.In haar boek Teerbemind zijn 2 jonge meisjes vermoord. Ze werden beiden teruggevonden en men stelde vast dat er geen sprake was van seksueel misbruik, maar wat de dader wel met zijn slachtoffers deed was hun kiezen uittrekken. Het hoofdpersonage, de journaliste Camille, keert terug naar haar geboortedorp voor haar werk want ze moet over deze moord een artikel schrijven. Ze wordt na al die jaren terug geconfronteerd met haar verleden. Ze ontmoet haar halfzus Amma en trekt voor een tijdje bij haar moeder in, Adora. De politie verdacht dat de dader van het mannelijke geslacht was omdat kiezen trekken hard werk is. Camillie gaat zelf op zoek naar de waarheid en laat veel mensen hun monden openvallen.In een artikel beschreef Flynn zichzelf als een onschuldig meisje dat niet lief was. Dit zou te maken kunnen hebben met het feit dat ze als kind in de zomer graag mieren uitrookte en aan spinnen voerde of dat ze graag een spelletje speelde waarin zei een akelige vrouw was en ze haar nichtjes terroriseerde. Er zit dus al vanaf dat ze klein was een slecht karaktertje in haar. De link met het boek en haar jeugd is onder andere dat Amma het leuk vond om te kijken naar varkens die geslacht werden, Camille die zichzelf verminkte, de moeder die haar dochters ziek maakte zodat ze van hen liefde zou krijgen,_x0085_ Wat niet overeenkomt met het boek is de relatie met hun ouders. Cammille en Amma hadden niet de jeugd waarvan ze gedroomd hadden. Adora was een verschrikkelijk slecht mens die haar dochters steeds pillen gaf om ze ziek te maken, zo vermoorde ze Amma. Adora dacht alleen aan zichzelf. Ze was gestoord, nogal logisch dat haar dochters een enorme afkeer van haar hadden. Flynn had wel een goede jeugd. Ze kreeg van haar moeder en vader de twee belangrijkste elementen mee in haar leven: literatuur en film.Het boek leest heel vlot. Ze gebruikt niet veel moeilijke woorden zodat het ook aangenaam en makkelijk leest. Het verhaal is geschreven in de vorm van de belevende ik-verteller wat het voor de lezer heel boeiend maakt, dit heb ik zelf zeker ondervonden. Het boek was onderverdeelt in hoofdstukken zodat de schrijfster makkelijk met tijd en plaats kon spelen. De rode draad in het boek is Camille die op zoek gaat naar de moordenaar en zo geconfronteerd wordt met haar verleden.Ik heb dit boek met veel plezier gelezen. Voor ik het goed en wel besefte was ik aan de laatste pagina beland en dat is een goed teken! Flynn heeft een vlotte schrijfstijl en het is een goed bedacht verhaal waardoor ik niet kon stoppen met lezen. Het leven van het hoofdpersonage wordt in de loop van het verhaal zichtbaar en ik had echt het gevoel dat ik alles over haar wist. Ik kon me dus ook goed inleven in het verhaal wat het alleen maar boeiender maakte. Het was net alsof ik mee in het verhaal zat en mee op zoek ging naar de dader, ik moet wel eerlijk toegeven dat ik er compleet naast zat. Dit is niet negatief want dat wil zeggen dat je tot op het laatste moet lezen om erachter te komen wie nu juist die persoon is waar iedereen een verschrikkelijke afkeer van heeft. Het was een verrassend en gesloten einde. Ik ga zeker nog een boek van Gillian Flynn lezen want ik ben helemaal in de ban van haar persoonlijkheid en schrijfstijl.Ik, die bijna alleen romans in mijn boekenkast heb staan, was bang of dit genre me zou bevallen. Die angst was voor niets nodig. Er is geen wereld van thrillerboeken voor mij opengegaan maar ik heb ervan genoten! Het was een goed boek waarvan ik er nog enkele zou willen lezen. Laat ze maar komen!</t>
  </si>
  <si>
    <t>Zeer leuk boek, interessant verhaal. Briljante karakters, met uitgesproken persoonlijkheden en ook redelijk geloofwaardig. De setting is niet erg bijzonder, maar wel goed uitgewerkt. Het verhaal verloopt zo natuurlijk, dat je er in mee getrokken wordt. Het einde is verrassend te noemen.</t>
  </si>
  <si>
    <t>Onder Invloed, de debuutroman van Tamara Onos heeft me aangenaam verrast.Het verhaal speelt zich in zijn geheel af in het Gelderse natuurgebied de Havikerwaard.Waar het verhaal over gaat, is in voorgaande recensies uitgebreid omschreven, dus ga ik hier mijn eigen bevindingen weergeven van dit prachtige debuut van Tamara Onos.Haar schrijfstijl is héél prettig. Leest makkelijk zonder moeilijke stukken, en mooie korte hoofdstukken maken dat ik vele fijne leesuurtjes heb genoten.Renske de hoofdpersoon is goed uitgewerkt en zó omschreven dat het géén vrouw is diemet zich laat sollen en je iets wijs kunt maken.Een prachtige opbouw van het verhaal waarin je van begin tot eind in vastgezogen wordt.Er zit geen enkel saai stuk tussen. Als je er eenmaal aan begint, is het moeilijk aan de kant te leggen.De cover is een heel aparte. Lijkt alleen te bestaan uit wat riet, met op de achterkant van de flap nog een vogel erbij.Maar als je het boek aan het lezen bent, kom je er achter dat niets is wat het lijkt, en de cover helemaal 100% bij het verhaal past.Het is een fantastisch boek dat ik eenieder aan wil raden om te lezen.Met dank aan vrouwenthrillers die mij in de gelegenheid heeft gesteld dit boek te lezen.</t>
  </si>
  <si>
    <t>Wauw. Door dit boek kreeg ik gewoon de rillingen tijdens het lezen. Zo diep wordt je meegezogen in dit verhaal. Je leeft je helemaal in, en het is echt moeilijk om dit boek weg te leggen en iets anders te gaan doen. Het verhaal is super spannend, onvoorspelbaar en heerlijk vloeiend. Het boek wordt 'verteld' door verschillende personages. Zeker ook de stukken geschreven uit het oogpunt van de dader zijn zo goed gedaan dat werkelijk iedereen het kan zijn! Je wordt met recht op een dwaalspoor gezet!</t>
  </si>
  <si>
    <t>Het begin van het vijftiende boek van John Sandford over Lucas Davenport is werkelijk zeer veelbelovend. De moord op een Russische man, de achtervolging van de moordenaar op een toevallig aanwezige zwerfster en _x0096_ als klap op de vuurpijl _x0096_ hilarische momenten met Weather, de echtgenote van Davenport, die met 80 kilometer per uur de garagedeur in puin weet te rijden. Omdat die volgens haar niet snel genoeg openging, waarbij niemand het in zijn hoofd durft te halen om de vrouwelijke brokkenpiloot de waarheid te vertellen over haar waanzinnige rijdgedrag. Maar op het moment dat je er als lezer vervolgens eens goed voor gaat zitten, is het met Onder schot eigenlijk alweer voorbij. Ruim voor de helft van het boek heb je het gevoel dat je tot aan je enkels in de dikke stroop rondwandelt in een verhaal waar geen beweging meer in te ontdekken valt. Slechts met enorm veel wilskracht en vastberadenheid kom je nog langzaam vooruit en moet je echt je best doen om nog iets van samenhang in al die woorden en zinnen te ontdekken. En net op het moment dat dit misschien nog lijkt te lukken, gaat het verhaal volledig uit als de overbekende nachtkaars. John Sandford is met zijn serie over Lucas Davenport op een dood spoor aangeland en het is nog maar de vraag of hij in staat is het tij te keren.Het middelpunt van Onder schot is de moord op een Russische man in de haven van Duluth. Aangezien het slachtoffer belangrijke connecties heeft in zijn moederland, wordt de FBI onder druk gezet om zo snel mogelijk met een dader op de proppen te komen. Om dit proces te begeleiden wordt de Russische agente Nadya Kalin gestuurd en krijgt Lucas Davenport de opdracht om samen met haar de situatie te onderzoeken. Korte tijd later wordt er ook een tweede moord gepleegd _x0096_ deze keer op een onschuldige zwerfster _x0096_ en ontstaat het vermoeden dat er een verband tussen beide slachtoffers moet bestaan. Al snel krijgt Davenport het bewijs dat er een groot politiek steekspel gaande is en dat Nadya Kalin niet zo maar een buitenlandse politie agente is.Alle ingrediënten lijken hiermee aanwezig voor een goed en onderhoudend verhaal, maar de waarheid is helaas anders. Sandford krijgt het niet voor elkaar alle elementen op elkaar te laten aansluiten en al snel verdrinkt het boek in ongeloofwaardigheid en valt de lezer ten prooi aan totale wanhoop. Tientallen pagina_x0092_s lang valt er nergens ook maar een rode draad te ontdekken en geven alle actiescènes een geforceerd en plichtmatig gevoel. De normaal gesproken aanwezige charisma van Lucas Davenport valt ook vrijwel nergens echt te ontdekken, wat alleen maar bijdraagt aan de algehele middelmatigheid.Ooit was het een ongekend genoegen om de boeken van John Sandford te lezen en vooral toen Davenport nog een gewone politieagent was, stond deze serie op een zeer hoog niveau. Ook toen Davenport promotie begon te maken, bleef de kwaliteit van de verhalen goed tot uitstekend en dankzij personages als Clara Rinker (met name in Verbeten Strijd) zag Sandford ook regelmatig kans om met nieuwe elementen zijn verhalen van vers bloed te voorzien. Maar ongemerkt begon Lucas Davenport steeds minder politieman te worden en steeds meer een soort verlengstuk van de bestuurlijke macht, een rol die hij zelf jaren geleden nog verafschuwd zou hebben. Het is haast onmogelijk om in de huidige Davenport dezelfde man te herkennen van een aantal jaar geleden en het is triest om te moeten vaststellen dat hij zijn specifieke identiteit als harde en creatieve wetshandhaver vrijwel volledig is kwijtgeraakt. Niet dat de boeken van John Sandford nu niets meer voorstellen, maar feit is dat ze kwalitatief niet meer te vergelijken zijn met pakweg de eerste tien titels die van hem verschenen zijn. Waarbij Lucas Davenport als middelpunt van de serie lijkt te zijn gedegradeerd tot een redelijk kleurloos personage die tot weinig meer in staat lijkt dan mee hobbelen op zijn eigen achterhaalde reputatie.</t>
  </si>
  <si>
    <t>Het boek begon leuk en tot het laatste hoofdstuk is het een spannend boek, ik vind het echter jammer dat er geen einde is.. Wat een domper.</t>
  </si>
  <si>
    <t>Misschien ligt het aan het genre, misschien aan de doelgroep (youngadults) maar dit boek heeft het niet voor mij. Het is vlotgeschreven, hoewel ik het taalgebruik wat geforceerd vind. Bijvlagen spannend, maar over het geheel genomen blijft hetoppervlakkig en raak je nooit echt betrokken bij de hoofdpersoon,Boy 7. Wel uitgelezen. Het einde is mij een raadsel. Of is datjuist de bedoeling?</t>
  </si>
  <si>
    <t>Best een aardig boek, maar geen thriller waarvan ik op het puntje van m'n stoel belandde... De sfeertekening blijft vrij oppervlakkig, de karakters zijn niet echt uitgewerkt en de plot is niet heel verrassend. Al halverwege het boek krijg je door welke kant het verhaal op gaat en in een echt spannende thriller word je dan overvallen door een onverwachte wending, maar dat is hier niet het geval. Vrij voorspelbaar dus. Er zit wel een 'nevenplotje' in het verhaal (dreigbrieven en inbraak) maar dat is er toch teveel met de haren bijgesleept om echt overtuigend te werken.</t>
  </si>
  <si>
    <t>Zeer geslaagd debuut van dit Scandinavische duo! Er wordt heel zorgvuldig een verhaal opgebouwd dat vanuit verschillende invalshoeken wordt belicht. Het is niet zomaar een thriller waarbij de politie wordt gevolgd op haar weg naar de dader van de moord. Er is veel aandacht voor alle personen die betrokken zijn bij de misdaden en haarfijn wordt uit de doeken gedaan waarom iemand moordt of vermoord wordt.De politiediensten uit verschillende landen slaan de handen ineen om de wereldomvattende stroom van moorden een halt toe te roepen. Internet is een prachtig medium, maar zoals met veel dingen kun je er goed mee doen maar ook kwaad.....Trouwens heel leuke knipoog naar een andere Scandinavische schrijver wanneer Jacob Colt bedenkt waarom schrijvers niet eens een politieman laten opdraven die niet zo'n eenzame loser is, gescheiden en wachtend tot zijn enige dochter een keer belt, maar meer als hij: gelukkig getrouwd en tevreden met zijn werk :-).Wat mij betreft mogen de auteurs heel gauw met een nieuw boek op de proppen komen!</t>
  </si>
  <si>
    <t>Michiel, een doctorandus die er zopas het bijltje heeft bij neergelegd, is gehuwd met Hella. Samen hebben ze een dochtertje, Yvonne. Ze wonen in een villawijk in een niet nader genoemde provinciestad in Nederland. Hella wil aan het werk als remedial teacher, Michiel wil les gaan geven. Geen van beiden vindt een gepaste job (crisisjaren ’80!). Terwijl Hella vruchteloos wacht op een brief met een werkaanbieding, doodt Michiel zijn tijd als voorzitter van een wijkcomité dat zich tot doel stelt een sporthal te laten slopen die voor overlast zorgt in de buurt. Van lieverlede laat hij dat project echter varen wegens een gebrek aan interesse. Hij wil zich consequenter met zijn vrouw en dochtertje bezighouden nadat zijn verhouding met Emmy is uitgelekt voor Hella. Het koppel herstelt zich node van deze aardbreuk in hun huwelijk. Heeft Hella –op bezoek bij Claire, haar zus die in Afrika woont- (uit wraak?) iets gehad met een zwarte? Alleszins haar vroegere relatie met Id, Michiels broer, breekt het koppel vaak op. Hella is verder volop bezig met het verwerken van de dood van haar moeder. Ze komt maar met moeite los van haar. Haar vader en zus, die zopas –zonder haar echtgenoot Oscar- is teruggekeerd uit Afrika, hebben minder moeite om de draad van hun leven weer op te nemen. Meer zelfs, nu blijkt haar vader –eindelijk- het pad vrij te hebben om zijn jeugdliefde Conny weer te contacteren. Verder wordt het niet duidelijk of Oscar en Claire nog langer een stel vormen ... Oscar zou onder het mom van zoekgeraakte reistassen (tijdelijk) achtergebleven zijn, maar daagt in het hele verhaal niet meer op.En zo zit in De herfst zal schitterend zijn iedereen op zijn eiland, opgeslokt door zijn eigen bezigheden en kopzorgen. De hal is de leterlijke sta-in-de-weg voor het geluk van de buurtbewoners, maar bij veralgemening staat het symbool voor het obstakel in het leven van de protagonisten: de werkloosheid van Hella en Michiel, het overspel van Michiel én van Hella (ook in Afrika?), de koelheid waarmee haar vader het overlijden van mama verwerkt, de breuk tussen Claire en Oscar ... Alleen Yvonne schijnt zorgeloos door het verhaal te fietsen (letterlijk!).Het blijft een wat dromerig en tegelijk broeierig verhaal waarin een gevoel van leegte/leegheid permanent aanwezig is. Het verhaal krijgt daardoor een latente spanning die evenwel niet uitmondt in een climax, maar in een open einde. De relaties tussen en de gevoelens van de personages zijn in deze roman hoe dan ook belangrijker dan de gebeurtenissen. Voor wie van psychologische romans houdt ...</t>
  </si>
  <si>
    <t>De auteurA.F.Th. van der Heijden (1951) debuteerde in 1978 onder het pseudoniem Patrizio Canaponi met de verhalenbundel Een gondel in de Herengracht, meteen bekroond met de Anton Wachterprijs. Hij heeft vele mooie titels op zijn naam staan. Vele werden onderscheiden. Bekende werken zijn: Tonio, De tandeloze tijd. Mooi doodliggen is zijn nieuwste roman.Het verhaal via de flaptekstMooi doodliggen is geïnspireerd op de 'moord' op de Russische journalist Arkady Babchenko. Volgens de politie in Oekraïne was Babchenko bij zijn appartement in Kiev in de rug geschoten en werd hij bloedend aangetroffen door zijn vrouw. Al snel bleek de moord op de journalist echter in scène te zijn gezet door de geheime dienst, in een poging Russische huurmoordenaars te arresteren die het op zijn leven hadden gemunt.Van der Heijden baseerde het levensverhaal van zijn personage Grigori Moerasjko losjes op dat van Babchenko. Het personage Moerajsko, dat voor zijn krant het neerhalen van 'vlucht MX17' onderzoekt, blijkt te hebben samengespannen met de Oekraïense geheime dienst om de Russen te misleiden. Om deze reden vallen collega's en zijn geliefde hem massaal af. Door iedereen verstoten en verlaten keert Moerasjko terug naar Rusland om daar onverschrokken zijn onderzoek naar de toedracht van de vliegramp voort te zetten.De prachtige schrijfstijl is een van de mooie elementenDe cover is donker en ik moest eerst goed kijken wat het voorstelde, er ligt een zwaan met zijn kopje recht vooruit. De titel past mooi bij het verhaal en bij de bijzondere gebeurtenis. die zoveel ophef maakte. De vertelperspectief is de ik-vorm. De zin-opbouw is prachtig en beeldend. Bij openslaan van het boek lees je deel 1, dit gaat over Natan, hij is een journalist en woont een belangrijke bijeenkomst bij. Het is nog niet begonnen of hij kijkt al uit naar zijn vriend Grigori, die onderzoeksjournalist is. Die zou hier ook moeten zijn, maar is nog nergens te bekennen. Dan volgt er een mededeling: Zojuist is Grigori dood aangetroffen en door een aanslag om het leven gekomen. Natan twijfelt geen moment en reist af naar Yulia, de vrouw van Grig, en haar 2 kinderen. Vervolgens gaan we verder in deel twee. De vertelperspectief kantelt. En dat is slim gedaan. Grigori heeft Natan een document nagelaten, hij vertelt hem zijn kant van het verhaal en de lezer komt zo zijn leven binnen. Hij schrijft om de wereld te kunnen veranderen. Alleen tegen welke prijs?De echte waarheid en het gevaarVan der Heijden heeft een mooie en sterke schrijfstijl. Soms beeldend en poëtisch. Personages worden goed toegelicht Grigori, nu in de veertig, heeft al 2 oorlogen meegemaakt. Mogelijk heeft hij daar het rechtvaardigheidsgevoel van gekregen. (Het kwaad met de pen bevechten.) De Nederlandse Natan en Russische Grigori zijn vrienden met dezelfde passie: de waarheid vertellen aan de wereld. Na het neerstorten van de MX17, waarbij er veel mist op de lijn is gezet door partijen is er nog maar 1 ding en dat is: de waarheid boven halen. Grig bijt zich hierin vast. Natuurlijk is niet iedereen hier blij mee, en geregeld moet hij dan ook over zijn schouder kijken, of alles nog in orde is. Totdat het gevaar zo groot is, dat hij vlucht met zijn gezin naar Kiev (Oekraïne).Gaat pure liefde en waarheidsbevinding wel samen?Van der Heijden beschrijft diverse actuele thema's. De pure liefde voor Yulia, daar begint het al mee. De auteur kan dit prachtig beschrijven, met mooie poëtische gedeeltes. Dan komt de vliegtuigcrash en de censuur aan de orde. Yulia geeft Grig de liefde, maar ook de "drive" om te schrijven, wat geschreven moet worden. Rusland is hier niet zo blij mee en heeft zo zijn eigen tactiek dit te tonen. Fake News heeft ook een plek in het geheel. Wat is waarheid en wat niet? Dat is de grote vraag.ConclusieMooi doodliggen is een mooi verhaal, het is diep, heftig en tevens prachtig qua taal. Van der Heijden schrijft over zaken die echt gebeurt zijn en geeft er zijn eigen draai aan. Het is net of je even mee mag kijken in zijn hoofd, bij veel zinnen dwaalt hij af naar eerdere gebeurde zaken of quotes uit boeken. Het duurde daarom even voor het uit was, want ik wilde elke zin echt absorberen.Waardering 4 sterrenHartelijke groetenAnnette OvervoordeBirdy's Boekenhttps://birdysboeken.blogspot.com/2018/12/afth-van-der-heijden-mooi-doodliggen.html</t>
  </si>
  <si>
    <t>Dit boek deed mij op twee gedachten hinken. Aan de ene kant beschrijft op bijna lyrische wijze de affaire die de Amerikaanse Dolores in Engeland krijgt met een daar voor zaken verblijvende landgenoot. Mooi beschreven scenes vol passie en alleen al interessant omdat in de literatuur de liefde tussen personages met volwassen kinderen onderbelicht is.French verpest haar boek echter met paginalang gezeur over hoe slecht en onbetrouwbaar mannen wel niet zijn. Dit tot op het punt dat je denkt: wat een enorm zeurmens moet dit zijn. Zelfs als je het boek beoordeelt in het tijdsgewricht waarin het verscheen - hoogtepunt van de feministische golf - blijft al dat gemekker toch een obstakel om optimaal van dit boek te genieten.</t>
  </si>
  <si>
    <t>Helaas een tegenvaller voor mij.Ik ben het met Loen eens; De, naar mijn idee, mislukte poging tot een diep rakend verhaal, hoe mooi het idee ook, blijft slechts bij een opgeblazen poging.</t>
  </si>
  <si>
    <t>Puur, humoristisch, af en toe man-eigen-lekker-grof maar toch ook met een bepaalde emotie.Al het gedoe met advocaten, zittingen en al de spanning die erbij komt kijken omdat het maanden duurt voordat de Raad start met onderzoeken, uitspraken die elke keer uitgesteld worden, dat hakt erin. Deze uitspraak waarschijnlijk voor velen ook onbegrijpelijk.Ben daarom erg benieuwd naar het vervolg Vaderstad.</t>
  </si>
  <si>
    <t>Een leuk en lekker om te lezen boek.Het gaat over de 18 jarige Jente die op kot gaat wonen (kamers).Thuis heeft ze het niet zo goed en wil zo snel mogelijk op kamers gaan wonen, nog voor de school begint.Daar beleeft ze van alles.Jente is dol op om grapjes uit te halen met de medebewoners, samen met haar vriendinnen.Het boek leest makkelijk weg en heeft veel humor.</t>
  </si>
  <si>
    <t>Nederlanders behoren tot de gelukkigste inwoners van Europa. Ze geven hun leven maar liefst een 7,7. Een van de oorzaken van dat geluksgevoel is dat Nederlanders zich veilig voelen in hun land. Geheel ten onrechte, volgens criminoloog en historicus Monique Koemans die promoveerde op een onderzoek naar de Nederlandse veiligheidsutopie. Veiligheid is volgens haar een illusie. Om dat idee te onderstrepen schreef ze er een spannend boek over, met de titel 2013.Plaats en tijd van handeling: Amsterdam en Den Haag, 30 april 2013, tussen 6.35 uur en 14.00 uur.Het is de dag van de inhuldiging van Willem Alexander en er zijn extreme veiligheidsmaatregelen genomen om ervoor te zorgen dat geen waxinelichtgooier, damschreeuwer of verfbomactivist de feestelijkheden zal verstoren. Toch gonst het van de geruchten dat er een terroristische aanslag zal worden gepleegd. Terwijl men zich daar in veiligheidskringen zorgen over maakt, geeft de veertigjarige Kika Bentinck in Den Haag een societyparty voor de Haagse en Gooische elite. Iedereen van belang is er. Behalve Kika_x0092_s man Peter Zwart, hoogleraar Staatsrecht, die in het Amsterdamse Grand Hotel Krasnapolsky logeert, vanwaar hij gemakkelijk naar de Nieuwe Kerk kan gaan om de ceremonie rond het koninklijke paar bij te wonen.Terwijl in Den Haag huwelijken, relaties en vriendschappen op de proef worden gesteld en de leegte van het bestaan schrijnend duidelijk wordt, bereidt in Amsterdam een eenzame hotelgast zich voor op een daad die de geschiedenis van de monarchie ingrijpend zal moeten veranderen. Een hotelgast die bereid is om de Nederlanders voorgoed hun illusie van veiligheid te ontnemen, onder het motto: _x0093_de realiteit kent geen moraal, alleen geweld._x0094_Aanslagen op en rond staatshoofden zijn een geliefd thema in de misdaadliteratuur: Frederick Forsyth, David Baldacci, Lee Child en Jussi Adler-Olsen hebben er ijzingwekkend spannende thrillers over geschreven. Voor een debutante als Monique Koemans getuigt het van lef om zich met deze grootheden te willen meten, maar wie hoog vliegt kan diep vallen. De schrijfster komt doodeenvoudig ervaring tekort. In haar poging een smeuïg en spannend verhaal te schrijven, walst zij over alle grenzen van geloofwaardigheid heen. Al haar personages zijn platte karikaturen die de motivatie voor hun handelen ontlenen aan één, weliswaar ernstige, gebeurtenis uit het verleden. Maar die gebeurtenis(sen) hebben een soapkarakter waar 'Goede Tijden, Slechte Tijden' een puntje aan kan zuigen.Hoofdpersoon is barones Kika. Zij had 11 jaar geleden een relatie met de als een bohemien levende (adellijke) fotograaf Gijs. Als ze zwanger van hem raakt, vlucht de fotograaf naar New York om na te denken. De sluwe, maar ambitieuze Peter Zwart, die van lage komaf is, speelt vals spel, weet Kika van haar vriend los te weken en trouwt haar. Het is een vreugdeloos huwelijk. Peter gaat dan ook al snel vreemd met de mooie Anne Levitt, professor Internationaal Strafrecht. Ook zij is getrouwd, maar Peter en Anne hebben uitsluitend een puur seksuele relatie. Hun privélevens blijven gescheiden. Kika weet van niets, maar verdenkt haar man Peter ervan vreemd te gaan met hun Indonesische au pair Dewi, wier zoontje door een blanke is doodgereden. Zij zit vol wrok. De naar Nederland teruggekeerde fotograaf Gijs werkt samen met de jonge Turkse journaliste Lubna. Zij is verkracht door een jonkheer uit de kringen van Kika. Als reactie is Lubna een losbandig leven gaan leiden, vol drank, drugs en seks. Zij zit vol haat. Kika zoekt contact met haar ex Gijs, en oude emoties laaien weer op. Peter maakt het uit met Anne die dat niet accepteert. Zij maakt het uit met haar man. En zo gaat het maar door. Meer dan 175 van de 286 pagina_x0092_s worden in beslag genomen door bovengenoemde, soapachtige relationele drama_x0092_s.De dreiging van de aanslag krijgt vorm in korte, tussentijdse stukjes, waarin de hotelgast (_x0093_vanmiddag zal iedereen weten wie hij is_x0094_) in Amsterdam zijn voorbereidingen treft om op het zwaaimoment op het balkon Willem Alexander vanuit zijn hotelraam dood te schieten. De opbouw naar dit moment gebeurt helaas op zo'_x0092_n clichématige manier dat er geen enkele spanning vanuit gaat. Door de magere plot en de talrijke hints ziet de lezer de ontknoping ver van tevoren aankomen.Op het achterplat van het boek staat wervend: _x0093_Leest als een thriller, beklijft als literatuur._x0094_ Geen van beiden is waar. 2013 is een soap, waarin valse sentimenten, typische 'vrouwendialogen' en een bouquetreeksachtig standenverschil de boventoon voeren. Een echt verhaal en een spanningsboog ontbreken, de overdaad aan onbelangrijke zijlijntjes werkt verstikkend en het slot van het verhaal wordt gevormd door een krankzinnige en volstrekt ongeloofwaardige opeenhoping van gebeurtenissen in een vergeefse poging het verhaal rond te breien. Alleen de vragen wie aan het einde nog leeft en wie met wie verder gaat, zouden de liefhebber van dit soort chicklit nog enig leesplezier kunnen geven.</t>
  </si>
  <si>
    <t>Heel eerlijk? Ik heb heel lang gedacht dat Nicholas Sparks echt niet mijn ding ging zijn, maar ooit vertelde iemand me dat ik "a walk to remember" eens moest kijken, omdat ze verwachtte dat ik dat een hele mooie film ging vinden. Maar waarom zou je een film kijken, als er ook een boek bestaat dat je kan lezen?En ik ben heel blij dat ik het gelezen heb en ik ben vooral heel erg blij dat ik het boek thuis heb uitgelezen en niet morgenvroeg in de bus. Ik heb de tranen over mijn wangen lopen, aan de ene kant omdat het verhaal nu eenmaal geen lang en gelukkig kent, aan de andere kant omdat er zoveel hartverwarmende momenten in zitten die net zo zeer ontroeren.Het boek is allereerst heel erg lekker en vlot geschreven en leest daardoor heel snel weg. Het is ook niet bijster lang, maar toch heb ik nergens het gevoel dat er iets ontbreekt. Het is niet moeilijk om al heel snel van Jamie te gaan houden en de ontwikkeling die Landon doormaakt is heel geloofwaardig neergezet.Aan de ene kant is het verhaal slow burn. Er wordt veel tijd genomen om Jamie en Landon elkaar te laten vinden en dat is ook precies waarom het zo goed werkt, waarom je je als lezer aan hun relatie gaat hechten en waarom je jezelf vrijwilliger in dit tranendal stort. Aan de andere kant kent het verhaal ook heel mooi explosief einde.Dit smaakt op zich wel naar meer, dus kom maar op met die Sparks adviezen! Welk verhaal next?</t>
  </si>
  <si>
    <t>Er staat een verkeerde inhoudsopgave op de site bij dit boek! Dit is de correcte tekst bij het boek: Rechercheur Lincoln Rhyme en zijn assistente Amelia Sachs worden door de New Yorkse politie gevraagd te helpen bij het opsporen van een buitengewoon sluwe en gewetenloze seriemoordenaar. Slechts één van zijn slachtoffers heeft lang genoeg geleefd om de politie een aanwijzing te geven.De moordenaar heeft een tatoeage op zijn arm: de dood dansend met een vrouw voor een doodskist. De tatoeage herinnert Rhyme aan een eerdere ontmoeting met deze moordenaar, de Danser. Verbitterd bijt Rhyme zich vast in de zaak. Hij wil koste wat het kost deze man achter de tralies hebben. Dan komen Rhyme en Sachs erachter dat de moordenaar is ingehuurd om drie getuigen om te brengen voordat ze een belastende veklaring kunnen afleggen. Ze hebben maar 48 uur voordat de rechtszaak begint...Mijn reactie:Lincoln Rhyme wordt weer geconfronteerd met zijn oude vijand, de Danser. Deze was verantwoordelijk voor de bomontploffing waarbij zijn partner om het leven kwam. Nu is de Danser op zoek naar drie getuigen van een misdaad; hij heeft 45 uur om ze te doden; daarna gaan ze getuigen voor de rechtbank. En Rhyme heeft dus 45 uur om de Danser tegen te houden. Het wordt een ware race tegen de klok waarbij de Danser steeds weer kans ziet om verwarring te stichten en (te) dicht in de buurt te komen. Rhyme en zijn huidige partner Amelia Sachs zoeken alle sporen na om hem een stap voor te komen, maar het is maar net de vraag of ze wel de goede sporen volgen.Superthriller van Jeffery Deaver. Spannend en met veel plotwendingen die de vaart en de spanning in het verhaal houden. Ik ben een groot fan van Rhyme!</t>
  </si>
  <si>
    <t>Kamphuis verstaat de kunst om personages zodanig te beschrijven dat je als lezer hun zwakke plekken herkent, zonder je daardoor een 'waanzinnige' te hoeven voelen. En ik ben het helemaal eens met de recensie in Trouw van gisteren: "... de ontknoping van Ex is sensationeel. Alles blijkt toch weer anders dan het leek."</t>
  </si>
  <si>
    <t>Ik vond het wat flauw. Kon mij niet boeien. Niet wat ik in een Jo Nesbo zoek em wat ik verwacht.De omgeving beschrijving is daarentegen prachtig. Kreeg zin om op reis te gaan. En wie weet....... Komt op mijn wensen reislijst.</t>
  </si>
  <si>
    <t>Ontspannend en vlot geschreven boekje - ik heb het uitgelezen, wat ook al iets wil zeggen - maar de verschillende personages blijven oppervlakkig, de situaties zijn enerzijds niet echt geloofwaardig, maar anderzijds ook niet zo 'over the top' dat ze zo absurd of hilarisch worden dat het weer leuk wordt. De personages worden elk apart beschreven, elk heeft zijn eigen verhaal(tje), maar er is niet echt een lijn of een richting en de ontknoping is teleurstellend om niet te zeggen cliché...</t>
  </si>
  <si>
    <t>Wat een dijk van een verhaal! Vanaf de eerste bladzijde vraagt dit boek om doorlezen. Je valt van de ene verbazing in de andere waardoor je nieuwe vraagtekens bij alles zet. Op enig moment krijg je wel in de gaten wat er gebeurt, maar hoe gaat dat dan verder? Wat zijn de plannen van Adele? Hoe moet dit gaan aflopen? En dan nog op het eind.... de ultieme mindfuck!Sarah Pinborough is met dit boek het vrouwelijke equivalent van Stephen King en ik ben benieuwd naar haar volgende boeken. Het enige wat Pinbourough daarin zou mogen verbeteren is haar vertelstijl: die zou wat vloeiender danwel subtieler mogen en wat minder herhalend. Na twee keer weet de lezer wel hoe schuldig iemand zich voelt en hoeft dat niet gezegd/herhaald te blijven worden.Wat dat betreft zou ik het boek 4,5 ster willen geven, maar omdat dit niet kan toch 5.</t>
  </si>
  <si>
    <t>Dit is een heel heftig boek die laat zien dat het in andere culturen heel anders er aan toe gaat dan hier. Alhoewel het zich wel in nederland afspeelt. Maar wat mij opvalt is dat er geen beschuldiging is naar wie dan ook. Vaak lees je dat de andere culturen dan veroordeeld worden en dat is hier niet zo. Het verhaal is spannend en heeft twee lijnen die allebei tegelijkertijd oplopen. De ene in het verleden en de andere in het heden. Op het eind begrijp je in het heden wat er precies in het verleden is gebeurt, want dat blijft door het verhaal heen onduidelijk, wat ook de spanning opvoert. Een heel goed boek over een heel ongewoon thriller thema.</t>
  </si>
  <si>
    <t>Een romantische verhaal.In het begin vond ik het niet zo pakkend. Kwam niet zo goed in het verhaal. Later wel.</t>
  </si>
  <si>
    <t>De introductie van John Puller is zeker weer een schot in de roos van David baldacci. Puller is een innemend en integere ex-militair die het liefst alleen werkt. Als in een kleine plattelandsgemeente een aantal moorden worden gepleegt wordt Puller op de zaak gezet.Een spannend en netjes uitgewerkt plot houden de lezer bezig. De personages komen levensecht over, Het verhaal is realistisch neergezet. Kortom, weer een Baldacci die heerlijk wegleest. Ik kijk al uit naar een vervolg.</t>
  </si>
  <si>
    <t>Ik vond het boek maar zo zo, niet boeiend, maar ook niet heel vervelend.En dan de recensie: 'Het is betreurenswaardig dat zo'n getalenteerde auteur zich gaat bezighouden met het schrijven van seksverhalen' Er was niks sexy aan! Ik weet dat het toen zo was, maar ik kan me er bijna niets bij voorstellen dit boek als schokkend werd ervaren. Maar vanuit dat oogpunt gezien is het heel dapper van haar geweest, dat ze dit boek heeft durven schrijven.</t>
  </si>
  <si>
    <t>Richard Zimler (1956) is geboren in New York, studeerde theologie en werkte acht jaar in de journalistiek. Sinds 1990 woont hij in Portugal waar hij naast zijn schrijfwerk, waaronder korte verhalen en recensies, zestien jaar journalistiek doceerde aan de Universiteit van Porto en aan een academie voor journalistiek. Sinds 2002 is hij genaturaliseerd Portugees staatsburger. Daarnaast is hij auteur van historische thrillers waarin de geschiedenis van het Jodendom een zeer belangrijke rol vervult. Zijn boeken, waarmee hij diverse prijzen won, stonden op bestsellerlijsten in 12 verschillende landen. In het Nederlandse taalgebied is in 1999 de vertaling van: The Last Kabbalist of Lisbon (De laatste kabbalist van Lissabon) verschenen, waarvoor hij in 1998 in Engeland de 'Book of the Year award' ontving. Van deze veelzijdige auteur is in 2011 een tweede boek in Nederlandse vertaling verschenen: De Warschau anagrammen.In het najaar van 1940 wordt psychiater Erik Cohen, net als alle Joodse inwoners van Warschau, gedwongen om zich in het door de nazi_x0092_s ommuurde getto te vestigen. Hij trekt in bij zijn nicht Stefa en haar negen jaar oude zoontje Adam. Aanvankelijk loopt de relatie tussen de stugge en ontheemde Erik en zijn neefje stroef. Gedwongen om toch samen te leven onder barre omstandigheden, ontdooit hun verstandhouding en langzaamaan ontstaat er een warme band. Dan komt Adam op een dag niet thuis. De dag nadien wordt zijn lijkje, geheel ontkleed en verminkt, aan de christelijke kant van het ommuurde prikkeldraad teruggevonden. Kapot van verdriet en uit een diepgeworteld schuldgevoel omdat hij zijn neefje buiten had laten spelen, is Erik vastbesloten de moordenaar te vinden. Tijdens zijn speurtochten, samen met zijn oude vriend Izzy, ontdekt hij dat er al eerder een meisje uit het getto verdwenen is. Deze Anna is in dezelfde ontluisterende toestand als Adam in de muur van prikkeldraad gegooid. Wanneer er nog een lijk van een weesjongen wordt gevonden, concludeert Erik dat er een dieper verband moet zijn tussen deze gruwelijke moorden. De voortdurende vraag blijft of hij als Jood, onder de vreselijke leefomstandigheden, er toch in kan slagen het recht te laten zegevieren.De titel van het boek verwijst naar het gebruik om eigennamen in anagrammen te veranderen. Dit was een gewiekste methode om met valse papieren de gettogrens over te steken. Deze gewoonte werd ook door sommige nazi_x0092_s toegepast, die niet het lef hadden onder hun eigen naam te opereren. Het boek wemelt van de symboliek, waardoor de auteur de Holocaust naar een hoger mythisch plan heeft getild. Want wat te afschuwelijk is voor woorden, moet toch verteld worden, ook al is het gegoten in een fictieve thriller.Zimler heeft gekozen voor een raamvertelling, wat het lezen aanvankelijk niet gemakkelijk maakt. Het verhaal begint in 1941, als Erik na zijn dood in het getto terugkeert als een ibboer (Hebreeuws voor spook, dolende ziel). Hij zoekt naar sporen van zijn overleden familie en vrienden en aangekomen in de straat waar hij verbleef, ontmoet hij een man, Heniek, die is achtergebleven in de puinhopen van het getto. Op zijn uitnodiging vertelt Erik het relaas over zijn neefje Adam en de gruwelijke kindermoorden, terwijl Heniek het voor hem optekent. Tijdens zijn verslag spreekt hij Heniek af en toe aan, waardoor de belevenissen van Erik als een lang en aaneensluitend dagboek gelezen worden. Het taalgebruik is puur en weergaloos mooi, en de veelvuldig gebruikte metaforen voelen als pijnlijke, onderhuidse speldenprikken. Ondanks alle verschrikkingen die als leidraad dienen voor dit hartverscheurende verhaal, leest het als een spannende thriller, tegen de achtergrond van het dagelijks leven in een Jodengetto. Lief en leed, maar ook humor en positieve geluiden zorgen ervoor dat het boek geen lange aanklacht wordt tegen de gruwelijkheden ten tijde van de Holocaust. Het met prikkeldraad ommuurde eiland is het decor van de Joodse gemeenschap die, goedschiks dan wel kwaadschiks, in leven probeert te blijven, terwijl iedereen weet dat haar laatste uur geslagen is. Hierdoor leest De Warschau anagrammen als een intiem document, dat als een ijskoude deken over het leed van één heel volk ligt. De vertelling staat niet alleen symbool voor wat er zich in Polen heeft afgespeeld maar is tevens een universeel document over de Joodse geschiedenis.Een geschiedenis die zo waar is, dat ongeloof als een siddering door je aderen loopt.Het boek grijpt je bij de strot en verdient minstens zes miljoen sterren: _x0093_wij zijn onze doden op zijn minst verschuldigd hun uniekheid te eren_x0094_, aldus Erik Cohen.</t>
  </si>
  <si>
    <t>Fatale wedloop is het debuut van het auteursduo schrijvend onder de naam Carl J. Berg. Het boek is in eigen beheer uitgegeven bij uitgeverij Bookscout.In Brussel stort tijdens een concert van een bekende band, een van de tribune in. Europarlementariër Jennifer de Jong van de Groenen bevindt zich op de tribune vlakbij het ingestorte gedeelte. Rechercheur Tom Putter, een bekende van Jennifer, wordt belast met het onderzoek. Al gauw is er twijfel, misschien toch geen constructiefout, maar een aanslag.De flaptekst van het boek klonk goed en maakte nieuwsgierig. Echter schort het helaas aan de uitvoering in het grootste deel van het boek. De laatste vijftig bladzijden kunnen eigenlijk alleen enigszins spannend worden genoemd. Het verhaal vliegt alle kanten op, zodra er een nieuwe situatie of personage wordt geïntroduceerd.De auteurs beschrijven alles tot in de kleinste, niet ter zaken doende details. Ze laten niets over aan de verbeelding van de lezer en beschrijven alles heel erg uitgebreid en verliezen daarmee totaal de rode draad van het verhaal. De complete doopceel van bij-personages worden gelicht. Ze moeten durven eerder een punt te zetten in een zin en niet verzanden in onleesbare zinnen met vele komma`s. Vraag je af welke details bijdragen aan het verhaal en laat de rest weg.Helaas wordt ook zeer in het begin, door de toevoeging van een hoofdstuk, een groot deel van de spanning in het plot weggehaald. Direct is een cruciaal deel van de ontknoping duidelijk en kan je als lezer niet meer verrast worden. Dit hoofdstuk had in zijn geheel weggelaten moeten worden en in plaats daarvan in subtiele details moeten worden verwerkt in het verloop van het boek.De laatste vijftig bladzijden hebben iets meer vaart als eerder in het boek. Ook prettiger leesbaar en enigszins spannend te noemen. Het motief had echter wel iets meer aandacht verdiend en niet zo abrupt moeten worden geïntroduceerd.Advies aan de auteurs, schakel bij een volgend deel met Tom Putter in de hoofdrol een redacteur in, die jullie helpt om tot de kern van het verhaal te komen. Het idee van Fatale wedloop is origineel, interessant en heeft potentieel, maar aan de uitvoering schort het helaas.</t>
  </si>
  <si>
    <t>Ik had even mijn twijfels bij de opbouw van het verhaal. Tijdens die aanloop moest ik even wennen aan de schrijfstijl die Lisa Unger hanteert. Sommige van haar omschrijvingen zijn bijvoorbeeld vrij staccato. Vooral wanneer een locatie omschreven wordt lijkt het af en toe alsof een agente in korte, bondige zinnen een verslag opstelt. Bovendien wordt het verhaal vertelt vanuit de derde persoon waardoor je sowieso iets meer afstand voelt tot het personage.Geleidelijk aan werd ik echter steeds dieper weggezogen in het verhaal. De afstand tot de personages leek te verdwijnen en ik las het boek in snelvaart uit. Terwijl we Finley leren kennen ontdekken we dat ze vooral tracht om zichzelf niet te verliezen terwijl haar bijzondere gave steeds meer tot uiting komt. Een blinkende ronkende moter, kleurrijke tattoo’s, … ze doet haar uiterste best om zichzelf te identificeren, om haar eigen persoonlijkheid niet achteruit te laten dringen door al die beïnvloedende factoren die anderen niet zien of horen....De visioenen en stemmen die Finley achtervolgen willen gehoord worden. Ze willen dat er naar hun verhaal wordt geluisterd. Lisa Unger zorgt hiervoor. Ze schrijft hun verhaal uit en doet dat op zo’n manier dat ze me als lezer gekluisterd wist te houden tot aan de ontknoping. De bijzondere gaven die een belangrijke rol spelen in ‘Inkt en bloed’ zorgen er bovendien voor dat het boek zich duidelijk kan onderscheiden te midden van de vele thrillers.</t>
  </si>
  <si>
    <t>Tijdens het lezen van dit boek, krijg ik meermalen de neiging te checken of het echt niet om een pseudoniem van Stephen King gaat. Zowel de schrijfstijl als verschillende scenes doen me erg aan hem denken. Aangezien King één van mijn favoriete schrijvers is, is dat een compliment.Gelijk vanaf het begin van het boek, is het verhaal al pakkend. Intrigerend wat mr. Wednesday in het verhaal doet en waarom hij juist Shadow uitkiest als zijn assistent. Waar gaan ze heen, wat is het doel? En waarom heeft mr. Wednesday Shadow écht nodig.Shadow ontmoet Mr. Wednesday op de dag dat hij vrijkomt van de gevangenis. Hij is op weg naar zijn geliefde vrouw Laura, om haar begrafenis te regelen. De vrouw, voor wie hij drie jaar in de gevangenis zat.American Gods draait om de 'roadtrip' van Shadow met mr. Wednesday, die ze samen ondernemen. Samen reizen ze langs oude vrienden van Wednesday. Soms gebeuren er wonderlijke zaken. Droomt Shadow? Of gebeurt het echt? Shadow verblijft ook enige tijd in Lakeside, een koud en winters dorp in de bergen, aan een groot meer. Af en toe haalt mr. Wednesday hem op, om klusjes voor hem te doen.Het verhaal wordt geregeld onderbroken door losse 'Coming to America' verhalen. Eerst lijken deze niet ter zake doende intermezzo's. Langzamerhand wordt duidelijk, dat ze uitleggen, waar het verhaal (ook) over gaat. En vooral over wie. Met deze intermezzo's leren we Goden van de oude wereld kennen.Het boek werpt een ander licht op Goden en hun ontstaan. Waren er al Goden en zijn 'we' die gaan aanbidden of is het juist andersom? Hebben de Goden mensen nodig om te overleven? Zijn er in de loop der tijden nieuwe Goden opgestaan? Of kregen oude Goden een ander jasje. Kunnen ze samenleven of bestaan ze helemaal niet.Het boek American Gods neemt je mee op reis. Een reis door Amerika, zoals wij die kennen. Maar kennelijk ook door een deel, dat verborgen is voor de mens. Langzamerhand werkt het toe naar de climax. De reden, waarvoor deze roadtrip wordt ondernomen en daar komt Shadow voor een verrassing te staan.Aan het eind van het boek, zien we hoe het Shadow verder gaat. Hoe hij zijn leven weer oppakt, nadat hij zijn werk voor mr. Wednesday afgerond heeft. Hier lijken we de echte Shadow te leren kennen.Waarschijnlijk ga ik het boek nog een keer lezen, omdat ik het gevoel heb veel gemist te hebben. Door een aantal ingewikkelde namen van personages, was verderop in het verhaal niet altijd duidelijk waar ik hen al eerder had ontmoet.</t>
  </si>
  <si>
    <t>Het duurde erg lang voordat er vaart in het verhaal kwam. Een erg lange aanloop naar een ontknoping in Duitsland. Ik lees graag spionage-thrillers, maar dit kwam echt niet in de buurt. Jammer want er had echt wel meer in gezeten.</t>
  </si>
  <si>
    <t>De cover van Wat echt is is opvallend en suggestief; wat zien we nu precies? Die cover vat perfect samen waar dit boek hoopt over te gaan: zijn er verschillende werkelijkheden waaruit we kunnen kiezen? Doet schijn en bedrog afbreuk aan de werkelijkheid? En tot slot: hoe verhoudt kunst zich tot de werkelijkheid? Het uitgangspunt is net als de cover veelbelovend, maar de inhoud verzakt te gauw in clichés om het debuut van Daniela Hooghiemstra als baanbrekend te bestempelen.Het begin van het boek houdt het midden tussen chicklit en een feelgood roman. Je herkent in Vanessa onmiddellijk het typische hoofdpersonage: mooi, rijk, onbezorgd, zoekend zonder zichzelf echt onder de loepe te willen nemen. Hooghiemstra heeft een vlotte schrijfstijl, en gebruikt duidelijke, vrij eenvoudige zinsconstructies. Als lezer hoef je geen enkele moeite te doen. Zo wordt het beroep van Victor - ontwikkeling van navigatiesystemen - expliciet in verband gebracht met Vanessa die de weg kwijt is. Ik vind het niet fijn wanneer alles voorgekauwd wordt. Het was interessanter geweest mocht het zoeken naar dit soort verklaringen meer bij de lezer gelegd worden. Voor lezers die vooral ontspannende lectuur zoeken, kan dit wel een pluspunt zijn.Problematischer vind ik dat geen van de personages grondig uitgediept wordt, waardoor er te veel verhaallijnen aangeboden worden die net zo snel weer worden losgelaten wanneer ze de hoofdplot niet meer kunnen dienen. De personages, ook Vanessa, zijn karikaturaal. Ook de ironische reflecties over de kunstwereld blijven net iets te vaak in het clichématige steken. Hierdoor is het niet duidelijk of de auteur scherp wil uithalen naar deze wereld of er net mee dweept. Het einde van het boek is best verrassend, maar eerlijk gezegd was ik mijn interesse in het hoofdpersonage toen al kwijt. Het uitgangspunt en de schrijfstijl zijn goed, maar de uitwerking is te oppervlakkig om te beklijven.</t>
  </si>
  <si>
    <t>'De laag uitgesneden hals van haar japon onthult de bedwelmende aanzet tot haar roomblanke borsten.''Wanneer mijn blik dreigt af te dwalen naar haar roomblanke schouders, wend ik me af.''In verwarring staar ik naar de parels die als druppels maanlicht op haar zachte hals rusten.''Mijn hart is gevulder dan ooit terwijl rivieren van liefde me op het ritme van mijn hartslag doorstromen.''Ze staat op, een dun laagje zweet glinstert op haar blozende boezem.''Een deel van het bier stroomt over haar kin en sijpelt tussen haar borsten.'Zo kan ik nog regel, na regel doorgaan... ik ben opgehouden met het onderstrepen van deze clichés, die rechtstreeks uit een Bouquetreeksboek afkomstig lijken te zijn, op het moment dat ik deze regel tegenkwam, die op dezelfde pagina staat als de laatste hierboven:'Ik neem haar in mijn armen, voel haar vochtige huid tegen de mijne en terwijl ik haar gezicht streel, komt plotseling het verlangen [...]'Zo jammer, zo jammer. Ik had me echt verheugd op dit boek, omdat het filosofie, wetenschap, alchemie en een tikkeltje fantasy (magie) bijeen zou brengen en zich in ons eigen Nederland zou afspelen. Huygens, Spinoza, de Witt, enz. Maar Bosnak speelt niet. Speelt niet met taal, speelt niet met de (historische) personages die daardoor geen van allen tot leven komen, is bijna irritant consciëntieus als het om de feiten en de feitjes gaat. Zo vertelt hij in een interview dat hij veel schilderijen uit de tijd waarin het verhaal speelt (tweede helft 17de eeuw), heeft bestudeerd, en dat is te prijzen, ware het niet dat de beschrijving van stad en omgeving daardoor op navertellingen van schilderijen lijken. Voeg daar Jungiaanse droomtherapieën en een driehoeksverhouding waarbij de reacties van de betrokkenen, vooral de twee vrouwen, regelmatig nogal 19e-eeuws 'over de top' zijn, en het verhaal van Rode Sulfur, deel 1 is verteld. Op één element na. Er is nog een geheimzinnige figuur met een halvemaanvormige dolk, en de hoofdpersoon Mundanus, is niet zo gecharmeerd van hem omdat hij gevaarlijk is en waarschijnlijk achter de Rode Sulfur aanzit. Spanning levert dat niet op, want daar blijft het vooralsnog bij: vertellen dat het spannend is. Of wordt.Wellicht wordt die spanning in het volgende deel wel opgebouwd, wellicht heeft Bosnak dan wel het lef om wat vrijheid te nemen bij het vertellen en is hij daardoor in staat om zijn personages wat meer vlees en bloed te gunnen? Deel 1 stelde daarin, wat mij betreft, teleur.Oh ja, en voor wie wil weten welk verlangen er dan wel bij Mundanus wordt opgewekt door die vochtige huid terwijl hij 'haar' gezicht streelt, zal ik de complete zin hieronder opnemen.'Ik neem haar in mijn armen, voel haar vochtige huid tegen de mijne en terwijl ik haar gezicht streel, komt plotseling het verlangen in mij op mijn baard te scheren.'Duh.</t>
  </si>
  <si>
    <t>Op zich een leerzaam en prima te lezen boek. Echter levert het te veel vragen op. Onderwerpen worden niet waterdicht besproken. Daarnaast spreekt hij zichzelf nogal eens tegen. Kijk bijvoorbeeld naar de verklaringen over het verschil tussen man en vrouw. Ik vrees dat hij iets te vaak zijn eigen filosofie er op los laat. Een completer beeld leveren de boeken van Jared Diamond op. Zie 'Zwaarden, paarden en ziektekiemen' uit 1997 (Pulitzerprijs) en 'Ondergang' uit 2005. Harari noemt hem meerdere malen zijn leermeester, maar ik vrees dat hij niet goed genoeg heeft opgelet tijdens de les.</t>
  </si>
  <si>
    <t>‘Een olifant vergeet niet gauw’ is het laatste boek dat Agatha Christie schreef over Hercule Poirot. Het laatste deel in de serie, ‘Het doek valt’ (in het Engels: ‘Curtain’) schreef ze al eerder, in de jaren ’40. Daarvoor mogen we haar heel dankbaar zijn. Hoewel ik ‘Het doek valt’ nog niet heb gelezen (ik stel dat uit omdat ik dan écht alle Poirots heb gelezen, behalve de korte verhalen) weet ik zeker dat dat boek een waardiger einde voor de serie is dan ‘Een olifant vergeet niet gauw’.Dit boek gaat over een koppel dat samen zelfmoord gepleegd heeft. Wanneer Ariadne Oliver op een literaire lunch wordt aangesproken door iemand die wil weten of de man de vrouw heeft doodgeschoten of andersom, gaat zij op onderzoek uit, natuurlijk met de hulp van haar oude vriend Poirot.Zoals je wellicht al hebt geraden, vind ik dit geen goed boek. Dat heeft meerdere redenen:1. Het is vermoeiendHet verhaal is traag, er wordt met allerlei mensen gepraat en er zijn nauwelijks ontwikkelingen. Hercule Poirot voert weinig uit (zoals Ariadne Oliver terecht opmerkt) en het verhaal leest alsof je erwtensoep eet in de zomer: een troebele massa die niet echt vies is, maar ook niet lekker – uit beleefdheid eet je toch je kom leeg.2. Het klopt nietDe tijdlijn in dit verhaal is erg gek. Het koppel dat zelfmoord heeft gepleegd, is al ouder. Er zijn verschillende fysieke klachten. Toch is er een dochter van een jaar of twaalf, wat grofweg betekent dat in elk geval de vrouw niet veel ouder dan midden vijftig kan zijn. Daarnaast is Ariadne Oliver zelf ook al behoorlijk oud (ze is al meer dan veertig jaar met Poirot bevriend), maar in dit boek gaat ze op bezoek bij haar oude kinderjuffrouw. Deze mevrouw was al oud toen ze voor Ariadne zorgde, wordt in het verhaal verteld, maar ze is nu ongeveer zeventig (of vijfenzeventig, ik ben slecht met getallen, het gaat om het idee). Aangezien Ariadne minstens veertig jaar is, als we aannemen dat zij als baby al bevriend was met Poirot, kan de kinderjuffrouw nooit ouder dan een jaar of dertig zijn geweest – en zelfs dat is nog oud, want het is niet waarschijnlijk dat Ariadne en Hercule als baby al vriendschap sloten (hij komt immers uit België en zij uit Groot-Brittannië).3. Het ontknoping is voorspelbaarNormaal weet Agatha Christie precies wat de lezer denkt en zet ze die handig op het verkeerde been, maar in dit boek is het mysterie ontzettend voorspelbaar. Ik had het ruim voor het einde al opgelost en eerlijk gezegd vond ik het vrij cliché.4. De personages leven nietDe personages lijken er alleen te zijn om informatie te geven, meer diepgang is er niet aanwezig. Er is heel veel dialoog, wat niet per se vervelend is, maar in dit boek stoort het mij omdat er ook best wat ruimte gebruikt had kunnen worden voor het vormgeven van de personages. In een boek is het zo belangrijk dat je kunt meeleven, dat het je iets kan schelen wat er met de personages gebeurt, en hier is daar nauwelijks mogelijkheid toe.Er is één uitzondering: Ariadne Oliver. Het is heerlijk dat zij een grote rol heeft in dit boek, zij is een heel fijn personage. Het begin van dit boek is ook veelbelovend, de literaire lunch is interessant. Het is jammer dat de rest mij zo tegenvalt. Agatha Christie is een heldin en ze heeft fantastische verhalen geschreven, maar dit boek is niet levendig, verrassend of memorabel. Misschien komt het door de leeftijd waarop Christie dit schreef of misschien is het niet meer dan normaal om een keer een wat minder boek te produceren – we zullen het nooit weten. In elk geval is dit een boek dat je rustig kunt overslaan, ik zou het alleen aanraden als je écht fan bent van Ariadne Oliver en meer over haar wilt lezen.2 sterren.</t>
  </si>
  <si>
    <t>Wessel is 11 jaar als zijn vader een baan krijgt als toneelmeester van de Rex, bioscoop en theaterzaal, en het gezin voor de tweede keer in korte tijd moet verhuizen. Deze keer vanuit Noord-Brabant naar een winderig havenstadje aan de kust. Het gezin komt boven de Rex te wonen.Wessel heeft twee oudere broers en jongere tweelingzusjes.De gezinsleden zijn op een treffende en vaak humoristische manier op papier gezet.Voor de moeder van Wessel wordt het leven steeds moeilijker, zijn vader is een vrij onverschillig overkomende man die graag zoveel meer had willen zijn zijn dan toneelmeester, zijn broers trekken zich van niemand iets aan en de zusjes hebben aandacht nodig. Wessel moet daartussendoor laveren en speelt regelmatig een bemiddelende rol. Hij voelt vaak de behoefte zich terug te trekken. Gelukkig voor hem zijn er in het grote pand voldoende spannende plekken om te ontdekken en zich terug te trekken met zijn gitaar.Op school maakt hij nieuwe vrienden, die vinden het fijn om gratis naar de film te gaan en rond te dwalen in de Rex. Zijn beste vriend Stan heeft als grootste wens een beroemd gitaarspeler te worden en neemt mede hierdoor een belangrijke plaats in het leven van Wessel in. Samen met vrienden richten zij een bandje op. De voorkant van het boek is typerend voor hun liefde voor de gitaar. Net als de titel, die in de loop van het verhaal duidelijk wordt.Na een aantal jaar verliezen Wessel en Stan elkaar uit het oog, Wessel ontdekt de meisjes en stort zich in de liefde. Stan voelt zich minder gelukkig.Ondanks dat Wessel vaak moeite heeft met de situatie thuis, heeft hij buitenshuis genoeg te beleven en komt hij niet over als ongelukkig. De belevenissen worden op een grappige manier beschreven en de lezer zal dan ook vaak glimlachen om de verhalen.Het boek heeft een schrijfstijl die uitnodigt om verder te willen lezen, zowel hilarisch als gevoelig, nuchter als beeldend. Het schetst een mooi tijdsbeeld van de jaren ’60, waar voor veel jongeren muziek op de eerste plaats kwam en iedereen zijn helden op dat gebied wilde volgen.Ik heb het boek met veel plezier gelezen en vind deze debuutroman een aanrader</t>
  </si>
  <si>
    <t>¶ Diep van binnen weet ik dat dit mijn laatste kerst wordt.¶Het verhaal in het kortAlleenstaande Doortje hoort op 76-jarige leeftijd dat zij een agressieve longkanker heeft. De schrik slaat haar om het hart want er zijn nogal wat onverwerkte gebeurtenissen die ze onder ogen moet zien. Doortje besluit de strijd tegen de kanker aan te gaan om tijd te rekken.De behandelingen zijn zwaar en sterk. Ze wordt afhankelijk van de thuiszorg en haar dochters die, naast hun drukke bestaan, mantelzorg verlenen. Doortje is wanhopig en voelt zich schuldig dat ze een beroep blijft doen op haar kinderen. Ze voelt aan alles dat omstanders haar leven voltooid vinden, maar de drang om met zichzelf in het reine te komen is groter.Wanneer Doortje een terminaal delier krijgt, is het onmogelijk om thuis te blijven. Er volgt een spoedopname in een hospice. Ze raakt steeds meer verward. Langzaam wordt duidelijk waarom Doortje ervoor kiest haar eigen dood natuurlijk te sterven.¶Het lijkt of ik terug ben van een lange reis en alle actualiteit gemist heb. Ik heb werkelijk geen idee waar ze het over hebben. Ik merk dat ik het fijner vind in mezelf, dat mijn cocon van de afgelopen tijd eigenlijk heel comfortabel is.¶De elementenDe cover is aandoenlijk, lieflijk. Toch als je goed kijkt heeft het een strijdbare look. En is het hoofd wat kaal. Heeft de knuffel iets verloren?Het boek gaat over Doortje, 78 jaar, en alleen staand. Haar man is al heel wat jaar geleden overleden. Zij heeft 3 dochters en de schrik is groot als zij een slecht bericht krijgt. Ze is ongeneeslijk ziek. Door de jaren heeft zij al veel meegemaakt en is daardoor een wat gesloten type geworden. De vertelperspectief is de ik-vorm. Daar ben ik niet altijd zo blij mee, maar de vlotte en fijne schrijfstijl van Annerieke de Vries neemt je als lezer gelijk mee, in de gedachtewereld van Doortje. Het is zeker te begrijpen, dat er veel in haar hoofd afspeelt. Haar dochters en de thuiszorg staan vele uren per dag voor haar klaar. Hoe gaat het straks met hen? De emoties van pijn &amp; verdriet zijn bijna voelbaar. De innerlijke worstelingen gaan over, voor haar, belangrijke zaken. Daarnaast heeft Doortje ook de nodige humor. Wat erg leuk is.ConclusieAnnerieke de Vries had mij met haar schrijftalent al betoverd. De sluipwesp zat onder mijn huid te kriebelen. Ik was direct onder de indruk. Met een voltooid leven, brengt ze de lezer in de wereld van een terminaal patiënte die Doortje heet. Het verhaal brengt je heel dichtbij dit hoofdkarakter. Je gaat direct een beetje van haar houden en meevoelen. Tijdens het lezen raakte het mij diep.Annerieke de Vries heeft volgens mij nog veel meer mooie verhalen in haar pen. Daar gaan wij zeker meer van horen!Onvoltooid leven is een prachtige vertelling over de terminale patiënte Doortje, vol emotie, pijn en verdriet. Je gaat een beetje van haar houden en dat is mooi gedaan!Waardering 5 dikke Birdy-sterren.https://birdysboeken.blogspot.com/2019/03/annerieke-de-vries-een-voltooid-leven.html</t>
  </si>
  <si>
    <t>Wat een raar boek. Mooi geschreven, sfeervol,maar naar mijn idee ontbreekt wat nodig is in een roman: een spanningsboog, een kwestie die bij de lezer benieuwdheid oproept, een crisis, een ontknoping, kortom een plot. In dit boek kabbelen de gebeurtenissen zich maar voort, terwijl je alsmaar niet weet waar het heengaat....welnu, het gaat nergens heen.</t>
  </si>
  <si>
    <t>Wanhopig op zoek naar een deftig cadeau voor moederdag landde ik uiteindelijk in de Standaard boekhandel, waar mijn oog bijna onmiddelijk viel op Het verloren labyrint. Echter nog lang getwijfeld of ik het wel zou meenemen want de mama is nogal een fan van Dan Brown en ik wist niet of dit boek wel aan de voorop gestelde verwachtigen zou voldoen. Uiteindelijk was ik blij dat ik het toch gekocht had. Op vier dagen tijd hadden zowel mijn mama als ik het boek verslonden en bleken we het beiden heel goed te vinden.Waarom ik dan toch geen 5 sterren toeken aan het boek, wel, zoals vele voor mij vond ik de schrijfstijl op sommige plaatsen een beetje tot zwaar overdreven en werden de zeer uitgebreide uitweidingen mij soms echt teveel. Maar voor de rest een topper van een boek dat je in de bekende ruk uitleest!</t>
  </si>
  <si>
    <t>De boeken van Leighton Gage spelen af in Brazilie en zijn allemaal eigenlijk geweldig goed. Maar voor mij blijft de eerste deel van Mario Silva nog de beste. Spannend en heel goed geschreven.</t>
  </si>
  <si>
    <t>Het enige positieve dat ik over dit boek kan zeggen is dat het leest als een trein.Het negatieve overheerst echter: Duister kwaad leest als een bloemlezing van andere seriemoordenaar-boeken. Een kleine gemeenschap, een paar niet zo voor de hand liggende verdachten, de lezer die na 50 pagina's al denkt te weten waar het heen gaat, inclusief een moordenaar die heel 'up close and personal' wordt, veel sexuele spanning tussen twee mensen die heel verschillend zijn (en eentje daarvan bovendien getrouwd), en zo kan ik nog wel even doorgaan.Het 'handwerk' van de profiler is te weinig te zien in dit boek, Maggie O'Dell stort zich zonder verdere bedenkingen in het eigenlijke speurwerk.En toch heb ik het boek met plezier gelezen. Het is echter het soort plezier als van een suikerspin: lekker, maar het vult niet.</t>
  </si>
  <si>
    <t>De aanleiding dat Lisa Gardner met schrijven begon, is een heel bijzondere. Aanvankelijk werkte ze in de voedingsbranche, maar omdat haar haren een aantal keren vlamvatten, hield ze hiermee op en richtte ze zich op het schrijven van voornamelijk thrillers. Haar debuut, Bloedbruiloft, verscheen in 1998 dat in datzelfde jaar de RT Reviewer’s Choice Award won. Onder het pseudoniem Alicia Scott schreef ze aan aantal romans. Wereldwijd zijn er van haar meer dan twintigmiljoen boeken in ruim dertig landen gepubliceerd en enkele van haar boeken zijn verfilmd.Jim Beckett, politieman, heeft zijn zinnen gezet om met de 18-jarige Theresa (Tess) te gaan trouwen. Tess gaat hierop in want bij haar thuis is de sfeer niet optimaal. Aanvankelijk gaat het nog wel goed, maar al heel snel komt de ware aard van Jim naar boven. Hij mishandelt Tess, zowel geestelijk als lichamelijk. Als Tess er ook nog achter komt dat hij een kille moordenaar is, geeft ze hem waardoor hij in de gevangenis belandt. Jim weet te ontsnappen en gaat achter haar aan. Tess kan nu nog maar één ding doen om het te overleven: Jim doden.In de proloog van Bloedbruiloft is een dreigende, en eigenlijk ook wel wat beklemmende, spanning voelbaar. Dan verwacht je dat het vervolg van het verhaal, dat zich vijf jaar later afspeelt, op dezelfde voet doorgaat, maar al snel kom je erachter dat dat een illusie is. De eerste hoofdstukken zijn nogal warrig waardoor het onoverzichtelijk dreigt te worden. Na dat begin komt er meer structuur in het verhaal waardoor het voor de lezer ook steeds duidelijker wordt wat zich allemaal precies afspeelt. Dat neemt echter niet weg dat grote stukken tekst volkomen overbodig zijn, het verhaal een heel stuk minder interessant maken, maar er zeker voor zorgen dat het eventuele tempo in het verhaal drastisch afneemt.Dat het tempo erg laag is, blijkt al vanaf het begin. Het verhaal sleept zich voort en behalve veelvuldige ruzies, verslagen van schietoefeningen en drankgelagen, gebeurt er niet bijzonder veel. Pas halverwege wordt het een beetje spannender en daardoor ook wat boeiender, maar helaas blijkt dit van korte duur te zijn. Het boek is vooral een relaas van persoonlijke problemen die in feite niets aan het verhaal toevoegen. Daar komt ook nog bij dat de meeste dialogen geforceerd en gemaakt zijn en als gevolg daarvan erg onrealistisch overkomen. Dat laatste geldt eveneens voor de personages. Ze zijn niet geloofwaardig en lijken vooral met zichzelf bezig te zijn.Met de schrijfstijl van Gardner is, na die eerste stroeve hoofdstukken, op zich niet zo heel veel mis. Met vlotte zinnen weet ze het verhaal draaiend te houden, er toch wat lijn in aan te brengen en het ook tot een ontknoping te brengen zoals ze in gedachten had. Desondanks had het allemaal verrassender gekund, minder vlak en met beduidend meer plotwendingen. Opvallend is dat het vaste seriepersonage Quincy een bijzonder beperkte rol in het verhaal heeft (Rainie, zijn partner, komt er helemaal nog niet in voor). Het heeft er daarom alle schijn van dat Gardner pas na het schrijven van dit boek besloten heeft dat hij een terugkerend personage zou worden.Dat Lisa Gardner kan schrijven heeft ze in de loop der jaren wel aangetoond, maar dat Bloedbruiloft destijds zo goed ontvangen is, is onbegrijpelijk. Dit debuut is een miskleun van het eerste uur en eigenlijk onbegrijpelijk dat er een uitgever was die het aangedurfd heeft het boek uit te brengen.</t>
  </si>
  <si>
    <t>Als fan van haar blogs kon ik niet wachten tot haar boek uitkwam. Zoals verwacht is het zo’n boek waar je aan begint om het vervolgens niet meer weg te kunnen leggen. Dat Chantal vlot en lekker schrijft wist ik al, dat ze zo veel heeft meegemaakt niet. Ze schrijft openhartig en eerlijk over alle moeilijke keuzes die ze heeft gemaakt en die tegelijkertijd geen keuzes waren. Ze kon niet anders dan haar hart volgen. Toch is dat niet zo vanzelfsprekend als het klinkt. En daarom moet je dit boek lezen. De les is: durf. Alleen dan kom je verder in het leven. Dit boek inspireert en motiveert met een lach en een traan. Ik heb er een favoriete auteur bij.</t>
  </si>
  <si>
    <t>Dit boek is niet een typische feelgood roman. Ondanks dat de cover dat misschien doet vermoeden, bevat dit boek veel meer dan alleen een fijne romance. Het bevat prachtige beschrijvingen van de Ierse landschappen en van de bewoners van Finafarran. De schrijver neemt je mee in het verhaal van Hanna Casey, een bibliothecaresse, die in eerste instantie niks moet hebben van de kleine community en het geroddel van zijn bewoners. Het enige wat ze wil, is weg uit de bungalow van haar moeder, een plekje voor zichzelf. Maar wanneer ze eindelijk besluit een huis te bouwen, dreigt ze haar baan te verliezen en moet ze actie ondernemen. Zo worden zij en de bibliotheek het bruisende centrum van Finfarran. De bewoners van Finfarran stelen langzaam maar zeker haar hart, en ook de mijne. Met een grote glimlach op mijn gezicht heb ik dit boek uitgelezen. De karakters waren mooi uitgediept en het voelde alsof ik zelf in die lokkende zeewind van Finfarran naar de zee stond te kijken. Laat je verrassen door de heerlijke schrijfstijl van Felicity Hayes-McCoy! Ik heb er in ieder geval enorm van genoten.</t>
  </si>
  <si>
    <t>Het idee van dit boek is goed. Een man heeft iemand vermoord en die persoon in zijn tuin begraven. Daardoor onderhoudt hij zijn tuin niet meer en laat enkele werklieden komen om onderhoud te doen. Die vinden een lijk, maar niet op de plaats waar de hoofdpersoon Jason zijn lijk heeft begraven. Er volgt een politieonderzoek, dat leidt naar een derde lijk is zijn tuin. De vorige eigenaar wordt aan de tand gevoeld, maar die is overleden, heeft zelfmoord gepleegd en in een briefje zijn daden opgebiecht. Case closed zou je denken. Zo simpel is het natuurlijk niet. Jason is een ontstellend zwak in zijn schoenen staand mannetje waarmee gesold wordt.De uitwerking van het verhaal en vooral de schrijfstijl met lange zinnen en woorden die precies niet bij elkaar horen, maken dat dit boek lang niet het niveau haalt dat het zou kunnen halen. Bovendien gebeurt er tijdens een bepaalde nacht vanalles tegelijkertijd dat niet meer geloofwaardig is.Het is jammer dat dit boek het label ontdekking van 2013 heeft gekregen in Amerika want dat schept bepaalde verwachtingen die het boek niet kan nakomen.Een gemiste kans.</t>
  </si>
  <si>
    <t>Ik heb me laten bedonderen door de cover. Die ziet er goed uit. Het leek wel mijn ding.Maar dat viel even tegen.Oppervlakkigheid troef. Slecht uitgewerkte karakters. Onder pseudoniem schrijven omdat er veel te onthullen valt.Allemaal onzin.Het is een flutverhaal.Zonde van mijn geld.Ik ga deze, onder pseudoniem schrijvende auteur, vanaf nu mijden.Als deze schrijverd weer een ander pseudoniem aanneemt, dan wordt dat lastig.Een schone taak voor de uitgeverij. In het kader van de goede naam hoog houden: afserveren.</t>
  </si>
  <si>
    <t>Vaak vind ik boeken die een hype worden, helemaal niet zo spectaculair. Soms omdat de verhaallijn niet bijzonder is, of omdat er juist zo hard geprobeerd is iets verrassends te creëren, dat het geforceerd overkomt.Dit boek kwam ik werkelijk overal tegen en ik had dan ook niet de dringende behoefte er aan te beginnen. Tot een vriendin mij ook dit boek aanraadde, onder het mom "jij leest zelfs de verpakking van het wcpapier nog als je niks beters te doen hebt, dus begin er nou maar aan."Aangezien ik als vriendin altijd trouw luister en braaf doe wat me gezegd wordt (...) heb ik het boek dus besteld.En niet lang nadat ik begonnen was, heb ik het weer weggelegd. Niet omdat het vervelend was hoor... het was uit.In één ruk heb ik het boek uitgelezen.Het gezin waarbij om draait is een gezin wat bij je om de hoek kan wonen, het zijn échte mensen.Je kunt je dan ook moeiteloos inleven.Al moet ik daar even bij vermelden, dat ik me niet voor kan stellen dat ik vroeger een crush op één van mijn leraren zou hebben gehad.Het feit dat mijn autocorrect in de vorige zin crush al veranderde in crisis zegt genoeg denk ik. Sorry...Maar dat terzijde.Op een klaar kleine puntjes na heeft het boek me zeker te pakken gehad. Het moest uit. En wel nu.Complimenten voor het neerzetten van het gezin van Lierop. Nogmaals, geloofwaardige, "échte" personen. En dat vind ik heel knap.http://www.watiknouvind.com/2017/04/20-4-17-wat-ik-nou-vind-van-het-boek.html</t>
  </si>
  <si>
    <t>De, zeg maar, achterkant van het boek doet een aardige thriller vermoeden. Louis van Thillo, journalist, is getuige van de moord op een vluchtende man. Hoewel hij de daders niet herkend heeft, denken zij dat ze dat wel zijn. Ze komen Van Thillo achterna, verkrachten zijn vriendin en laten haar als wrak achter, en blijven hem achtervolgen. Van Thillo verandert langzaam maar zeer zeker in een wrak, geholpen door de drank.Het boek is onwaarschijnlijk slecht, soms op het ranzige af, met hoofdstukken met flashbacks, totaal onverwacht en niet direct aansluitend op het vorige. Hierdoor is het boek zeer onaangenaam om te lezen. Eigenlijk nog niet eens een ster waard.</t>
  </si>
  <si>
    <t>Ik had al zo'n vermoeden dat dit geen literair hoogstandje was, maar ik moet zeggen dat ik me toch heb vermaakt met dit onwaarschijnlijker verhaal over het geheim van Mozart. Een operazangeres die door een tijdreis in het jaar 1791 terechtkomt en samen met de beroemde componist een eeuwenoud voorwerp moet beschermen. Geen personage komt echt lekker uit de verf, maar ik ben stug door blijven lezen omdat ik wilde weten hoe het verhaal zou eindigen, vermakelijk dus.</t>
  </si>
  <si>
    <t>Ik mocht dit boek lezen van Hebban en ik was direct enthousiast begonnen. Maar ik kon er maar niet inkomen. Steeds weer legde ik het weg om het vervolgens weer op te pakken. Het verhaal is zeer saai omschreven, de karakters van de personen vond ik maar negatief. Het leek maar een donker boek met niks geen positieve dingen. Het enige wat ik mooi omschreven vond was dat Billy werd vergeleken met een lichte vlinder. Nee, ik raad anderen niet aan om dit boek te gaan lezen.Maar wel bedankt, dat ik dit boek mocht lezen.</t>
  </si>
  <si>
    <t>Het derde deel in de serie District Noord over inspecteur Snetlage behandelt een onderwerp dat de laatste jaren actueel is, namelijk vrouwenhandel. Het boek volgt twee verhaallijnen. Ten eerste is er Aisa Obasango die zogenaamd voor een baantje in de horeca vanuit haar geboorteland Nigeria naar Nederland gelokt is. Zij verdwijnt in de illegale prostitutie waar ze meedogenloos misbruikt wordt. Als lezer wordt je geconfronteerd met haar schrijnende gevangenschap die tegen elk gevoel van rechtvaardigheid indruist. Zonder iets aan de verbeelding over te laten, beschrijft Van Eeden door wie en op welke wijze Aisa seksueel misbruikt en mishandeld wordt.De tweede verhaallijn begint bij haar oudere zus: Raia. Zij is jaren eerder op dezelfde wijze naar Nederland gelokt en is uiteindelijk, met een vals identiteitsbewijs, in de legale prostitutie terechtgekomen die evenmin verkwikkelijk te noemen is. Als zij hoort dat haar zus haar gevolgd én verdwenen is, schakelt zij de politie in. Dit is een klus voor Snetlage en zijn ingewerkte team.Dossier vrouwenhandel geeft ongetwijfeld een realistisch beeld van de illegale en legale prostitutie. Als lezer maak ik kennis met een schemerwereldje waarbij de vraag zich onwillekeurig aandient of je zo'n bedrijfstak überhaupt gelegaliseerd wil hebben. Het is net alsof de sector een stempel van goedkeuring krijgt terwijl de wantoestanden navrant zijn. Enigszins irritant is de klungeligheid die Snetlage in het boek tentoonspreidt waaraan de negatieve afloop debet is.De serie District Noord met Fons Snetlage in de hoofdrol kan het beste in volgorde van publicatie gelezen worden omdat de karakters in dit deel niet echt uitgebreid geïntroduceerd worden. De lezer wordt in sterke mate verondersteld met Snetlage en zijn team bekend te zijn. Afgezien daarvan is deel drie een gemakkelijk leesbaar boek in de trant van Baantjer zonder enige literaire pretenties. Wat mij betreft niet de sterkste in de serie.</t>
  </si>
  <si>
    <t>'Wij zijn een kasloos kantoor,' zei ze.Ik vond dat echt een zin om over na te denken. En om zelf ook een keer te gebruiken. 'U bent een kasloos kantoor,' zei ik dus. Kitty knikte. Inderdaad. Ze keek naar mijn plastic zak alsof ze vermoedde dat er vuil ondergoed in zat. 'Maar,' zei ik, 'mag ik u misschien vragen wat u dan zoal doet, qua bankzaken?'Kitty streek over haar gladde haar en zuchtte diep. 'Wij doen de dienstverlening,' zei ze.Ester Naomi Perquin is direct overtuigd, want het maakt alles wel zo overzichtelijk als de taken zo duidelijk worden uitgesplitst: Boekloze boekhandels. Partnerloze echtparen. Zandloze stranden. Broodloze bakkers. Nee mevrouw, hier doen we alleen de klantgesprekken, voor het brood moet u in de andere vestiging zijn.Perquin kijkt rond, overdenkt en schrijft op wat ze ziet, hoort of meemaakt. Ze verwerkt dit in korte verhalen van niet meer dan anderhalve bladzijde. Meer pagina's heeft ze niet nodig om het absurde, het ontroerende, het boze, het verdrietige en het lachwekkende uit het leven van alledag te beschrijven. In tegenstelling tot een bekend voetbalfilosoof die meldde dat "je het pas gaat zien als je het doorhebt" ziet Perquin het vóórdat ze het doorheeft. Ze ziet het omdat het haar verwondert.Iedereen die haar gedichten of korte voorleesverhalen (zoals in het radioprogramma De Avonden) kent, weet al dat Perquin over het vermogen beschikt om het kleinste en banaalste bijzonder te maken en dat ze gezegend is met een geweldig taalgevoel. Binnenkort in dit theater benadrukt beide talenten nog maar eens; het boek bevat uitsluitend verhalen over doodgewone, dagelijks voorkomende gebeurtenissen maar dan bekeken door iemand die oplet en over een ongebreidelde fantasie beschikt. Zo vertelt ze over de plotselinge sneuheid van een zomeravond in een grote tuin vol met fijne mensen, muziek, gegrilde aubergines, biologisch vlees en frambozenbalsamico, en over een hardgekookt ei, in stukken, midden op straat, en over het gescheiden stel dat door een fout in het 'rooster' ineens samen hun kind staat op te wachten, verbeten en vol boosheid naar elkaar, en over hoe ze een Indiase meneer in de trein moet uitleggen dat er wel toiletten zijn, maar dat ze niet doorspoelen omdat het reservoir leeg is en dat de conducteur net heeft gevraagd of iedereen die 'een grote boodschap' moet doen en kan wachten daartoe vriendelijk wordt verzocht'. Sommige verhalen zijn treurig, sommige ontroerend, vaker zijn ze grappig en een enkele keer hilarisch, maar welke emotie ze ook aanboren, het resultaat van Perquins verwondering is altijd een genot om te lezen.De verhalen in Binnenkort in dit theater zijn eerder allemaal verschenen als column in De Groene Amsterdammer.</t>
  </si>
  <si>
    <t>Dit wordt zonder twijfel een van de moeilijkste reviews die ik ooit heb geschreven; Volgers van mijn blog weten waarschijnlijk wel dat ik een grote Collleen Hoover fan ben. En toen las ik dus dit boek… Voor het allereerst ga ik een slechte review schrijven over een van Colleens boeken. En een slechte review is dan nog mild uitgedrukt.Without Merit voelt aan als een grote puinhoop. Er waren momenten tijdens het lezen dat ik me echt afvroeg of Colleen Hoover misschien zo stoned als een garnaal was tijdens het schrijven van dit verhaal. Ze staat er om bekend om moeilijkere, donkere onderwerpen een platform te geven in haar boeken. En meestal doet ze dat echt schitterend. Maar deze keer is de uitvoering echt om bij te huilen. Daarnaast komt er ook veel te veel aan bod en wordt niets deftig uitgewerkt. Zelfmoord, seksualiteit, depressie, zelf de Syrische vluchtelingen crisis. Alles probeert Colleen in dit boek te verwerken. Of althans te vermelden, want van echt verwerken is jammer genoeg geen spraken.Ik weet echt niet goed hoe ik deze review op papier moet krijgen. Ik moet misschien ook niet zo streng zijn. Want het is echt niet makkelijk om een samenhangende review te schrijven over een boek dat totaal geen samenhang kent. Ik ga mijn gedachten proberen op papier te zetten met een metaforische taart. Want alles is altijd beter met taart, toch? Dit boek begon als een simpele, lekkere taart. Een a twee lagen, beetje fruit, beetje slagroom. Maar de bakker wou graag wat extra’s. Dus kwamen er extra lagen. En extra slagroom. Extra chocolade, een hele hoop extra kersen. De bakker bleef maar extra’s toevoegen, tot de taart te zwaar werd. De taart zakte in elkaar en zou je ook gewoon na twee happen al extreme misselijk maken. En daar zit het grootste probleem met Without Merit. Het is allemaal wat te veel van het goede.Daarnaast is het boek gevuld met verschrikkelijk vervelende personages, die maar hun eigen ding doen, zonder twee seconden na te denken. Er is geen karakter ontwikkeling en zelf tegen het einde van het verhaal wordt er eigenlijk niets opgelost. Alles wordt een beetje onder de mat geveegd met de magische woorden: “Maar iedereen maakt toch al eens fouten.” Of je nu zelfmoord wil plegen of seks hebt met je ex vrouw in het huis van je huidige vrouw. Maakt allemaal niet uit in dit boeken, iedereen maakt wel eens fouten!Het verhaal is dan ook nog eens tot de nok gevuld met slut-shaming, scheldwoorden, homofobie en heel veel clichés uit YA verhalen. Ik begrijp dat Colleen Hoover regelmatig een nieuw boek op de markt brengt, maar voor mij mag dit geen vrijgeleiden zijn om boeken zonder enige kwaliteit uit te geven.</t>
  </si>
  <si>
    <t>George en Catherine Clare verhuizen samen met hun 3-jarige dochter Franny vanuit de stad naar het plaatsje Chosen in de buurt van de universiteit waar George werk heeft gevonden als docent, het huis wat ze aanschaffen krijgen ze voor een spotprijsje, dat heeft te maken met het feit dat er een dubbele zelfmoord in heeft plaatsgevonden van het echtpaar Hale, die 3 zoons achter lieten.De zoons van de Hales bieden zich aan om in hun ouderlijk huis klusjes op te knappen.Het huwelijk bij de Clares loopt niet goed en als op een gegeven moment Catherine met een bijl wordt vermoord komt al gauw de verdenking op George te liggen, die hele vreemde dingen uithaalt wat niet aan iedereen ongemerkt voorbij gaat, ze kunnen hem echter niets maken, hij heeft een passend alibi; de mensen worden ouder en de zaak wordt niet opgelost.De sporadische thrillers die ik lees kies ik zorgvuldig uit, ik heb er nu toevallig een stuk of 5 of de stapel waarvan deze de jongste is, en het zou me niet verbazen als dit ook al gelijk al 1 van de beste is, in een snel voortslepend verhaal wordt de spanning opgebouwd tot een deceptie en dan toch weer niet, kortom een prima thriller.</t>
  </si>
  <si>
    <t>De Amerikaanse Donald Ray Pollock (1954) werd voor Al die tijd de duivel bekroond met de Grand prix de littérature policière 2012 en de Prix Mystère de la Critique 2013. Voor zowel het Franse 'Lire' als het tijdschrift 'Rolling Stone' was het het boek van het jaar. Later dit jaar verschijnt de verhalenbundel Knockemstiff, maar vers van de pers is in Nederland en Vlaanderen de kleurrijke literaire thriller Al die tijd de duivel.Al die tijd de duivel  is een buitengewoon doch geniaal boek, vol indrukwekkende personages. Een afgelegen gebied in Ohio is de plaats waar het zich hoofdzakelijk afspeelt, in de jaren na de Tweede Wereldoorlog. Hoofdpersoon is Arvin Eugene Russel, wie we gedurende zijn eerste achttien levensjaren volgen. Arvin is opgevoed door vrome ouders en de lastige relatie met zijn stugge en sterk religieuze vader hebben hem gevormd tot wie hij is. Als zijn moeder overlijdt aan de gevolgen van kanker, ondanks de heftige gebeden en offers van vader en zoon, verandert zijn leven volkomen. Kort na de dood van zijn moeder, pleegt zijn vader zelfmoord en wordt Arvin verder grootgebracht door zijn oma. Hij groeit op tot een volwassen man die  - hoe goedwillig hij ook is - leert hoe belangrijk het is om zijn daden te verantwoorden en schroomt een portie geweld daarbij niet. Bovendien keert hij zich af van God, iets wat zijn vader hem nooit vergeven zou hebben.Naast Arvin zijn er een handvol andere personages die van Al die tijd de duivel  een authentieke literaire thriller maken. Carl en Sandy reizen met de auto door Amerika om lifters te doden en komen vaak ‘s winters terug naar Ohio om geld te verdienen voor het volgende moordseizoen. Lee Bodecker is de sheriff van een kleine stad die probeert zijn volk onder controle te houden, maar zelf ook geen lieverdje is. En dan het opmerkelijke duo Roy en de invalide Theodore die het land doortrekken om het geloof op een extravagante wijze te prediken. Al deze mooie mensen vormen het centrum van Al die tijd de duivel  en proberen ieder op hun eigen manier de nachten te overleven.Donald Ray Pollock schrijft in een vloeiend proza en neemt de lezer mee in een wanhopige strijd tussen goed en kwaad; de ruwe slechtheid in de mens versus goedwillige karakters. Pollock koestert een fascinatie voor het Amerikaanse leven na de Tweede Wereldoorlog en hanteert een prettig leesbare, tijd-kenmerkende stijl. Hij weet diepte en inhoud aan zijn verhaal mee te geven en heeft het boek met een gedachte geschreven, die hij perfect op het papier overbrengt. Al de hoofdrolspelers worden gedreven door religieuze overtuigingen, daar bij de meesten de duivel bezit van hen heeft genomen. Maar hoewel de grove en barslechte daden in het boek voor de lezer onbereikbaar zijn, kruipt het verhaal in je hoofd en neemt het langzaamaan bezit van je, waardoor het haast banaal aanvoelt. Alsof je de extreme personages in het dagelijks leven tegen zou kunnen komen.Op een van de laatste bladzijden is te lezen dat Uitgeverij Karaat ‘zowel jong en fris literair werk als onbekende moderne klassiekers aan het Nederlandstalige publiek wil aanbieden’. Al die tijd de duivel  is het bewijs dat dit doel volkomen geslaagd is, want Pollock overdondert je, schokt je en vertelt een indrukwekkend, aangrijpend verhaal dat je nog lang zal bijblijven. Een literaire parel, schitterend in het thrillergenre!</t>
  </si>
  <si>
    <t>Dit boek ik mijn eerste kennismaking met Kristina Ohlsson.Het boek was soms wat voorspelbaar, maar bleef toch wel spannend. In het begin vond ik de enge kijk van het team wat storend, maar daarna werd het boek alsmaar beter.Wat mij vooral bij zal blijven is de subtiele manier waarop we beetje bij beetje de verschillende personages, met hun specifieke kantjes, leren kennen.</t>
  </si>
  <si>
    <t>De vermissing van 2 meisjes, waarvan er een al vrij vroeg in het boek vermoord wordt aangetroffen, vormt de basis van deze zeer mooi en vlot geschreven thriller met naast de basis van het verhaal ook de nodige uitstapjes naar ontwikkelingen die (uiteindelijk) niet direct met het plot te maken hebben. In de uitwerking van het speurwerk ziet Claire McGowan kans om origineel te blijven en vlot te schrijven, zonder afbreuk te doen aan datgene dat de thriller het predicaat "literair" geeft. De vermissingen vormen aanleiding voor het breder uitwerken van dit thema waarbij de sfeer van hopeloosheid en vertwijfeling goed beschreven wordt. Vooral de gedachtegang van de hoofdpersoon Paula McGuire, die -ongewild- sterk verbonden is met vermissing, is zeer goed neergezet en voelt absoluut geloofwaardig aan. McGowan geeft personages, naast een verleden, ook een karakterschets mee die je helpt een beeld over die personen te vormen, waardoor je fantasie tijdens het lezen ook aan het werk kan blijven.Naast een prima verhaal met interessante wendingen en een behoorlijk uitgewerkt plot zegt het veel over hypocrisie in Ierland, geeft het stof tot nadenken over geloof en legt het de nog altijd aanwezige grimmigheid van onderlinge verhoudingen in dit land bloot.Enkele "losse eindjes" aan het eind doen je ook geloven dat er mogelijk kans is op nog een boek over Paula McGuire.Dit debuut geeft McGowan recht op een warm welkom in de grote groep van schrijvers in het genre Literaire Thrillers. Verloren is een heerlijk boek voor de zwoele zomeravond, maar kan gerust ook op een koude winteravond bij de open haard voor heerlijke uren zorgen.</t>
  </si>
  <si>
    <t>In de bib als thriller gemerkt. Sorry, voor mij geen thriller en daarom maar twee sterren. Als roman beter. Vier sterren.Het boek bestaat uit vier boeken.Deel 1: Trouw van vader e, geboorte van de zoon. Terugkeer naar Amerika en het de eerste levensjaren. Zij die New York kennen zullen hier zeker aan hun trekken komen.Deel 2: Beschrijving van het leven van zijn vader met zijn eerste vrouw en kind. Ook de moord op zijn eerst vrouw. Verblijf van zijn moeder en hij in Italie bij de familie.Deel3: Verblijf in de gevangenis van zijn vader.Deel 4: De breuk met zijn vader en de start van zijn eigen gezin.</t>
  </si>
  <si>
    <t>“Depressie is een fairtradegeestesgesteldheid. Een nieuwe religie. Maar goed, ik was depressief. Ja, oké, dat is nu wel duidelijk, maar hoe erg?”Diego, 46 jaar, woonachtig in Rome, is zo depressief dat hij zichzelf niet meer verzorgt, slecht eet en slaapt, zijn werk laat versloffen en zelfs een poging tot suïcide doet. In de eerste helft van de roman Je leeft maar 1 keer vertelt Diego over zijn leven en hoe hij de vier stadia van zijn ziekte doorloopt. Verder maken we door middel van korte terugblikken op zijn leven kennis met zijn familie en vrienden. In de tweede helft van de roman komt hij terecht in de Praatjeswinkel van Massimiliano. Massimiliano luistert naar zijn verhaal en weet meteen de vinger op de zere plek te leggen. Diego besluit het roer om te gooien en iets goeds te doen voor een aantal familieleden en vrienden. In eerste instantie lijken zijn goede daden slecht uit te pakken, maar uiteindelijk komt alles op zijn pootjes terecht en geneest Diego van zijn depressie.Depressie is een heftig onderwerp dat in Je leeft maar 1 keer door de auteur Fausto Brizzi (1968) toegankelijk wordt gemaakt, zonder dat het loodzwaar wordt. Dat is een bijzondere prestatie, zeker omdat het gaat om een onderwerp waarover in onze maatschappij niet gemakkelijk gesproken wordt. Dit doet Brizzi ten eerste door over Diego's leven en zijn depressie te vertellen alsof het een voetbalwedstrijd is, met een eerste en tweede helft, een pauze, verlenging en strafschoppen. De depressieve periode valt samen met de strafschoppen. Wanneer Diego zich steeds beter gaat voelen, blijkt dat er een leven is na deze voetbalwedstrijd. De vorm van de roman ondersteunt zijn veranderde kijk op het leven: het leven is helemaal niet zoals een voetbalwedstrijd, maar gaat om het liefhebben van de personen die dicht bij je staan.Verder gebruikt Brizzi een flinke dosis humor om het onderwerp van depressie luchtig te houden. De lach en de traan gaan in deze roman heel goed samen, bijvoorbeeld wanneer Diego in het dieptepunt van zijn depressie besluit niet meer te willen leven:“Uitlaatgassen. Een heel effectieve methode. Heel hoog slagingspercentage als de auto goed is afgesloten. Klein probleem: ik had de Corolla uitgeleend aan mijn ex-vrouw. Wat zou ik moeten doen? Een vriend bellen en vragen of ik alsjeblieft zijn Smart mocht lenen zodat ik me erin kon verstikken? Dat leek me niet beleefd en bovendien had ik geen zin om naar buiten te gaan.”Diezelfde humor en scherpe waarneming zijn de fundamenten voor deze feelgood roman. Ze maken dat we de personages als echte mensen zien met hun kwaliteiten en onvolkomenheden. Dat blijkt al uit de manier waarop de personages geïntroduceerd worden. Diego benoemt onmiddellijk hun valkuilen en neemt hen niet altijd even serieus. Hij neemt zichzelf zelfs nauwelijks serieus: “Ik, en dat is zeker geen geheim voor wie me kent, ben altijd hopeloos uit de mode geweest (...)”.Brizzi is, tot slot, niet vies van wat maatschappijkritiek in deze roman. Diezelfde scherpe waarneming en bijtende humor laten ons nadenken over de maatschappij waarin we nu leven:“Tegenwoordig moet je, door toedoen van Lisa Simpson, per se gezond zijn. Als je geen vegetariër of, liever nog, veganist bent en niet alleen peperdure biologische voedingsmiddelen eet, als je niet afziet van schadelijk zonnebaden en een sigaretje na het eten, als je niet elke dag minstens twee uur aan yoga doet, of als je altijd maar een ibuprofennetje tegen de hoofdpijn neemt in plaats van een wonderbaarlijke Azteekse thee, ben je een volslagen oetlul, veroordeeld tot een laag vetweefsel en een voortijdige dood.”Fausto Brizzi verdient een dikke pluim voor zijn geslaagde roman die ons met een lach en een traan laat zien dat liefde een medicijn kan zijn.</t>
  </si>
  <si>
    <t>Even voor de duidelijkheid: Ik heb dit boek in het Zweeds gelezen.Ik las nl elders op Hebban dat het handig is om te vermelden of je een boek in de originele versie leest of nog in een andere taal dan wel in het Nederlands. Dus voilà. Ik las al meerdere romans van Nesser maar nog lang niet allemaal. En omdat ik echt wel fan geworden ben, hoop ik daar toch ooit te geraken. Meneer Nesser is echter een heel productief man, en brengt ongeveer 1 boek per jaar uit, dus ik zal nog even de tijd moeten nemen... Ik ben wel heel blij dat ik de hele Barbarotti-reeks nu heb en dan ook de andere verhalen kan lezen. Want ik heb genoten van dit boek, hoewel het geen gemakkelijk Zweeds is! Het verhaal draait om de familie Hermansson die een groot verjaardagsfeest houdt ter ere van de 65ste verjaardag van de vader Karl-Erik en de 40ste verjaardag van dochter Ebba. Tijdens dit verjaardagsfeest verdwijnen zowel zoon Robert, die bekend is geworden door een nationale realitysoap, als kleinzoon Henrik, een zoon van Ebba. Mocht het verhaal nu enkel rond de misdaad draaien, zou het snel uit zijn, maar Nesser zit zo dicht op de huid van zijn personages en spit de zieleroerselen en de relatieproblemen van zijn personages zo diep en zo beeldig uit dat ik er met gemak lang genoeg van kan genieten. Alle familieleden lijken wel in een neerwaartse spiraal te zitten. De misdaad ontrolt zich traag, maar je kan ondertussen enorm meeleven met de personages en met Inspecteur Barbarotti die na een 200-tal pagina's wordt opgevoerd, en maar geen doorbraak vindt in het onderzoek. Het is één van de weinige thrillers-misdaadverhalen die mij een brok in de keel doen krijgen als ik lees over de gevolgen bij de familie Grundt van dochter Ebba, dan wel bij de grootmoeder. Het feit dat er geen doorbraak komt in het politie-onderzoek, draagt eerder bij aan het realisme van het verhaal dan dat het echt stoort. Het doet inderdaad goed denken aan een schrijfster als Patricia Highsmith. Een diepgaand psychologisch misdaadverhaal waar je niet anders kan dan enorm meeleven met de personages. Eindelijk een boek met het predikaat 'literaire thriller' waard! En Inspecteur Barbarotti belooft nog meer leesplezier!</t>
  </si>
  <si>
    <t>"‘Ergens in de tropen leeft een vlieg die wespen imiteert. Hij heeft vier vleugels, net als alle andere vliegen, maar hij houdt ze op elkaar, zodat het er maar twee lijken. Op zijn buik heeft hij gele en zwarte strepen, hij heeft voelsprieten en bolle ogen en hij heeft zelfs een nepangel. Hij doet niemand en niets kwaad. Maar verkleed als wesp wordt hij gevreesd door vogels, hagedissen en zelfs door mensen. Hij kan rustig een wespennest binnengaan, een van de gevaarlijkste en best beveiligde plaatsen ter wereld, en niemand die hem herkent.""Dat moest ik ook doen.De gevaarlijksten imiteren’In het subtiele "Ik ben niet bang" wordt een klein jongetje veel te snel volwassen, het dolkomische "Ik haal je op, ik neem je mee" grossiert in kleurrijke dorpsfiguren, terwijl de apocalyptische satire "Het laatste oudejaar van de mensheid" vooral ontnuchterend werkt. "Zo God het wil" trekt de lezer mee in een niet bepaald ideale vader-zoon relatie. De Italiaanse auteur Niccolo Ammaniti is onmiskenbaar gezegend met een veelzijdige pen, waarin subtiliteit, een vlotte toegankelijke taal en ontroering samengaan met humoristische situaties en burleske karakters. Het naar mijn smaak iets te groteske "Laat het feest beginnen" viel een beetje tegen, maar met "Jij en ik" voegt Niccolo Ammaniti opnieuw een topper toe aan zijn ijzersterke oeuvre.'Jij en ik' is een novelle van 127 pagina’s over een kwetsbaar jongetje dat moeilijk contacten kan leggen met leeftijdsgenoten en het liefst vertoeft in zijn eigen droomwereld. Door het gedrag en uiterlijk van ‘normale kinderen van zijn leeftijd’ te observeren en vervolgens te imiteren slaagt de 14-jarige Lorenzo erin zo weinig mogelijk in de kijker te lopen. Op een dag vertelt hij zijn moeder een ondoordachte leugen waarop hij niet meer kan terugkomen zonder gezichtsverlies. Dan dringt zijn halfzusje zich aan hem op. Olivia is tien jaar ouder en worstelt met haar eigen problemen.Vanaf de eerste bladzijde heeft Ammaniti de lezer in zijn greep. We treden moeiteloos binnen in de leefwereld van de jonge Lorenzo. De auteur maakt gebruik van een heel eenvoudige taal, die tegelijk veel beelden oproept. Jij en ik is een ontroerend kleinood waarin ik enkel zijn spitse humor af en toe gemist heb. Een aanrader, ook voor adolescenten!Ben je op zoek naar dunne boeken? Dan wil ik je deze ‘Jij en ik’ (127 pagina’s) warm aanbevelen in combinatie met het totaal verschillende "Jij bent mijn schat" (64 pagina’s). Samen vormen deze twee boekjes namelijk een uitstekende kennismaking met het werk van Italië ’s literaire wonderboy.</t>
  </si>
  <si>
    <t>Je kan de Steen der Wijzen plaatsen in de polonaise achter Dan Browns' code en mysterie. Mystieke gegevens, fantasie en gesuggereerde realiteiten worden samengevoegd in een hutsepot en uitgebracht onder de vorm van een misdaadroman. Het verhaal op zich is spannend. Toch kan de geroutineerde thrillerlezer de plot reeds ver voor het einde opsnuiven. Het lijkt erop dat de schrijver zijn geloofwaardigheid moet halen in hoogdravende verklaringen van metafysische verschijnselen. Deze spitstechnologische beschrijvingen zouden rustpunten kunnen zijn in de opbouw van de spanning, maar op mij werkten ze als een "steen des aanstoots".De schrijftrant vind ik goedkoop. Op sommige momenten stelde ik me de vraag of dit boek wel door één auteur is geschreven. Enerzijds wordt een hele resem mystiek, geschiedenis en metafysica voorgeschoteld, terwijl de uitwerking van het eigenlijke verhaal soms kinderlijk overkomt. Het taalgebruik onderstreept deze tweeslachtigheid: geleerddoenerij bij het ene en simpliciteit bij het andere.Dit boek lees je tijdens de vakantie in je luie zetel of op het strand. Daar is niks mis mee, als je maar beseft dat je geen meesterwerk leest.</t>
  </si>
  <si>
    <t>Met veel plezier las ik jaren geleden de boeken van Lauren Weisberger. Ken je haar nog van De duivel draagt Prada en Van gossip tot Gucci? Ik vond haar schrijfstijl gevat en humoristisch. Door de setting van New York, de beroemdheden en de rijke personages met hun glitter, glamour en merkspullen voelde het echt als een heel ver van mijn bed show. Toch was dat helemaal niet erg en zorgde dat er juist voor dat ik even helemaal van de wereld was. Nu er, na een aantal jaren niks van Weisberger gelezen te hebben, een nieuw boek verscheen, was ik erg benieuwd of ik diezelfde leesbeleving zou hebben.Toen het verhaal bleek te gaan over Emily uit De duivel draagt Prada, was ik bang voor een afknapper. Het was al zo'n tijd geleden dat ik het boek las. Ik vreesde niet veel meer over de personages te weten en tijd (of zin) in het herlezen van boeken heb ik niet. Gelukkig bleek het heel erg mee te vallen. Ook als je De duivel draagt Prada niet kent, kun je dit boek lezen. Soms blikt Weisberger even terug naar "vroeger", maar enkel om herinneringen op te halen, niet omdat het noodzakelijk is binnen het verhaal.Door deze terugblikken wordt wel duidelijk dat de tijd is verder gegaan. Emily is ouder geworden, inmiddels getrouwd, en succesvol in wat ze doet. Ze stylet de imago's van beroemdheden. Als twee belangrijke cliënten haar ontslaan en kiezen voor een jonger iemand, voelt Emily de druk toenemen. Ze moet zorgen dat ze in beeld blijft en heeft een klapper nodig om op de kaart te blijven. Als Karolina, topmodel en vrouw van de Amerikaanse senator, staande wordt gehouden op verdenking van rijden onder invloed, staat haar leven op zijn kop. Ze mag haar (stief)zoon niet meer zien en haar man kondigt op de televisie aan dat hun relatie ten einde is. Dat is net de kans waar Emily op zat te wachten. Samen met hun gezamenlijke vriendin Miriam, die ooit een top advocate was, gaan ze aan de slag om het leven van Karolina weer op de rails te krijgen en haar van haar bezoedelde imago af te helpen.Weisberger wisselt met de hoofdstukken de personages af. Afwisselend lezen we vanuit het perspectief van Emily, Karolina of Miriam. Emily die hard werkt en haar neus ophaalt voor het duffe stadje waar Miriam woont, Miriam die als huisvrouw en moeder een hele wereld ziet opengaan tussen de rijke lui uit dat duffe stadje en Karolina die haar leven in duigen ziet vallen. Alle drie zijn ze zo verschillend, maar ook een hele fijne aanvulling op elkaar. De kordate Emily, de lieve Karolina en wat bleue Miriam, ze hebben alle drie iets dat je zal aantrekken.De vlotte, gevatte en humoristische schrijfstijl van Weisberger is als vanouds. Nog steeds voelen de situaties waarin de vrouwen zich bevinden ver van je bed, maar het kost geen enkele moeite om je te laten opslokken in de Amerikaanse toestanden. Het is fijn om te zien dat niet alleen ik als lezer er jaartjes bij heb gekregen, maar Emily en de schrijfstijl van Weisberger ook volwassener zijn geworden. Wat mij betreft is dit boek een heerlijk moment voor jezelf. Leugens &amp; Lattes is een boek om even helemaal in te verdwijnen.</t>
  </si>
  <si>
    <t>Helaas, 'De nachtwaker' kon me niet bekoren. Normaal gesproken hou ik van boeken waarin twee verhaallijnen naast elkaar spelen, of waarin regelmatig van locatie of tijd gewisseld wordt. Bij dit boek had ik al vrij snel het gevoel in een complete chaos beland te zijn. Tientallen personages, het ene al nietszeggender dan het andere. Onmogelijk om de relaties tussen al deze mensen te ontdekken. Een overdaad aan personages dus, maar ook aan details, aan complexiteit. Naar het einde van het boek toe praten een aantal personages met elkaar om informatie uit te wisselen en het plaatje helder te krijgen. Helaas, zelfs de hoofdrolspelers begrijpen niet hoe alles in elkaar zit.Als ik op de beoordelingen op Hebban mag afgaan, heb ik met De nachtwaker een van de mindere boeken van Tomas Ross gelezen.</t>
  </si>
  <si>
    <t>Ik heb dit boek vorig jaar gekocht in de uitverkoop. Als je afgaat op de omslag lijkt het te gaan om een literaire roman, maar niets is minder waar.Het boek bestaat uit een opeenstapeling van clichés die ook nog eens keer op keer herhaald worden. Maar zelfs als thriller is dit boek volkomen mislukt. De paar keer dat het verhaal een beetje pakt wordt dit gevoel binnen de kortste keren weer teniet gedaan.Waarom een veredeld schoolopstel uitspinnen tot ruim 600 bladzijden?Ik kwam ongeveer 15 keer bij verschillende gelegenheden het woord brullen tegen, terwijl hier gewoon 'roepen' of 'schreeuwen' had moeten staan.We hebben er een nieuw genre bij: meeuwenflut.</t>
  </si>
  <si>
    <t>Samen met Wendela de Vos vormde Atie Vogelenzang een schrijfduo onder het pseudoniem Tupla Mourits. Ze wonnen met Vrouwelijk Naakt de Schaduwprijs voor beste thrillerdebuut in 2006. Samen schreven ze zeven boeken, waarna Vogelenzang besloot alleen een boek te schrijven. Uit het niets is het resultaat van haar rijke fantasie. Een boek over de verpleegster Barbara, die op een avond in haar huis wordt aangevallen door een gemaskerde man. Na de aanval doemen er allerlei vragen bij Barbara op: Wie was de man, en waarom werd ze aangevallen?Als thrillerliefhebber doet de cover je hart wellicht sneller kloppen: Een verlaten, mysterieus huisje in de mist met de titel Uit het niets. Uitgaande van de cover verwacht je eventueel een keiharde, bloedstollende thriller, maar helaas is niets minder waar. Er is weinig sprake van spanningsopbouw, de plottwists die in het verhaal zitten zie je al van mijlenver aankomen en je wordt als lezer weinig verrast.Vogelenzang maakt het tekort aan spanning in het verhaal een beetje goed met haar schrijfstijl, waarbij ze nergens doekjes om windt. De zinnen en hoofdstukken zijn kort, de omgeving wordt niet onnodig beschreven en het boek bestaat voornamelijk uit acties en dialogen. Dit heeft echter een groot nadeel; de personages blijven erg vlak. Voornamelijk de ik-persoon, Barbara, komt af en toe emotieloos over en lijkt weinig na te denken bij de gebeurtenissen. Terwijl de lezer de puzzelstukjes van een mysterie al in elkaar gepast heeft, komt Barbara hier een paar bladzijden later achter. Ze is weinig verdrietig en zelden verward bij een ommekeer in het verhaal, en waar normale mensen bang zouden zijn geeft ze geen kick:Het einde van dit boek is wat vreemd. Er lijken losse eindjes aan elkaar te worden geknoopt. Zo wordt het verhaal ietwat afgeraffeld met een mail waarin de laatste momenten worden beschreven. Ook blijf je, net als het hoofdpersonage, nog achter met vragen. De grote ‘waarom?’ vraag wordt eigenlijk niet beantwoord, iets waar je als thrillerliefhebber toch wel op zit te wachten.Al met al mist deze thriller wat spanning en had het verhaal misschien wat beter uitgedacht moeten worden. De personages hebben weinig diepgang en het einde lijkt wat afgeraffeld te worden, waardoor je teleurgesteld het boek dichtslaat. Een lichtpuntje is te vinden in de fijne schrijfstijl van Vogelenzang; ze gebruikt korte zinnen en hoofdstukken om snel en efficiënt ter zake te komen.</t>
  </si>
  <si>
    <t>Ik mocht net als veel anderen dit boek lezen als Party Proof bij HebbanDe tekst las snel maar het verhaal stroopte en daardoor had je het gevoel dat je de leegtes leefde, de warmte voelde, de eenzaamheid, het desolate voelde.Er gebeurde zo weinig en toch weer zo veel, vooral onderhuids.We zijn de getuigen van een meisje Billy die door een trampoline ongeluk in coma ligt. Haar enige vriend Seb komt in een soort niemandsland terecht. Seb is een wat vreemde jongen van 17 jaar die op zijn 3e "Ik begrijp mezelf niet" tegen zijn moeder zei.Seb staat een beetje buiten de wereld, hij lijkt autistisch, snapt alleen de letterlijke tekst van iets. Bij "rondhangen" ziet hij een andere betekenis.Seb krijgt een sniper geweer voor zijn verjaardag en gaat met vijf vrienden schieten. De wapens zijn niet echt ze schieten met pellets.De vier jongens moeten examen doen en wereldvreemde Seb moet zichzelf vermaken. Hij oefent veel en wordt een goede schutter.De ouders van Seb en zijn oom zijn ook weinig spraakzame mensen. Iedereen draait om elkaar heen. Er broeit iets. En dan pats gebeurd er iets.</t>
  </si>
  <si>
    <t>Myrthe van der Meer alias Emma vertelt in haar autobiografische debuut over haar opname in de PAAZ (Psychiatrische Afdeling Algemeen Ziekenhuis). Emma is zwaar depressief en zelfs suïcidaal. Op de PAAZ wordt ze zo goed als kwaad behandeld volgens de normen van de psychiatrie: een eindeloze hoeveelheid pillen om de depressie te onderdrukken en nog een zooitje andere pillen om de bijwerkingen daarvan tegen te gaan. Gesprekken met psychiaters en psychologen en verschillende vormen van therapie vullen vijf maanden lang haar agenda. Dit alles afgewisseld met een monotone dagbesteding onder leiding van de verplegers.Van der Meer schuwt niet met de nodige zelfspot en rauwe humor een kijkje in haar verstoorde brein te geven. Met een vloeiende pen en rake woorden weet Van der Meer de vinger precies op de zere plek te leggen. Het geeft de lezer een treffend beeld van het leven van een psychiatrisch patiënt. Het beladen onderwerp wekt de indruk dat deze zogeheten roman zware kost zal zijn. Toch is 'Paaz' is helemaal geen zwaar boek, en leest het juist vloeiend weg. De cynische humor van Van der Meer haalt de scherpe randjes er vanaf en maken het verhaal toegankelijk. Op sommige momenten is het soms zelfs herkenbaar; een vervaarlijk besef dat depressie een ziekte is die iedereen zomaar zou kunnen overkomen. Met haar verhaal haalt Van der Meer het rookgordijn weg dat het algemene beeld van de psychiatrie vertroebeld. Maakt zij het duidelijk en minder stigmatiserend voor de lezer. Wekt zij begrip en sympathie op.'Paaz' omvat het bevlogen verhaal van iemand die met zichzelf in de knoop zit en daar niet meer eigenhandig uit kan komen. Iemand die ondanks de ontkenning toch professionele hulp heeft aanvaard. Want ook al schrik je soms van het tegenstrijdige gedrag van behandelaren en het gemakzucht waarmee onmetelijk veel pillen voorgeschreven worden; zonder professionele hulp had het zomaar anders kunnen aflopen voor Emma. Van der Meer vormt met haar eerlijke verhaal een boegbeeld voor veel hulpeloze mensen; bij wie slechts een toereikende hand al zoveel verschil kan uitmaken. Een indrukwekkend relaas.</t>
  </si>
  <si>
    <t>Ik had eigenlijk gedacht dit boek leuk te vinden omdat het dystopisch is en het idee van "alleen kinderen blijven over" erg interessant klonk!Maar helaas heb ik mij echt door boek heen moeten worstelen!Meerdere keren eraan begonnen, toen weer weg gelegd en daarna weer begonnen met lezen!Het lukt niet om een connectie met Anna te voelen, want daarvoor gaat de auteur niet genoeg op haar in!Het blijft allemaal wat een deprimerend geheel omdat er geen hoop op een goede toekomst is.Dit boek heb ik gelezen voor de 7 Days Reading Challenge van Hebban &amp; heb goede hoop dat ik toch nog een heel leuk boek ga vinden in deze challenge!</t>
  </si>
  <si>
    <t>'Ze maakt een tweede snee. Een brandend kloppen omringt de wonden. Het voelt lekker, zuiver – hier, waar degene is die ‘ik’ zegt. Ineens wordt ze overvallen door het nu – alleen dit moment, en een zachte pijn. Geen gemis. Als gemis een kap over je hoofd is, dan valt die nu van haar af, vormt een kloppende knoop en nestelt zich in de open wond op haar arm. Ze haalt diep adam. Dit past bij me, denkt ze. Dit past bij me.'De Grens is het debuut van de jonge Finse auteur Riikka Pulkkinen. Ze kerft (letterlijk) diep in de ziel van haar twee vrouwelijke hoofdpersonages. Anja, een 53 jarige literatuurprofessor heeft haar dementerende echtgenoot beloofd dat ze hem zal helpen met sterven op het moment dat hij haar niet meer herkent. Haar nichtje, de 16-jarige Mari is verliefd op haar leraar Fins, die het mooie, fragiele tienermeisje ook wel ziet zitten. Beide protagonisten komen beurtelings aan bod met hun verhaal en daarnaast krijgen we enkele hoofdstukjes waarin de gebeurtenissen bekeken worden door de ogen van Julian (de leraar) en Anni (het 6-jarig dochtertje van de leraar). De grens is een intens psychologische roman, die voor mij wel iets minder zwaar-op-de-hand had mogen zijn. Dat is moeilijk voor een roman die bol staat van zwaar beladen thema’s als zelfmoord , euthanasie, dementie, zelfverminking, onverwerkte homoseksualiteit, de dood, het noodlot en seksueel misbruik. Een zwaarmoedige atmosfeer domineert constant en leidt uiteindelijk in het geval van Mari tot een geforceerd dramatische ontknoping. Ondanks het gepsychologiseer komt deze tiener niet echt tot leven. De motieven van haar leraar blijven nog onduidelijker, tenzij zijn handelen toch simpelweg door geilheid aangestuurd wordtDe schuldgevoelens van Anja die worstelt met de ‘onmogelijke’ belofte aan haar zieke man worden heel beeldenrijk gevolgd in het tempo van de Finse seizoenen, waarvan de geuren en kleuren in het hele boek de sombere, enigszins beklemmende sfeer versterken. De associatie met moord komt wat krampachtig over, maar beter te begrijpen als we ons realiseren dat in Finland euthanasie nog volledig bij wet verboden is.De verhalen van Anja en Mari komen nergens echt samen. Wel tasten ze allebei hun grenzen af. ‘Goed en kwaad’ , ‘liefde en lust’ maar ook de vraag of het noodlot persoonlijke keuzes in de weg staat.De roman eindigt met de illusie dat alle personages uiteindelijk op hun pootjes terecht komen, een interpretatie die volgens mij sterk varieert naargelang de optimistische/pessimistische ingesteldheid van de lezer.De Grens is een veelbelovend debuut van een schrijfster met nog wat groeipijnen maar zeker veel potentieel! P.S. Is de fixatie van alle vrouwelijke personages op orale seks een typisch Fins fenomeen?</t>
  </si>
  <si>
    <t>Sophie Kinsella veroverde de harten van miljoenen lezers met de bestsellerserie Shopaholic. Niet te filmen! is haar eerste YA-roman.Audrey heeft een sociale angststoornis, een algemene angststoornis en er zijn periodes dat ze erg depressief is. Naar buiten durft ze niet en ook durft ze geen oogcontact te maken. Ze draagt constant een zonnebril om al het oogcontact te kunnen vermijden. Ze zit in therapie en haar familieleden proberen haar op alle manieren te steunen. Maar de weg naar verbetering is lang en heeft zijn tijd nodig. Haar therapeut geeft haar het advies om haar leven vast te gaan leggen op camera. Door bijvoorbeeld haar familieleden te filmen maakt ze toch op een manier oogcontact en dit kan haar helpen haar zelfvertrouwen te vergroten. Voor Audrey best een moeilijke opdracht. Maar dan maakt ze kennis met Linus, een vriend van haar broer. Als ze merkt dat hij haar begrijpt is het begin naar genezing gemaakt.Het boek begint met een humoristisch hoofdstuk waarin de moeder van Audrey helemaal door het lint gaat. Frank, de broer van Audrey is helemaal verslaafd aan gamen (zo herkenbaar), zeker nu hij meedoet met een online toernooi waarbij heel veel geld valt te verdienen. Nachten lang is hij aan het oefenen en moeders is er helemaal klaar mee. Door Audrey haar ziekte is ze overbezorgd geworden en dat uit zich in heftige, maar ook komische situaties. Na dit eerste hoofdstuk gaan we een maand terug in de tijd. Audrey is de verteller in dit verhaal en haar belevenissen worden afgewisseld met videotranscripties. Wat opvalt is dat de hoofdstukken in Niet te filmen! niet genummerd zijn.Het thema in Niet te filmen! is best heftig. Maar toch komt het verhaal absoluut niet beladen over. De schertsende wijze van vertellen laat je regelmatig lachen. Verschillende situaties in het gezin, met een aan games verslaafde puber, een moeder die nogal eens heftig en overdreven reageert en een vader die zich vaak afzijdig houdt, zijn karakteristiek beschreven en zorgen geregeld voor een komische noot. Daarnaast werd ik als lezer bewust gemaakt wat een angststoornis en een depressie voor invloed kan hebben. Waardoor Audrey een angststoornis heeft ontwikkeld wordt niet volledig prijsgegeven, maar op een gegeven moment kon ik me wel het een en ander indenken wat de reden zou kunnen zijn. Niet te filmen! vertelt over vriendschap en ook een stukje romantiek is aanwezig. Een leuke Young Adult roman waarin het thema op een luchtige en toegankelijke wijze beschreven wordt en Sophie Kinsella laat hiermee zien dat ze ook in dit genre een fantastisch verhaal kan neerzetten.</t>
  </si>
  <si>
    <t>Dit is het eerste boek van Casey Hill wat ik gelezen, dit dankzij Crimezone.Dit boek is me zeker niet tegengevallen. Anders dan de thrillers die ik normaal lees, maar zeker niet minder leuk. Raadselachtig en spannend tegelijk, leest vlot, een boek wat je graag in 1 keer uitleest.De karakters zijn ook erg sympathiek en je leeft ook mee met de problemen en nare herinneringen uit hun persoonlijke leven.Ga zeker ook het eerste boek van Casey Hill lezen en hoop dat deze serie boeken vervolgd worden.</t>
  </si>
  <si>
    <t>Eigenlijk is alles slecht aan dit boek, met uitzondering van de omslag. Het verhaal is oppervlakkig en tegen het einde maakt het een rare wending en krijgt het een hoog boeketreeks-gehalte. De personages zijn vreemd, slecht uigewerkt en (wederom) oppervlakkig. Daarnaast is het doorspekt met billenkoekscenes die ik erg misplaatst vind. De auteur wilde blijkbaar iets 'nieuws' toevoegen maar diept dit bijzondere onderwerp niet uit. Het is voor een doorsnee lezer niet logisch dat iemand zich laat slaan. Voor de schrijfster waarschijnlijk wel want ze geeft geen uitleg en beschrijft geen emotie.Daarnaast scoort het slechte recensies in tijdschriften en kranten (Vrij Nederland en de Pers). Slecht is dus wel een goede omschrijving van dit mislukte experiment. Onbegrijpelijk dat dit boek is uitgegeven. Mensen die derhalve toch nieuwsgierig zijn, adviseer ik om nog even geduld te hebben. De rest van de oplage is vast binnenkort voor een zeer zacht prijsje te koop bij de Slegte of in de aanbieding bij alle andere boekhandels.</t>
  </si>
  <si>
    <t>Ik heb het boek nog niet uit, ben pas op pagina 100 of zo, maar ik erger me nu al kapot aan het feit dat de schrijver, ondanks dat hij er in het verhaal op hamert dat je altijd je feiten goed moet onderbouwen en wetenschappelijk moet bewijzen, ZELF niet de minste of geringste moeite heeft gedaan om te checken wat het tijdsverschil tussen Tel Aviv en Tokyo is. Hij beweert dat het 10 uur is, terwijl het in werkelijkheid maar 6 uur is.Nu zullen sommige misschien denken "whatever", maar ik vind dit echt een grove amateuristische fout, die door een zeer simpel natrekken van de feiten vermeden had kunnen worden. Nu lijkt het alsof de schrijver een willekeurig nummer heeft gekozen dat in strijd is met de werkelijkheid, en het geheel totaal ongeloofwaardig maakt.Ik bedoel, tijdreizen is natuurlijk ook niet mogelijk, maar je mag toch in ieder geval van een schrijver verwachten dat hij dingen die WEL bestaan niet zomaar naar zijn eigen gemak aanpast.Wilde hij soms per se dat het 10 uur moest zijn?Het maakt mij niet uit hoe dit verhaal verder gaat, ik geloof er nu niks meer van.</t>
  </si>
  <si>
    <t>Annabel Wismar is ernstig ziek en krijgt in het ziekenhuis te horen dat ze niets meer voor haar kunnen doen. Ze besluit om in België de behandeling voort te zetten. Samen met haar zoon David gaat ze het zware proces in om tegen de ziekte te strijden. David wil de waarheid niet onder ogen zien en vlucht in een bijna obsessieve zoektocht naar zijn oude liefde, waarbij hij het randje opzoekt van wat wel of niet kan, maar gelukkig op tijd inziet dat hij fout bezig is. Annabel zoekt steun in haar herinneringen aan vroeger, door middel van haar oude dagboek. Tegelijkertijd wordt er duidelijk wat er zich heeft afgespeeld in het verleden van Annabel. Judith Visser heeft een prachtige, maar heftige roman geschreven, gebaseerd op wat zij met haar moeder heeft meegemaakt. Het boek begint met een flashforward, waardoor je gelijk in het verhaal wordt getrokken en je niet meer wilt stoppen met lezen. De hoofdstukken worden afwisselend geschreven vanuit het perspectief van Annabel en David en tussendoor zijn er flashbacks van de jeugdtijd van Annabel. Dit zorgt voor een goede en duidelijke opbouw van het verhaal en je raakt hierdoor nog meer betrokken bij de hoofdpersonen. Het boek is mooi en ontroerend geschreven, wat helemaal tot uiting komt bij de laatste bladzijde. Ik hield het toen in ieder geval niet meer droog.</t>
  </si>
  <si>
    <t>Ik hou wel van een chicklitje op zijn tijd, maar dit boek heb ik met grote moeite uitgelezen :-( Ik kan er niets anders van maken, dan dat ik het een vreselijk flutboek vind waar ik me vaak aan ergerde. De schrijfstijl is ronduit grof en van alle kanten komen er personages voorbij, die er totaal niet toe doen. Door de grofheid in het boek zou je denken, dat dit boek geschreven is door een man.Nog nooit een boek gelezen van zo'n laag niveau,... zelfs één ster vind ik eigenlijk teveel!</t>
  </si>
  <si>
    <t>De broers Barrett en Tyler worstelen met hun innerlijke ik, het alledaagse van het leven, de teleurstelling dat ze niet groots leven.Tyler is niet de beroemde liedjesschrijver geworden die hij graag wilde zijn en Barrett heeft moeite met relaties en kan geen man blijvend aan zich binden.Tyler woont samen met zijn ongeneeslijk zieke vriendin Beth en Barrett woont bij hen in. Wanneer de ziekte van Beth dan toch op z'n retour lijkt weten beide mannen niet hoe met deze rollercoaster aan emoties om te gaan.Dit boek heb ik gelezen voor een leesclub. De recensies waren veelbelovend en daarom viel de keuze dan ook op dit boek.Toen ik het boek uit had, had ik het gevoel ergens de boot te hebben gemist. Een auteur die zo wordt bejubeld, een boek met zulke recensies, ik had er echt zoveel meer van verwacht. Het volgen van de twee broers in een deel van hun alledaagse leven was voor mij bepaald niet boeiend. De diepgang heb ik niet kunnen ontdekken en de grote lappen tekst die tussen haakjes staan lieten mij elke keer de draad kwijtraken, waardoor deze mij in grote mate gingen irriteren.De personages irriteerden mij ook. De vicieuze cirkel van ontevreden zijn, het gezemel en geneuzel daarover, het niets veranderen hieraan, om daarna weer ontevreden te zijn...... gaven mij de neiging om ze bij kop en kont te pakken, door elkaar te schudden en te zeggen, houd je mond en doe er wat aan!</t>
  </si>
  <si>
    <t>Wat een interessant, meeslepend, confronterend en helder geschreven boek is “Sapiens, een kleine geschiedenis van de mensheid”. Geschreven door Yuval Noah Harari. Een Israëlische historicus. Het boek schetst 70.000 jaar Sapiens geschiedenis: van de cognitieve revolutie (deel 1), de agrarische revolutie (deel 2), de eenwording van de mensheid (deel 3) en de wetenschappelijke inclusief industriële revolutie (deel 4). Zowel Obama (in dit CNN filmpje van 3 september 2016) als Bill Gates (blog 17 mei 2016) prijzen het boek aan.Harari beschrijft in deel 1 hoe de Homo sapiens het vermogen ontwikkelde om grotere hoeveelheden informatie over te brengen over de leefomgeving (complexe handelingen als het jagen op bizons) en over sociale verbanden (roddelen). Daarnaast ging men informatie overbrengen over dingen die in het echt niet bestaan (imaginair) zoals stamgeesten, naties, naamloze vennootschappen en mensenrechten. Met als gevolg dat de Homo sapiens als ecologische seriemoordenaar 45.000 jaar geleden Australië koloniseert en 16.000 jaar geleden Amerika. Noord Amerika verloor in korte tijd 34 van de 47 soorten grote zoogdieren, Zuid Amerika verloor er 50 van de 60. In Australië zijn van de 24 diersoorten van 50 kg of zwaarder er 23 gestorven. De cognitieve revolutie maakte Homo sapiens van een onbeduidende aap tot koning van de wereld.In deel 2 wordt beschreven hoe de agrarische revolutie (vanaf 10.000 jaar geleden) voor de overgrote meerderheid van de gedomesticeerde dieren een vreselijke ramp was: sapiens besteedde al hun tijd en energie aan het manipuleren van de levensloop van een paar dier- en plantensoorten tot o.a. het kippenras. In deze periode ontstonden ook de eerste steden en wereldrijken. Men bracht orde aan door de bevolking onder te brengen in imaginaire categorieën. Deze hiërarchie zorgde voor onderdrukking en uitbuiting.Deel 3 maakt duidelijk hoe vanuit de pretentie om over de hele wereld te willen heersen, in het belang van alle aardbewoners, volkeren werden verwoest. Waar in 10.000 v.C. vele honderden menswerelden naast elkaar bestonden, leefde in 1.450 n. C. 90% van alle mensen in de megawereld Afrika-Eurazië. De geschiedenis stevent af op eenheid. Een mondiaal imperium, geregeerd door een multi-etnische elite, bijeengehouden door een gemeenschappelijke cultuur en gemeenschappelijke belangen.In deel 4 (wetenschappelijke revolutie) beschrijft Harari de ongeëvenaarde onverzadigbare ambitie van Europeanen om vreemde landen te verkennen en veroveren. De eerste Europeaan zette in 1606 voet op het Australische continent, in 1492 in Amerika en in 1519 op Mexico. De expeditie van Cock (1768) was het begin van de Britse bezetting. Met een humanitaire ramp tot gevolg: tussen de 16e en 19e eeuw werden 10 miljoen Afrikaanse slaven naar Amerika geïmporteerd. De industriële revolutie begon rond 1750 in Engeland en bracht ons nieuwe manieren om energie om te zetten en goederen te produceren. Tijdens de sociale revolutie ontstond de afbraak van gezinnen en lokale gemeenschappen, die werden vervangen door de staat en de markt. Dus waar miljoenen jaren van evolutie ons hebben gevormd om te leven en te denken als leden van een groter geheel zijn we in slechts twee eeuwen tijd veranderd in ontwortelde individuen. En met de opkomst van de vee-industrie en het consumentisme is de angst voor ecologisch verval realistischer dan de angst dat (1) hulpbronnen opraken dan wel (2) dat oorlogen uitbreken. Immers, de zeven decennia na de 2e Wereld Oorlog vormen veruit het vreedzaamste tijdperk uit de geschiedenis van de mensheid.Samenvattend (Harari’s woorden): “Geschiedenis leert ons dat dingen die hoogstens nog een kwestie van tijd leken nooit plaatsvinden wegens onvoorziene gebeurtenissen en dat andere scenario’s waar niemand zelfs maar bij had stil gestaan juist wel werkelijkheid worden. Keer op keer is gebleken dat grote uitbreidingen van de menselijke almacht het welzijn van de individuele sapiens niet per se ten goede kwamen en meestal gigantisch veel ellende betekenden voor andere dieren. De laatste paar decennia is pas serieuze vooruitgang geboekt op het terrein van menselijke omstandigheden. Zelfs in keiharde dictaturen heeft de gemiddelde moderne mens veel minder kans om slachtoffer te worden van moord dan in de premoderne samenleving. We zijn machtiger dan ooit maar hebben nauwelijks idee wat we met al die macht aan moeten. Erger, de mensheid lijkt onverantwoordelijker dan ooit gezien het voornaamste project van de wetenschappelijke revolutie, te weten het eeuwige leven voor de mensheid.”Best een pittige boodschap. Het boek hielp mij om het leven in het hier en nu in een groter perspectief te zien. Harari noemt het belang van het veranderen van het bewustzijn van miljarden mensen tegelijk om de imaginaire ordes te veranderen (H6). Hij schrijft over geluk en de correlatie tussen objectieve omstandigheden en subjectieve verwachtingen (H19).Om de vertaalslag te maken naar de huidige praktijk pakte ik de spiritueel getinte boeken van Jan Geurtz en Eckhart Tolle erbij. Eckhart Tolle (in ‘De kracht van het nu’): “het ik-zuchtige verstand is niet een zinkend schip geworden. Het collectieve ik-zuchtige verstand is het gevaarlijkste, krankzinnigste en vernietigendste wezen dat ooit deze planeet bewoond heeft. Zolang er geen ingrijpende verandering komt in het bewustzijn van de mens, blijft het lijden van de wereld een bodemloze put.” Jan Geurtz (in ‘Verslaafd aan liefde’) schrijft over het loslaten van het behoeftigheidsbewustzijn en het streven naar het overvloedigheidsbewustzijn. “Westerse, psychologische methoden zijn gericht op het ontwikkelen of herstellen van een gezond ego, zodat je systeem van bedekking van zelfafwijzing met liefde en erkenning van anderen optimaal functioneert. Spirituele methoden zijn gericht op het doorzien van dit afdeksysteem, het loslaten ervan en het herkennen van de volmaakte staat van zijn, die erdoor aan het oog wordt onttrokken.”Zowel Geurtz als Tolle geven concrete handvatten ten aanzien van het ontwikkelen van een open en vriendelijk gewaarzijn van jezelf. Met meditatie als middel om dit te oefenen. Op 22 februari 2017 stelde Remco Pijpers drie vragen aan Harari over zijn nieuwste boek ‘Homo Deus’. In dit interview vertelt Harari dat ook hij dagelijks 2 uur mediteert. Om zijn lichamelijke waarnemingen en de reacties van het brein hierop -de werkelijkheid zoals deze is- methodisch en objectief te bestuderen.Meestal ga ik pas op zoek naar recensies als ik ongemak voel bij het lezen. Zoals bij het boek van Abram de Swaan “Compartimenten van vernietiging”. Ook al boeide dit boek me enorm, al in het begin van het boek stond de Swaan’s kritiek op Hannah Arendt mij tegen (ik had net ‘Eichmann in Jeruzalem, de banaliteit van het kwaad’ van Arendt gelezen en er een blog over geschreven). Ik ging op internet op zoek naar verklaringen om mijn ongenoegen over de Swaan’s passages te duiden en die vond ik.Maar bij het boek Sapiens ging ik uit enthousiasme googelen. Ik verwachtte grootse recensies. Ik vond de met slechts 1ster beoordeelde boekrecensie van Hulspas in de Volkskrant (12 april 2014) als eerste. Net als Bert Boekschoten (boekbespreking op 28 juni 2014) had Hulspas kritiek als het gaat om de jager/verzamelaars die Harari omschrijft als de best geïnformeerde en bekwaamste mensen uit de geschiedenis. Het boek biedt volgens Hulspas een overdaad aan borrelpraat. In zijn ogen koos Harari voor een modieuze aanpak. Als ik Hulspas moet geloven vertelt Harari bij lange na niet het grote verhaal wat de zeldzame acteurs Jared Diamond, Simon Schama, Bill Bryson en Charles Mann wel deden. Hij omschrijft het lezen van het boek Sapiens als een teleurstellende ervaring.Even benam deze recensie me het enthousiasme. Maar ik las door. Gefascineerd. Nu ik het meer dan 400 pagina tellende boek inmiddels uitgelezen heb biedt Hulspas’ recensie me perspectief: er is meer interessant leesvoer over de geschiedenis van de mensheid.Maar nog veel interessanter, er is een lezenswaardig vervolg als ik Bas Heijne mag geloven; hij schreef het voorwoord van het zojuist vertaalde boek Homo Deus. Wat jubelend werd ontvangen door -nee niet de Volkskrant met een magere drie sterren- maar het NRC, met maar liefst vijf sterren ;-).NIEUWSGIERIG GEWORDEN?LEES MIJN UITGEBREIDE SAMENVATTING VAN HET BOEK OP www.angelathissen.nl.</t>
  </si>
  <si>
    <t>Na het lezen van haar eerste boek had ik hoge verwachtingen van deze titel. Helaas weet Brigitte Aubert niet dat niveau te halen. Het is niet slecht, maar ook niet goed.De personages blijven vlak en in sommige gevallen zelfs lachwekkend (surfvriend van hoofdpersoon) en dat komt het verhaal vanzelfsprekend niet ten goede.Natuurlijk zit er wel een enigszins doordacht plot in en zijn er een aantal plotwendingen en spannende momenten in maar in het geheel is het verhaal te zwak geschreven.</t>
  </si>
  <si>
    <t>Lia Peters is het pseudoniem voor het schrijversechtpaar Lia Krijnen en Peter de Zwaan. Peter de Zwaan (1944, Meppel) heeft zijn sporen in het schrijversvak inmiddels verdiend. Hij werd maar liefst zeven keer genomineerd voor de Gouden Strop en twee keer voor de Diamanten Kogel (de Vlaamse versie). In 2000 won hij de Gouden Strop met Het Alibibureau. Peter de Zwaan schrijft, naast misdaadromans, ook jeugdboeken en columns. In mei 2011 kwam zijn boek De vuurwerkramp van Harmen Saliger uit, gebaseerd op de dramatische gebeurtenis van 13 mei 2000 in Enschede. Peter de Zwaan woont samen met zijn vrouw Lia Krijnen in Enschede. Lia Krijnen (1953, Amersfoort) is journaliste en fotografe. Ook zij werkte, net als Peter, bij De Twentsche Courant Tubantia. Voor haar is Zusjesliefde haar eerste boek.Anne, Liz en Helen zijn zussen. Helen werd ooit ontvoerd en, na een mislukte losgeldbetaling, vermoord. Helens man, Ferdie, trouwt een jaar na de dood van Helen met Liz. Dan wordt ook Liz gekidnapt. Anne en Ferdie besluiten zelf op onderzoek uit te gaan, omdat ze geen vertrouwen hebben in de politie die, in hun ogen, na de verdwijning van Helen fouten heeft gemaakt. Op een dag komt er een telefoontje van de ontvoerder met een losgeldeis: _x0080_ 100.000,- Euro moet op dezelfde plek neergezet worden als bij Helen het geval was. Anne brengt het losgeld weg, maar daarna komt er nóg een telefoontje: de ontvoerder eist opnieuw _x0080_100.000,-!Geerten, een oud-werknemer van Ferdie, is dan al benaderd door Anne met de vraag om te helpen. Hij gaat op onderzoek uit. Wat hij te weten komt, doet Anne versteld staan.Op een dag komt Henk Schoonewille, een rechercheur die ook betrokken was bij de ontvoering van Helen, bij Anne op kantoor. Hij wil zijn hulp aanbieden als privépersoon, niet als rechercheur.In Normandië, waar uiteindelijk iedereen bij elkaar is, vallen de puzzelstukjes grotendeels op hun plaats.Het verhaal kent verschillende tijdlijnen en deze lopen, zeker in het begin, nogal eens door elkaar, wat niet altijd bijdraagt aan de continuïteit van het verhaal . Gaandeweg het boek wordt hier minder gebruik van gemaakt. Het verhaal in Zusjesliefde draait grotendeels rond de levens van Anne, haar man Jaak, haar zwager Ferdie, haar vriendin Mireille, Corine, de moeder van Mireille die tevens als secretaresse van Ferdie werkt, en Geerten, de oud-werknemer van Ferdie, die Anne behulpzaam is.Hun manier van omgaan met deze ontvoering wordt vrij gedetailleerd beschreven. Af en toe komt de situatie van Liz zelf aan bod, hoe ze behandeld wordt door haar ontvoerder en hoe ze hiermee omgaat. Toch is dit alles, zeker in het begin van het boek, nogal oppervlakkig en afstandelijk beschreven. Althans, zo voelt het. Ik werd in ieder geval niet direct het verhaal ingezogen. Pas op het einde wordt een en ander iets persoonlijker en wordt er dieper ingegaan op de verhoudingen, zeker tussen Anne en Liz, maar dan is het eigenlijk al te laat om er nog echt door gegrepen te worden. Ik vind het persoonlijk moeilijk om over boeken zoals Zusjesliefde een recensie te schrijven en dat komt mede omdat het verhaal me niet voldoende _x0091_raakte_x0092_. Zusjesliefde is zeker geen slecht boek, maar helaas ook geen boek dat qua verhaal lang blijft hangen. Het is geen specifiek, indringend of psychologisch diepgaand verhaal en het mist ook grotendeels de échte spanning die een boek tot een goede thriller maken. Verder staan er twee behoorlijk storende fouten in het boek: op pagina 361 wordt de naam 'Liz' gebruikt in plaats van 'Anne', en op pagina 372 staat een keer 'Liz' waar eigenlijk 'Helen' bedoeld wordt. Dit zou toch bij het redigeren van de tekst opgevallen moeten zijn!In interviews geven beide schrijvers toe dat ze niet meer precies weten wie het verhaal nu bedacht heeft, of wie welk besluit hierover genomen heeft, en dat is misschien net het grote struikelblok. Dat er gedurende vier jaar, tussen alle bedrijven door, aan het boek gewerkt is zonder precies te weten wie wat deed, is duidelijk ten koste gegaan van het verhaal. Eens te meer blijkt dan ook dat samen een boek schrijven niet voor iedereen is weggelegd, al bewijst het duo achter Nicci French dat het wél kán. Maar ja, dan heb je het ook over een schrijversechtpaar 'pur sang'.</t>
  </si>
  <si>
    <t>Wat een mooie afsluiter van een geweldige serie! Ik ga de leden van Full Moon missen!</t>
  </si>
  <si>
    <t>Veronica is een prachtig boek waarbij we kunnen mee volgen in het dagboek van de hoofdpersonage (Veronica).Als zes jarig kind vermoordde ze haar zusje met een kussen, heel haar leven wordt ze hierdoor achtervolgd door haar jongere zusje... Tot haar ouders (en psycholoog) na vele jaren vertellen dat het niet haar schuld was, maar haar dood te wijden was aan de wiegendood. Zij weet wel beter, maar gaat er niet tegen in. Ze wil zo weinig mogelijk vrienden hebben, zodat er minder kans is dat ze nog iemand dierbaar vermoordt. Maar dan leert ze Esmeralda kennen, een vriendelijk meisje dat absoluut met Veronica bevriend wil raken. De echte reden is erger dan je je kan voorstellen...</t>
  </si>
  <si>
    <t>René Verstegen kreeg in 2014 een blindegeleidehond toegewezen omdat hij het syndroom van Usher heeft. ( Dit syndroom is een erfelijke aandoening die doofblindheid veroorzaakt). Hij besloot een Facebookpagina te openen om mensen een beeld te geven hoe het is om met een geleidehond rond te lopen. Als snel ging het informatieve naar de achtergrond en de avonturen van Missy, de geleidehond, gingen hun eigen leven leiden. Momenteel heeft de pagina ruim 2500 volgers en ontstond het idee om de avonturen van de eerste twee jaar uit te brengen in een boek van ruim 280 bladzijdes.In de inleiding neemt Missy zelf het woord. De goldendoodleteef is bij schrijven vier jaar oud en verteld de lezer hoe ze na de opleiding tot geleidehond na anderhalf jaar bij haar huidige baasje is terecht gekomen en over hoe haar avonturen op Facebook terecht kwamen. Dagelijks worden er berichten geplaatst. De ene keer een kort stukje van nog geen zes regels de andere keer een langer verhaal van bijna een pagina.De bundel beslaat deze berichten, in chronologische volgorde van de periode van 2014 tot en met 2016. Hier en daar een kleine foto ter illustratie maar vooral korte berichten voorzien van datum boven de tekst.De kracht van Facebook is dat mensen kort getriggerd worden door een kort en bondig stukje, liefst vrolijk, grappig of ontroerend waarbij ze snel geneigd zijn om op “like” te drukken. Als zo’n tekstje ook nog een foto of plaatje heeft geeft dat een extra aantrekkingskracht. Soms worden langere stukjes niet eens gelezen maar meteen al geliked maar dit terzijde. Door de snelheid waarmee mensen over Facebook gaan en waardoor de concentratieboog laag is moeten de stukjes kort en bondig zijn om de aandacht niet te verliezen. Dieren en emoties doen het altijd goed en ik denk dat daarom Missy op Facebook populair is geworden. Ik kon Missy niet van Facebook en deze bundel was mijn eerste kennismaking met haar.Stukjes schrijven op sociale media is heel wat anders dan een boek schrijven. De kracht van de stukjes op Facebook komen voor mij ook niet terug in het boek. De stukjes zijn te kort om mij te blijven boeien en af en toe vind ik ze wat aan de flauwe kant.Ik heb na het lezen de Facebookpagina dan ook bezocht en mede door de vele foto’s heeft het een grotere aantrekkingskracht dan het boek. Ik vraag mij ook af of de Facebook fans meerwaarde zullen beleven aan het boek. Boekenlezers zijn anders dan Facebooklezers en de Facebook fans hebben alle verhaaltjes al een keer gelezen.Het idee van het verhaal is goed, mensen kennis laten maken met de avonturen van een geleidehond maar als je dit in boekvorm wilt plaatsen zou het denk meer pakken als je dit in een compleet verhaal giet zodat je de lezer meer kan boeien met je verhaal.</t>
  </si>
  <si>
    <t>Het lijkt veel op vijftig tinten grijs, maar de ontknoping vind ik weerzinwekkend en ongeloofwaardig. Ik heb hem wel met enige moeite uitgelezen.</t>
  </si>
  <si>
    <t>Parijs, jaren twintig. Mazarine, een jonge schilderes, woont in Montparnasse. In haar huis verbergt ze een schat, die al generaties lang in het bezit is van haar familie. Haar leven komt op zijn kop te staan als ze in de leer gaat bij Cadiz, een geniale schilder en grondlegger van een revolutionaire kunststroming, die een grenzeloze hartstocht bij haar opwekt. Hij maakt echter op zijn zestigste een creativiteitscrisis door en alleen Mazarine kent het geheim dat hem inspiratie kan bieden…Het boek bestaat uit twee verhaallijnen: de wederzijdse obsessie van Mazarine en Cadiz voor elkaar en het geheim dat Mazarine in haar huis verbergt.Cadiz kan geen voeten schilderen en het eerste dat Mazarine doet is een paar volmaakte voeten schilderen. Hij raakt volledig gefixeerd op de voeten van Mazarine, die sinds hun kennismaking alleen nog maar op blote voeten loopt. Maar hij is niet van plan een sexuele relatie met Mazarine aan te gaan, terwijl dat het enige is dat zij wil. Hij negeert haar verlangens doelbewust en kwetst haar hiermee willens en wetens. Mazarine leert inmiddels een jongeman kennen, Paul, die de zoon blijkt te zijn van Cadiz en ondanks haar obsessie voor Cadiz trouwt ze met Paul.De tweede verhaallijn in het boek is de relikwie die zich in het oude, vervallen huis van Mazarine bevindt: het lichaam van een jonge, vermoorde edelvrouw uit de 12e/13e eeuw, La Sainte, ook wel Sienna genoemd. In de loop van het boek wordt steeds duidelijker wie Sienna is, maar het wordt pas op het allerlaatst duidelijk waarom ze in het huis van Mazarine is en welke verhouding er is tussen deze twee. Sienna heeft een prachtige halsketting en wanneer Mazarine deze gaat dragen en het motief ervan door een duistere organisatie wordt herkend als zijnde hun herkenningsteken, wordt de jacht op Sienna geopend.Met de eerste drie woorden begint al mijn verwarring over de tijdstypering van het boek. ‘De jaren twintig’ roept bij mij een beeld op van Parijs aan het begin van de 20e eeuw. Dit klopt echter niet, omdat Cadiz als jonge schilder in 1968 tijdens het studentenoproer van mei (onlangs nog herdacht) Sarah ontmoet, een Amerikaanse fotografe die zijn echtgenote wordt. In het boek is hij zestig; rekening houdend met het feit dat hij in 1968 ongeveer een twintiger is, kan dit boek zich alleen maar rondom de eeuwwisseling afspelen en niet in de jaren twintig (van welk eeuw dan ook). Dit gegeven heeft mij voortdurend op het verkeerde been gezet omdat ik een sfeer zocht die er niet was.Daarnaast vond ik het zeer matig en kon het mij niet boeien. De sfeer is bij vlagen magisch-realistisch, dan weer ontstijgt het het niveau van een boeketreeksboekje niet en even later verwacht je in een thriller-achtige scene te komen à la Dan Brown, maar het komt er maar niet van. Te pas en te onpas duiken er allerlei vage figuren op die daarna weer hoofdstukken lang verdwijnen om totaal onverwacht verderop in het boek weer op te duiken.Verder is de volstrekt passieve houding van Mazarine in een aantal zaken onbegrijpelijk voor mij. Bijvoorbeeld haar houding ten opzichte van Paul, haar reactie (of juist het gebrek daaraan) wanneer Sienna verdwijnt, haar kat waar ze gek op is maar waar ze gedurende een groot deel van het boek – wanneer ze niet thuis woont – totaal niet naar omkijkt, de voorbereiding van het huwelijk, etc.Ik begrijp haar niet. En op een gegeven moment had ik er ook geen behoefte meer aan om moeite te doen om haar te begrijpen. Ze irriteerde me alleen nog maar.</t>
  </si>
  <si>
    <t>Het plot zit goed ineen. Er zijn 2 verhaallijnen in verweven. 'k Heb het boek in één ruk uitgelezen, kon het gewoonweg niet opzij leggen.In 't begin las het als een roman maar gaandeweg kwam er spanning bij met een verrassend einde. Een aanrader.Fan zijnde van H. Coben heb ik weer een creatie van hem aan mijn boekenverzameling kunnen toevoegen.</t>
  </si>
  <si>
    <t>Uitgeverij Gottmer komt met een nieuwe trilogie: ‘Podkin Eenoor’, geschreven door Kieran Larwood. Dit magische kinderboek heeft in Engeland al verschillende prijzen gewonnen, waaronder 'Best Story Blue Peter Book Award 2017'.In het gelijknamige eerste deel is het een koude en sneeuwachtige Bramenavond als een bard, een verhalenverteller, laat bij een burcht aankomt. De bard wordt enthousiast onthaald door het stamhoofd van de burcht en alle konijnenkindjes zitten voor de haard klaar voor een goed verhaal. De bard gaat er eens goed voor zitten en vertelt een verhaal over de legendarische Podkin Eenoor. Er bestaan verschillende, verzonnen verhalen over Podkin, die maar wat graag verteld worden. Deze bard pakt het echter anders aan. Hij kiest voor een waargebeurd verhaal...De schrijfstijl in Podkin Eenoor heeft wel wat weg van een sprookje. Lange, maar mooi opgebouwde zinnen, die de lezer ondertussen meer dan eens een moraal voorschotelen. Podkin is een held, maar een held met gebreken en blijft daardoor dicht bij de lezer. De lange zinnen zijn in het begin even wennen, maar ze blijken onmisbaar voor de sfeer van het boek te zijn. Vertaalster Sofia Engelsman, die overigens eerder Alice in Wonderland uitstekend vertaalde, heeft ook bij dit verhaal erg mooi werk verricht. De sprookjesachtige sfeer komt duidelijk naar voren. Al lezend, hoor je de bard het verhaal vertellen.Niet alleen de tekst zorgt ervoor dat het boek tot leven komt, de tekeningen van David Wyatt dragen daar optimaal aan bij. Al heeft het konijn op de kaft iets weg van een uitgave van Pieter Konijn, binnenin het boek is de kenmerkende en gedetailleerde stijl van Wyatt zeer zeker terug te vinden.Het klinkt misschien een beetje afgezaagd; een legende die in de vorm van een kinderboek wordt gegoten. Dat is het echter niet. Podkin Eenoor is nergens clichématig of alledaags. Podkin maakt wat dat betreft unieke avonturen mee, die niet te voorspellen zijn. Een leuke toevoeging aan het boek is dat de bard zijn verhaal meer dan eens onderbreekt. Dit wordt in het boek weergegeven met een hoofdstukje 'onderbreking'. De bard vraagt dan iets aan zijn luisteraars en gaat dan weer verder met het verhaal. Leuk detail is dat deze onderbrekingen niet opgenomen worden in de hoofdstuknummering. Als lezer krijg je dan nog meer het gevoel dat je echt naar de bard luistert.Aangezien het verhaal van Podkin verteld wordt en het ook op deze manier is geschreven, leent dit boek zich er uitstekend voor om te worden voorgelezen. Het verhaal doet in dat geval eigenlijk al het werk al voor je...</t>
  </si>
  <si>
    <t>Twaalf jaar geleden verdween de driejarige Coco tijdens een feest dat verschillende dagen duurde.Alles gebeurde in Bournemouth, waar Sean Jackson – vader van Coco – een buitenverblijf heeft.Wat is er gebeurd en “Waar is ze?”.Twaalf jaar na de verdwijning van Coco, komt Sean te sterven en komen alle personages opnieuw in the picture en wordt er beetje bij beetje duidelijk wat er mogelijks 12 jaar geleden is gebeurd.Het boek heeft een verrassend einde, maar toch blijft de vraag “Is dit nu wel de waarheid?”Het boek bestaat uit twee grote delen die elkaar afwisselen. Enerzijds is er het verhaal uit het verleden waar de verdwijning van Coco zich afspeelt en anderzijds is er het heden waar alles draait om de begrafenis van Sean en waar Ruby – tweelingzus van Coco – en Camilla de hoofdpersonages zijn.Het duurde heel erg lang voor ik een beetje in het verhaal kwam.Ik vond alles heel erg langdradig en soms zelfs vervelend om lezen.Het verhaal op zich kon mij wel boeien en toont gelijkenissen met de verdwijning van Maddie McCain, doch de auteur wou volgens mij te veel weergeven, waardoor alles in een erg traag tempo wordt verteld en uiteindelijk blootgelegd.Het boek staat bol van machtsspelletjes en complotten en complottheorieën.Het is een boek waar ook alles kan en niets is wat het lijkt te zijn.Persoonlijk vindt ik het eerder een spannend verhaal dan een echte thriller.Ik loop niet echt op van dit boek.</t>
  </si>
  <si>
    <t>Je verwacht het niet, een pageturner over een beladen maatschappelijk thema als euthanasie. De thriller ‘Voltooid’ van Mariska Overman bewijst dat het kan.Een man wordt dood aangetroffen in het bos. Uit zijn borst steekt een tak met een witte vlag waarop staat: KLAAR. Isabel Dieudonné, specialist postmortale zorg en ex-rechercheur wordt bij de zaak betrokken. Wie is de moordenaar en welke boodschap wil hij overbrengen? Een paar dagen later wordt weer een lichaam gevonden met een witte vlag waarop staat: VOLTOOID. Om te voorkomen dat er een volgend slachtoffer valt, start een race tegen de klok in een zoektocht naar de dader.Voltooid is een goed opgebouwde thriller. De thematiek euthanasie en voltooid leven zet aan het denken. Onvoorziene wendingen zorgen ervoor dat je blijft doorlezen. Mariska heeft oog voor detail en een vlotte schrijfstijl. Op beeldende wijze schetst ze de dilemma’s waarvoor de hoofdpersoon Isabel komt te staan, zowel persoonlijk als in haar werk. De zaak wordt opgelost maar er blijven enkele vragen onbeantwoord. Het ‘absoluut te lezen nawoord’ is een originele vondst. Wat mij betreft heeft Mariska met ‘Voltooid’ haar succesvolle debuut ‘Hoofdzaak’ overtroffen. Ik kijk al uit naar haar volgende boek met rechercheur Isabel Dieudonné.</t>
  </si>
  <si>
    <t>Het boek begint heel verrassend met het overlijdensbericht van Claire Van Santfoort. Daarna springt het verhaal een maand terug in de tijd, en neemt het ons mee in de levens van Harrald, zijn vrouw Claire en hun 2 dochters.Dan duiken plots Chris en Marius op, en in nieuwe flashbacks komen we gaandeweg meer te weten over de kindertijd en vooral de jeugd van Claire en Harald. Een tijd waarin de keuzes die ze maakten gevolgen hebben voor hun latere leven. Maar wat weten ze eigenlijk echt van mekaar ?De spanning loopt gestaag op in deze vlot lezende thriller. Dat smaakt naar meer.</t>
  </si>
  <si>
    <t>Wat een heerlijk boek waarin de lezer meegenomen wordt in de wereld van een schrijfster en hoe zij tot schrijven komt. Vaak op ontroerende wijze wordt er verteld over de relatie die ontstaat en zich verdiept tussen de twee hoofdpersonen. Sommige zinnen zetten aan tot overdenken en nogmaals herlezen. Een dun boekje wat het dubbel en dwars waard is om gelezen te worden.</t>
  </si>
  <si>
    <t>Dit is typisch zo'n boek dat je vanaf de eerste bladzijde weet te boeien. Leuke personages die veel beleven. Ook het verhaal waarmee ze op aarde zijn gekomen spreekt tot de verbeelding. Het is niet een echte thriller, meer fantasy, maar het leest wel als een thriller weg. Leuk detail is dat de schrijver zijn eigen naam in het boek heeft verwerkt. Overigens had ik het boek helaas binnen 1 dag uit. Op naar de volgende boeken van Pittacus Lore.</t>
  </si>
  <si>
    <t>Stephen King, terug wakker worden a.u.b.!Na de schitterende Dr. Sleep en de Mr. Mercedes trilogie, is dit boek, de naam zegt het zelf, slaapverwekkend...Als Stephen King fan ben ik serieus teleurgesteld. Is dit voor volwassenen geschreven of is het een sprookje voor pubers?</t>
  </si>
  <si>
    <t>Een goed en spannend verhaal met een verrassende ontknoping. Je wordt snel meegezogen in het verhaal en blijft benieuwd hoe het verder gaat. Ik wacht op meer van deze schrijver.</t>
  </si>
  <si>
    <t>Afgelopen jaar hebben we veel gehoord van grote namen als Jojo Moyes, Liane Moriarty en Santa Montefiore, maar als iemand het verdient om aan dit succesvolle rijtje toegevoegd te worden, is het Julie Cohen wel! Cohen is geboren in Amerika, maar tijdens haar studie in Engeland is ze verliefd geworden op de cultuur en de sfeer van de Britten. Ze twijfelde dan ook niet lang en besloot na haar studie in Engeland te blijven. Inmiddels heeft ze daar een mooi en succesvol leven opgebouwd samen met haar man, zoon en trouwe hond.Na haar boek De stunt van haar leven (2011), heeft het een tijd geduurd voor Cohen met een nieuw verhaal op de proppen kwam, maar nu in 2017 is het eindelijk zover: Zij, jij en ik ligt in de schappen en oh wat zullen de fans daar blij mee zijn! Gegarandeerd dat je met een gelukzalig gevoel en een lach en een traan dit boek in één ruk uit zult lezen.Het verhaal begint met Honor. Een oude dame die niets heeft met haar schoondochter Jo en daardoor weinig tijd doorbrengt met haar kleindochter Lydia. Haar zoon Stephen probeerde de dames nog altijd met elkaar in contact te brengen, maar nadat hij is gestorven is er al tien jaar lang amper een woord gewisseld tussen de drie vrouwen. Als Honor haar heup breekt kan ze met haar leeftijd niet meer voor zichzelf zorgen en is ze gedwongen bij Jo en Lydia in te trekken, die haar nou ook niet echt met open armen ontvangen. Door de spanningen tussen Jo en Honor is er weinig gezelligheid te vinden in het huis en de puberteit van Lydia is tot overmaat van ramp óók nog eens aangebroken. Ze doen hun best om elkaar zo veel mogelijk te ontwijken om de confrontatie uit de weg te gaan en dat leidt tot het opkroppen van gevoelens, wrok en pijn. Drie generaties die allemaal lijden onder het verlies van hun vader, zoon en echtgenoot zijn op elkaar aangewezen. Alle drie de dames houden geheimen voor elkaar. Weten ze elkaar en de familie alsnog opnieuw te herenigen?Niets anders dan lof voor Cohen. Hoe ze dit verhaal uit de perspectieven van drie vrouwen heeft geschreven, is echt een knap staaltje werk. Ieder hoofdstuk lees je vanuit een van de drie personages en je kunt je daardoor volledig inleven. De oude Honor die vasthoudt aan de oude stempel en aan haar nukkige, eigenwijze karakter. Jo die een drukke moeder is, midden in het leven staat en ook nog te kampen heeft met een puberale tienerdochter, onzekerheid, sociale druk en het verlies van haar man. En dan natuurlijk nog Lydia die er een westrijd van maakt om overal zoveel mogelijk tegenin te gaan, maar ondertussen zoekt naar wie ze nou echt is. Alle personages zijn zo gedetailleerd beschreven dat je helemaal in hun gedachten kunt kruipen en je alle drie de kanten van het verhaal wel kunt begrijpen.Zij, jij en ik is echt een heerlijk boek dat zeker niet onderdoet aan de romans van de grote namen van tegenwoordig. Absoluut een aanrader voor als je een boek met een flinke dosis humor, drama en romantiek zoekt.</t>
  </si>
  <si>
    <t>Dit is het tweede boek dat ik lees waarin Coltan uit Congo, in combinatie met een gewetenloze kapitalist, een rol speelt. Het andere boek is “het zwarte pad” van Asa Larsson uit 2014. Wel apart dat dit onderwerp blijkbaar zo leeft bij schrijvers.Dan hoofdstuk 20 . De datum is 5 februari 2016. Vervolgens gaat Chris Victoria in november opzoeken in Bergen, ze is dan een poos uit de kliniek. Maar daar heeft hij haar net heen gebracht. Na veel heen weer bladeren kon ik alleen maar tot de conclusie komen dat dit bezoek voor 5 februari plaats vond. Blijkbaar was Sofie al eerder opgenomen geweest. Dit haalt voor mij de vaart uit het verhaal.Het boek bevat daarna een beschrijvingen van ....De puntjes zijn omdat ik na een alinea of twee zo snel probeer te lezen om er maar voorbij te zijn dat ik geen idee heb waar het over gaat. Het is ook niet relevant voor het verhaal.En tot slot:mijn irritatie begon bij het lezen van de volgende woorden “gaf het rauwe daglicht de ruimte een kathedraalachtige sfeer”.Rauw daglicht?</t>
  </si>
  <si>
    <t>Schoonmaaktips van een huurmoordenaar is bepaald geen gangbare titel en gek genoeg past dat dan weer prima bij het boek. De hoofdpersoon, huurmoordenaar Toxic, is ook verre van _x0091_gewoon_x0092_, het plot is totaal anders dan je zou verwachten en de schrijfstijl is op z_x0092_n minst verrassend.Toxic is een New Yorkse huurmoordenaar die al 66 hits op z_x0092_n naam heeft staan, maar nu wordt het tijd dat hij even onderduikt in Kroatië, zijn geboorteland. Op het vliegveld loopt hij bijna in de armen van de FBI, en om hen om de tuin te leiden vermoordt hij nummer 67: een man die qua uiterlijk wel iets van Toxic wegheeft. Nadeel: de man blijkt een priester te zijn, op weg naar IJsland. En dus reist Toxic naar een donker en koud land waar hij amper van gehoord heeft.Tot zover is er qua plot nog weinig aan de hand, maar vanaf dit punt loopt alles anders dan je als lezer verwacht. Toxic wordt op het vliegveld opgewacht door _x0091_zijn_x0092_ gastheer en gastvrouw, die een religieus televisieprogramma maken en zeer verheugd zijn hun Amerikaanse voorbeeld in hun huis te ontvangen. In plaats van zich uit de voeten te maken, leeft Toxic zich zo goed als mogelijk in in zijn rol. Al snel krijgt hij in de gaten dat hij klem zit op het eiland. Geen wapens, nauwelijks moorden en geen enkele manier om weg te komen. Nu wordt de ex-soldaat en huurmoordenaar gedwongen na te denken over zijn toekomst.Niet echt een standaardverhaal dus, en dat wordt versterkt door de schrijfstijl: die is verre van standaard. Met humor en sarcasme vertelt Toxic namelijk zelf wat hem overkomt. Zijn kijk op de zaken is bepaald niet mainstream, en hij beschrijft zijn belevenissen met een soort onderkoelde, gitzwarte humor. Hoewel dit best verfrissend, bij vlagen erg goed en soms ronduit grappig is, kost het wel veel moeite om er aan te wennen.Een schrijfstijl die je niet direct meeneemt, een plot dat nergens echt veel spanning krijgt en een hoofdpersoon waarvoor je pas ver in het verhaal iets van sympathie begint op te bouwen; dit is geen gemakkelijk boek. Voor de liefhebbers van donkere humor en ironie een aanrader, maar de meer mainstream-thrillerlezer kan dit boek beter laten liggen.</t>
  </si>
  <si>
    <t>Na 40 bladzijden heb ik het opgegeven. Het lijkt wel alsof dit boek in de 50er jaren is geschreven, met een ubertruttige afhankelijke hoofdpersoon en een "slechte" man. De karakters zijn erg eendimensionaal, bouqet reeks niveau.Jammer van de wel vlotte schrijfstijl van de schrijfster.</t>
  </si>
  <si>
    <t>STOP! Voor je de recensie verder leest moet je eerst beseffen dat het het beste is om in dit boek te beginnen zonder dat je er ook maar iets van af weet. Als je toch lekker eigenwijs bent (zoals ikzelf heel vaak) of je hebt het boek al gelezen, lees dan gerust door. Voor al die nog twijfelen: Het is een reuze goed boek, persoonlijk moest ik mij door de eerst 100 pagina's slepen maar eens ik daar voorbij was, ging het super vlot!Oke we starten dus met een heel heel heel verwarrende proloog die pas op het einde duidelijk wordt maar daar geraak ik wel overheen. Toen ik voor het eerst wou beginnen in het boek (het heeft tot gisteren geduurd voor ik eindelijk het boek helemaal had gelezen) dacht ik dat het over een vrouw ging gaan die een nieuwe start in een nieuw leven wou maken en dat ze onderweg 'toevallig' een man tegen het lijf loopt, even moeilijk doet blablabla... en dat ze uiteindelijk lang en gelukkig leven. Wat ik dus absoluut NIET had verwacht is dat dit verhaal rond geesten ging draaien :o Toen ik dit zelf plots door had, viel mijn mond open van verbazing. Ik moest even aan het gedacht wennen maar las dan gauw weer verder. Na die eerste moeilijke meters ga je als een sneltrein. Ik had geluk dat de vakantie net begonnen was want ik kon het boek niet wegleggen!In het grootste deel van het verhaal volgen we een vrouw, Stella. Ze heeft 2 zoontjes en verliest in het begin van het boek haar man. Ze besluit te vertrekken en opnieuw te beginnen, daarom gaat ze werken In The Garden, een tuincentrum in het zuiden van America, daar ontmoet ze Roz, een mysterieuze maar niet al te min super sexy man Logan en uiteindelijk komt er ook nog een zwangere vrouw Hayley bij kijken. Stella heeft het naar haar zin, tot ze op een nacht een mysterieuse stem een liedje hoort zingen tegen haar 2 zoontjes. Vanaf dan gaat er vanalles mis en krijgt ze vreemde dromen. Is het een bedrijging? Is het een geest?Het boek was goed geschreven, enkel wat jammer van het begin, ook het einde vond ik een beetje snel gaan maar al bij al was het super. Omdat ik deze gehele trilogie van Hebban heb gewonnen/gekregen kan ik dus ook meteen in deel 2, de zwarte roos, beginnen. Kan niet wachten!</t>
  </si>
  <si>
    <t>De veertienjarige Fleur staat centraal in dit gelijknamige boek van Motell Rijnen. De chantagepraktijken waar haar tweelingbroers zich van bedienen, zullen een zware stempel drukken op het verdere leven van Fleur.“Wat dertig jaar geleden gebeurde, heeft diepe, pijnlijke krassen in mijn ziel geëtst. Mijn broers eigenden zich mijn leven toe. Het was een spel zeiden ze, een half jaar na vaders dood nadat we voor het eerst het zegel van zijn studeerkamer hadden verbroken.”Fleur raakt emotioneel getraumatiseerd. Ze verlangt wanhopig naar aandacht en liefde, naar een man die haar werkelijk liefheeft. Haar echtgenoot Thomas doet dat niet, maar verbonden door een belofte kunnen de twee elkaar ook niet loslaten. Thomas heeft zijn vrienden in de kroeg en Fleur heeft haar minnaars. Zo lijkt het te blijven, ware het niet dat Thomas reeds op jonge leeftijd aan een hartstilstand overlijdt. Het is aan het doodsbed van haar echtgenoot, dat Fleur afrekent met haar traumatische verleden.Na dertig leert Fleur bovendien haar biologische vader kennen en ze tracht de keuze die hij, tezamen met haar moeder, destijds maakte, te doorgronden. Ze ziet bovendien kans haar angsten te overwinnen en dat maakt de weg vrij om voor haar eigen toekomst te kiezen.“Het zal nog wel een tijdje duren voordat ik mijn nieuwe koers heb bepaald. Ik heb het verleden afgesloten en ik ga alle kansen op een andere toekomst benutten. Ik weet niet wanneer, hoe of met wie. Als het zover is, zal ik het wel zien, want ik kan nu in vrijheid mijn eigen keuzes maken.”Met zijn Fleur heeft Rijnen een indrukwekkende, psychologische roman afgeleverd. In een rakende stijl ziet de auteur kans zijn hoofdpersonage bijzonder treffend neer te zetten en haar gevoelens en emoties in woorden te vatten. Je levert –als lezer- de strijd met de vrouw mee en je zou het liefst een arm om haar heen willen slaan en haar vertellen dat je er voor haar bent. Tja, als je dát kunt bewerkstelligen met een fictief personage, dan heb je het goed gedaan. Rijnen bedient zich overigens van een fijn en verzorgd taalgebruik en zijn dialogen zijn natuurlijk en derhalve volkomen geloofwaardig.De wisseling in tijdspanne is kundig gedaan. Die geven extra inzicht in de moedige strijd van deze jonge vrouw. Dat doen ook de vele gesprekken die Fleur voert en de herinneringen die Rijnen in woorden heeft gevat. De vele terugblikken op hoe haar leven is verlopen en hoe zij zelf stond in de relatie met haar echtgenoot, haar ouders, de mannen met wie zij omging en niet te vergeten haar broers. Zelfreflectie in optima forma, waarbij Fleur zich voortdurend afvraagt hoe het zo heeft kunnen gaan en wat zij anders had kunnen, wellicht zelfs moeten doen.Kortom, Fleur is een ware aanrader op vele gebieden. Dit boek verdient een groot lezerspubliek.Over de auteurMotell Rijnen (1948) is zoon van een Litouwse moeder en een Brabantse vader. Rijnen is afgestudeerd als socioloog/criminoloog. Hij werkte als beleidsontwikkelaar en manager in welzijnsland en in het hoger beroepsonderwijs. Daarnaast is hij al vele jaren zanger en gitarist van een folkgroep en is hij actief als cultuurbestuurder. Als schrijver heeft Rijnen reeds diverse van zijn korte verhalen gepubliceerd in verzamelbundels, literaire tijdschriften, kranten en op het internet. In 2014 debuteerde hij bij Uitgeverij Bagage met ‘Koningin van de Claddagh’. In mei 2017 werd zijn fiction roman ‘HoRa’ gelanceerd bij Godijn Publishing.Motell woont samen met zijn geliefde in Breda, heeft een zoon en een dochter en is opa ‘hoed’ van vijf kleindochters.UitvoeringUitgever: BoekenindustrieISBN: 9789492046321Paperback, 212 pagina’sOver Hanneke Tinor-CentiHanneke Tinor-Centi (1960), eigenaar van HT-C Communicatie en Marketing, literair agent, boekmarketeer en recensent.http://ht-c-communicatie.nl/</t>
  </si>
  <si>
    <t>Ik ben een grote fan van Harlan Coben maar ik moet zeggen dat de laatste paar boeken me nogal teleurstellen. Neem nu dit boek Zes jaar. Naar mijn idee heeft hij het op hoge snelheid geschreven; ik vind het soms zelfs een beetje kinderachtig. Hij wil zogenaamd grappig zijn maar drijft dat veel te veel door. Bovendien gaat het hier en daar zelfs op chicklit lijken. In het verhaal zelf vind ik een groot aantal dingen onwaarschijnlijk. Het is niet-onweglegbaar, m.a.w. ik vind het onder zijn niveau. Het boeit niet en de personages zijn oppervlakkig.Normaal gesproken heeft hij een hoop credits van mij, maar dit gaat me te ver. Ik kan me niet voorstellen dat zijn redacteur hier niets aan heeft gedaan! Het lijkt erop alsof het gemiddelde van 1 boek per jaar iets te hoog gegrepen is. Harlan: neem gewoon 2 jaar voor een boek en schrijf ze weer zoals vroeger.</t>
  </si>
  <si>
    <t>Ik mocht het boek zomermeisjes Buzzen! Daar ben ik Hebban en uitgeverij Bruna erg dankbaar voor! Ik heb kennis gemaakt met een nieuwe geweldige schijfster!Het debuut van Jobien is een krachtig boek waarmee ze zich zelf op de markt zet! De hoofdpersoon Lot is profiler en word na een opleiding in Zweden overgeplaatst naar Twente! Ze komt hier terecht in een team met mannen die "vast geroeste gewoontes" hebben als t op vrouwen aan komt! Het team vind dat een vrouw achter t fornuis thuis hoort en ze zullen het haar dan ook niet gemakkelijk maken! Nadat het 2de slachtoffer valt en Lot steeds belangrijker word voor t onderzoek weten de mannen haar sneller te waarderen!Het boek word vanuit 2 perspectieven geschreven! Lot en de dader! Als je t verhaal van de dader leest ontwikkel je voor hem een soort afschuw maar stiekem ook een soort medeleven! Soms een vorm van irritatie! Het verhaal van de dader is goed weggezet!Gedurende het hele boek blijft het spannend! Het is lastig weg te leggen! Het einde kwam wat abrupt! Aan het einde blijft de lezer met vragen achter! Betekend dit dat er een vervolg komt of dat het verhaal afgelopen is en je nooit alle antwoorden zal krijgen!</t>
  </si>
  <si>
    <t>!In deze review komen spoilers en mijn ongezouten meningen in voor!Review 13#Er werd me verteld dat dit boek een Alice in Wonderland retelling was, heb er niks mee maar wilde toch een poging wagen. Op de voorkant zie je bladeren (staan voor het woud) en de veer, de kam en het botje die Alice in bezit heeft.Het verhaal:De zeventienjarige Alice is het grootste deel van haar leven samen met haar moeder op de vlucht geweest voor het ongeluk dat hen achtervolgt. Maar wanneer Alice' oma, schrijfster van een duister sprookjesboek, op haar landgoed het Hazelwoud overlijdt, lijkt het ongeluk hen in te halen: Alice'moeder wordt ontvoerd door een man die zegt dat hij uit het Achterland komt - de dreigende bovennatuurlijke wereld uit haar oma's verhalen. Alice' enige aanwijzing is het bericht dat haar moeder voor haar achterlaat:BLIJF WEG UIT HET HAZELWOUDAlice heeft haar oma's fanatieke fans altijd zo veel mogelijk vermeden, maar nu zit er niets anders op: ze moet hulp vragen aan haar klasgenoot en Achterland-superfan Ellery Finch. Hij helpt haar gelukkig maar al te graag, al vraagt Alice zich wel af waarom hij zo gretig op haar aanbod ingaat. Om haar moeder terug te vinden, moeten Alice en Ellery afreizen naar het Hazelwoud, naar de wereld waar haar oma's sprookjes hun oorsprong vonden. Zal Alice er tijdens haar zoektocht achter komen waar haar eigen verhaal begon en vooral waar het misging?!Spoiler alert!De eerste 50 blz zijn introductie, dan is er een probleem, daarna krijgen we een zoektocht waarin niks gebeurd. Op blz 160 gebeurd er eindelijk iets, maar 3 blz later is het weer het saaie ’’er gebeurd niks’’ riedeltje. Het einde was ook uitgekauwd en smakeloos.De hoofdpersoon Alice is moeilijk om van te houden. Ze is gemeen naar anderen, dom en naïef, de hele tijd afhankelijk van anderen enz.I.p.v. dat het verhaal verder gaat, of dat er iets gebeurd, heb je constant herinneringen van Alice met haar moeder die saai zijn, niks aanvullen of ook maar van belang zijn.Gelukkig worden de andere verhalen van het kinderboek ook verteld, anders waren het maar nutteloze titels en had de schrijfster ze beter niet kunnen noemen. Ik vond de verhalen uit het kinderboek eigenlijk interessanter dan het boek Hazelwoud zelf.Het boek staat onder de categorie YA, maar ik vind dat het wel voor een jonger publiek kan zijn. Elk kind is anders en weet zelf (of de ouders) wat bij hen past en wat ze aankunnen. Kan denk ik ook dienen als een voorleesverhaal.Conclusie:Het verhaal was saai, er gebeurde niks en de sprookjes waren uiteindelijk interessanter dan het boek zelf.Als je de achterkant van het boek hebt gelezen, kan je makkelijk iets van 180 blz overslaan en daar beginnen met lezen. Je mist niet veel als je dat zou doen.Kon heel makkelijk dit e-book wegleggen, vergeten en niet lezen.Cheen</t>
  </si>
  <si>
    <t>Op bladzijde 26 al door hebben hoe het verhaal in elkaar steekt en verder alle elementen hebben waar ik van gruwel in een thriller. Nee dit boek is niet voor mij.Had al eerdere boeken van deze auteur gelezen en waren ook niet mijn ding maar wilde deze vanwege de achterflap proberen. Helaas...</t>
  </si>
  <si>
    <t>Vandaag na 40 pagina's gestopt met dit boek. Behalve dat er alleen maar spiritueel wordt gedaan om het doen en niet om de inhoud zijn de dialogen ook nog eens van bedroevend niveau. Echt spannend werd het ook nog niet. In mijn ogen weer zo`n hype waar destijds iedereen als kuddevolk achteraan liep. Voor mij het 2e boek in heel mijn leven dat ik niet uitlees.</t>
  </si>
  <si>
    <t>Ikreis alleen is het debuut van de Noorse auteur Samuel Bjørk.Dit boek komt bij mij op de top 10 lijst van misdaadthrillers te staan!Het boek gaat over inspecteur Holger Munch en Mia Kruger. samen met moeten zij een aantal moorden oplossen. Het begint al meteen heel spannend. Iemand vindt tijdens het uitlaten van zijn hond een meisje opgehangen aan een boom. Het verhaal wil je zo snel mogelijk uitlezen, dus plan er een weekend voor in dat je niets te doen hebt. De personages zijn zeer duidelijk omschreven. Echt dit boekt moet je lezen! Het boek smaakt naar mee. Ik hoop dat het 2e boek niet lang op zich laat wachten en net zo goed zal zijn!PuntenwaarderingSpanning: 8Plot: 8Leesplezier: 9Schrijfstijl: 9Originaliteit: 8Psychologie: 9Eindoordeel: 9</t>
  </si>
  <si>
    <t>5-HAVO leerling aan het Thorbecke College Liv gaat een aantal dagen op schoolreis naar Brussel. Als ze er tot haar schrik achter komt dat er ook leerlingen van het Haagse Lyseum meegaan, baalt ze best wel. Helemaal als ook nog eens blijkt dat haar grote concurrent Kim Ji Ho (die haar genadeloos versloeg tijdens Den Haag’s got talent) ook meegaat. Zal dit haar complete schoolreis gaan verpesten? Of gaat ze er koste wat kost het beste van maken en misschien een kleine revanche krijgen tijdens de bonte avond?Anne, de nieuwe muziekdocente aan het Thorebecke College gaat mee al begeleidster op het schoolreisje. Ze heeft net in de zomervakantie daarvoor te horen gekregen dat haar contract niet verlengd werd bij het Haagse Lyceum. Waar ze behoorlijk ziek van is geweest. Laat het nu zo zijn dat haar opvolger Sjoerd Scheltema (ook wel “de baan-pikker”) ook mee zal gaan. Ze komt er ondertussen achter waarom haar contract niet verlengd is: Sjoerd blijkt het neefje te zijn van haar oude directeur. De stemming is alles behalve gezellig, zal Anne haar boosheid opzij kunnen zetten?Je leest het verhaal vanuit Liv en Anne, om en om wisselen de hoofdstukken elkaar af, wat erg prettig is en zorgt voor een fijne afwisseling. Aan de ene kant lees je vanuit een middelbare scholier en aan de andere kant vanuit een docente, maar ze bleven wel een soort van hetzelfde verhaal, erg leuk in elkaar gezet. Doordat je gedurende het verhaal leest wat ze denken en voelen, kun je je goed inleven in deze twee hoofdpersonages. Beide hebben ze lieve, prettige en zelfs een beetje brave karaktereigenschappen, ergens lijken ze daardoor ook wel op elkaar. Beide kunnen ze slecht omgaan met de rivaliteit die er heerst, wat ze op een bepaalde manier ook weer erg onzeker maakt. Toch is het erg vermakelijk om over Liv en Anne te lezen. Hoe ze groeien en zien dat vooroordelen niet altijd waar zijn en daardoor dingen in de weg kunnen staan. Ook de bij-personages vulde het verhaal erg mooi aan. En er was zelfs nog een mini rolletje voor Gemma, hoe leuk is dat! (De lizzie van den Ham fans, weten meteen waar ik het over heb)“Het lied van mijn hart” is enorm lief, luchtig, romantisch en zelf af en toe sexy geschreven verhaal. De auteurs (Lizzie van den Ham &amp; Lily Frank) hebben daarin echt een mooie balans gevonden. Tijdens de schoolreis krijg je allemaal leuke informatie en weetjes over België mee, wat een erg leuke toevoeging was. Je waant jezelf echt in België. Daarnaast loopt muziek als subtiele rode draad door het verhaal heen. Muziek brengt iedereen nader tot elkaar. Ze zeggen niet voor niks dat muziek het voedsel is van de liefde. Eenmaal begonnen in dit verhaal, lees je het binnen de kortste keren uit. Het is ontzettend vlot en realistisch geschreven en ondanks dat het misschien voorspelbaar is, blijf je benieuwd naar het einde.Dit soort (highschool) liefdes verhalen zijn absoluut heerlijke guilty pleasure verhalen voor veel lezers. Het is gegarandeerd een boek dat je uit een leesdip weet te trekken, gewoon omdat het zo lief en luchtig is en je er niet extreem moeilijk bij na hoeft te denken. Een absolute aanrader voor de feelgood New Adult liefhebbers, die hiervan zullen smullen.Kortom, ga dit boek lezen! Zeker als je graag vlotte, lieve feelgood/new adult boeken leest. Na het lezen van “het lied van mijn hart” wil je absoluut meer.</t>
  </si>
  <si>
    <t>Wat een goed boek, zeg ! Advocaat Mikael Brenne behandelt twee rechtszaken, maar zit ondertussen zelf ook behoorlijk in de miserie ... Verrassende ontknoping ! Voorlopig zijn alleen deel één en vijf uit de reeks vertaald, maar gelukkig is dit vijfde deel absoluut los van de rest te lezen, er zitten nauwelijks of geen verwijzingen naar vorige boeken in.</t>
  </si>
  <si>
    <t>De kaft en de titel hebben direct mijn aandacht gegrepen. Een hele mooie omslag en zo'n bijzondere titel, dat boek wilde ik wel lezen!Het boek gaat over een twee jongeren die naast elkaar wonen. Vanuit hun slaapkamerraam ontstaat er een hechte vriendschap. Meg moet verhuizen naar Nieuw Zeeland. Ze beloven contact te houden via de mail, dat lukt ook, totdat er een nieuw meisje in Megs slaapkamer verschijnt. Het contact tussen de twee verslechterd tot de jongen plots verdwenen is en iedereen (behalve Meg en Stevie) denkt dat hij zelfmoord heeft gepleegd.Een ontroerend verhaal over vriendschap tussen twee zielsverwanten. Je krijgt in dit boek een mooi inkijkje in het leven van twee tieners, wat ze meemaken en hun gedachten daarbij. Ze interpreteren dingen anders dan ze bedoeld worden, dit voel je als lezer. Je leest hoe de twee omgaan met teleurstelling, liefde, dood, familie etc.Het boek geeft duidelijk aan, door 2 verschillende lettertypes, vanuit welk perspectief je leest. De hoofdstukken zijn weergegeven met appeltaartpunten, wat goed past bij de rode draad in het verhaal.Een mooi boek om te lezen. Een aanrader voor iedereen die toe is aan een dosis 'feel good'!</t>
  </si>
  <si>
    <t>Dood de Vader, Sandrone DazieriOm met de deur in huis te vallen, wat een ontzettend spannend boek. Nadat ik het gelezen had, bleef het geruime tijd in mijn hoofd zitten. Wat een plot, wat spannend en zelfs een boek met een politiek actueel onderwerp over wantrouwen in autoriteiten en complottheorieen.Ik had nog nooit wat van deze Italiaanse schrijver gehoord, maar ik hoop dat er nog veel meer boeken vertaald gaan worden.In het boek spelen politie agente Colomba en Dante, een hoogbegaafde en briljante expert in het peilen en doorgronden van menselijk gedrag, de hoofdrol. Het zijn beide getraumatiseerde personen. Colomba is nog met ziekteverlof na een heftige bomaanslag in Parijs en Dante werd als kind ontvoerd en opgesloten in een silo. Zijn enige menselijke contact in de silo was “De Vader”.Ze worden aan elkaar gekoppeld omdat er een vrouw vermoord is en haar zoontje vermist wordt. Het onderzoek vindt in het geheim plaats. De ontdekkingen die ze doen zijn te gruwelijk voor woorden, en is het allemaal wel waar? Dante gaat op zijn intuitie af en Colomba wil bewijzen zien.Het is een boek met 560 bladzijden; en het blijft boeien. Elke keer is er weer een nieuwe wending in het verhaal en zelfs op het eind wordt je verrast. Ik hoop nogmaals dat we veel meer van deze schrijver gaan lezen!</t>
  </si>
  <si>
    <t>Kamel Daoud is een auteur waar niet eenvoudig vat op te krijgen is. Hij gaf een stem aan de anonieme Arabier die het slachtoffer is van de verblinding door hoogmoed (hybris) van Meursault in Albert Camus' De vreemdeling in zijn roman Moussa. Vanwege Moussa was Daoud een held van de post-koloniale francophonie. Kritische uitlatingen over de plaats van vrouwen in de Islamitische wereld maakten echter dat zijn populariteit weer afnam. Islamkritiek is niet slechts een thema in Daouds journalistieke en dus op de actualiteit betrokken werk, maar ook in de literatuur die hij maakt. De gelijknamige hoofdpersoon van Zabor koestert een heimelijke liefde voor de jonge weduwe die zijn buurvrouw is en van wie hij slechts glimpen heeft opgevangen. Ze mag zich niet vertonen. Ze mag niet hertrouwen. De klacht die Zabor verwoordt is eigenlijk een klaagzang over haar lijden. -- En over het zijne, want Zabor is een vreemde, onaangepaste jongen die door zijn "geitenstem" en onhandige fysiek geheel uit de toon valt in de macho-samenleving van het kleine Berberse dorpje waar hij met zijn tante woont. Zabor is niet alleen onaangepast en verliefd, hij is ook bijzonder begaafd, vertelt hij. Hij leerde Frans uit pulpromans en schrijft sindsdien schriften vol met verhalen over zijn dorpsgenoten. Dit doet hij om hen te redden van de dood. Steeds als iemand ziek is en op sterven ligt slaat Zabor aan het schrijven. Al snel schrijft hij voor het leven van zijn vader, de voor kleine Algerijnse boeren puissant rijke slager die hem verstoten heeft en die zijn leven tot een kwelling heeft gemaakt. Zabor zet zich er weigerachtig toe te proberen de dood ook van deze oude man af te schrijven. Moeten we het verslaan van de dood met het schrift letterlijk nemen of gaat het om een uitgesponnen metafoor?Zabor doet in een paar opzichten enigszin denken aan Een te luide eenzaamheid van Bohumil Hrabal, waarin de letterlijk papierverwerkende industrie een metafoor is voor vraatzuchtig lezen en verslonden worden door boeken. Ook voor Zabor de obsessie met boek en schrift, de onweerstaanbare drang naar bedrukt papier die Erasmus er al toe dreef een flard drukwerk op te rapen van straat. Ook de vaak lyrische stijl van Kamel Daoud wijst op die bevlogenheid. Toch denk ik dat we Zabor moeten lezen als een dubbelzinniger boek. Zabor is een onbetrouwbare verteller. De eerste aanwijzing is dat hij keer op keer en te pas en te onpas blijft ontkennen zijn stiefbroer ooit in een put geduwd te hebben. Later in het boek wordt ook duidelijk dat hij in een waan verkeert, waar hij uit ontwaakt als zijn vader sterft en hij zijn verscheurde leven aanschouwt. Maar is dat alles? Er is veel schoonheid in Zabors fantasieën. De verhalen die hij schrijft en die de mensen weliswaar niet letterlijk in leven houden verwoorden hun levens wel degelijk.Zabor overtuigde me niet helemaal. Delen zijn prachtig, maar het voortdurende insisteren op het weghouden van de dood door te schrijven werkte me al snel op de zenuwen. Een korter boek ware beter geweest.</t>
  </si>
  <si>
    <t>Ik had me eigenlijk van te voren voorgenomen om na deel 1 een totaal ander boek te gaan lezen. Maar dat lukte met geen mogelijkheid.Ik sloeg boek 1 dicht en ik snakte meteen naar dit 2e boek om verder te lezen wat er met de meisjes/jonge vrouwen zou gebeuren. Ik ben gegrepen door het verhaal en ook nu kijk ik uit naar het vervolg; deel 3.Ik heb Boek 2 vanmiddag uitgelezen, maar ik ben zo nieuwsgierig hoe het de dames verder zal vergaan.Het verhaal heeft me op de een of andere manier gegrepen en laat me niet los.Ik kan niet echt zeggen dat er extreem veel spannende dingen in gebeuren. Het verhaal is wel bekend of beschreven in andere recensies. 1 meisje krijgt de kans om te studeren, en het andere meisje komt terecht in een ongelukkig huwelijk met alle zorgen van dien voor beide jonge dames. De auteur heeft echter de gave om deze karakters tot leven te wekken.Je leeft met ze mee, op alle fronten. Maar eigenlijk niet alleen met deze 2 dames die centraal staan. Die hele wijk in Napels en iedereen die een rol heeft in deze boekenreeks krijgt een gezicht en die zie je via boek 1 en door boek 2 opgroeien naar volwassenheid/ouderdom . Daarom ben ik reuze nieuwsgierig hoe het iedereen verder zal vergaan.Ik zou zeggen; Netflix maak er een mooie 25 delige serie van. Beetje in de sfeer van 'Call the Midwife', maar dan in het Italië van de jaren 50-60-70. Ik ben nu al fan!</t>
  </si>
  <si>
    <t>Nadia verhuist met haar vader en broertje naar Captive’s Sound, nadat haar moeder hen verlaten heeft. Te vroeg, want ze heeft Nadia nog niet volledig opgeleid. Nadia is een heks: magie wordt generaties lang van moeder op dochter doorgegeven. Ondanks haar nog niet afgeronde opleiding, voelt Nadia al snel dat er duistere krachten rond Captive’s Sound hangen. En ze zal haar eigen magie snel nodig hebben.Claudia Gray, bekend van de ‘Vuurvogel’-serie, is begonnen aan een nieuwe serie over heksen, waarvan Zwartspreuk het eerste deel is. Het boek is uit het Engels (Spellcaster) vertaald door Marjet Schumacher. Helaas is dit eerste deel geen geweldige start van een nieuwe reeks boeken.Er is veel aan dit boek dat niet klopt, of gewoonweg niet fijn leest. De hoofdpersonages in dit verhaal zijn Nadia, Mateo en Verlaine, die bevriend raken nadat Nadia is verhuisd. De personages en hun verhouding tot elkaar zijn niet bijzonder, eigenlijk zelfs een beetje cliché. Mateo en Nadia worden vanaf het eerste moment dat ze elkaar zien verliefd op elkaar. Maar ze hebben allebei geheimen, zijn gevaarlijk voor elkaar en blijven daarom het hele boek om elkaar heen draaien.Ondertussen zit Verlaine de hele tijd een beetje in de ‘derde wiel’-slachtofferrol. Toch is Verlaine wel het meest boeiende karakter, omdat ze helemaal zichzelf is. Hopelijk wordt dit personage in het volgende deel beter uitgewerkt. Dan is er natuurlijk nog de slechterik van het verhaal, dat op veel plekken meer voor verwarring zorgt dan voor verduidelijking.Ook de uitwerking van de opbouw en de plot zijn niet heel logisch. Het boek heeft een vrij langzame start, waarin veel onnodige herhaling en relatief weinig ontwikkeling zit. Voorbeeld van zo’n storende herhaling is dat de personages steeds bij elkaar weglopen wanneer ze nieuwe informatie krijgen, omdat ze dat ‘even moeten verwerken’. Mateo doet dat meerdere keren, en Verlaine op een gegeven moment ook. Mateo’s reactie is dan: “Gek genoeg begreep hij het”, wat niet echt ‘gek’ is, want hij doet dat zelf ook steeds. Naast de aanwezige herhaling lijkt het verhaal op die punten dus ook nog eens niet te kloppen.De laatste hoofdstukken hebben ineens erg veel vaart, er wordt veel nieuwe informatie gegeven en daardoor wordt het verhaal op sommige punten verwarrend. Ook wordt een aantal dingen meerdere keren geïntroduceerd in het boek, maar niet verder uitgewerkt. Zo gaat het al vanaf het begin over ‘iets krachtigs’ dat begraven ligt onder het scheikundelokaal. Op bladzijde 33 is al te lezen: “Nadia wierp een vlugge blik op de vloer van het scheikundelokaal, alsof ze die kracht letterlijk met eigen ogen zou kunnen zien.” En vervolgens op pagina 89: “Er lag daar iets begraven - lang geleden, diep weggestopt. Wat het ook was, het bezat enorme kracht.” Dat ‘iets’ onder het lokaal wordt dit boek in ieder geval niet uitgelegd, je blijft als lezer dus met veel vragen zitten.Positief aan dit verhaal is het magische aspect, wat leuk bedacht is. Magie werkt hier door het ophalen van herinneringen, en bestaat alleen onder vrouwen: mannen weten hier absoluut niks vanaf. Het is jammer dat het verhaal op andere vlakken zo tekortschiet, waardoor dit onderdeel op de achtergrond verdwijnt.</t>
  </si>
  <si>
    <t>Kluun, ouwe haan, houd toch op met het uitmelken van je succes rondom 'Komt een vrouw bij…' Het is mooi geweest.Ik vond Haantjes simpel gezegd een bar slecht boek. Ik heb het wel uitgelezen omdat het vlot wegleest (net zoals al Kluuns werk), maar eigenlijk had ik het net zo goed niet kunnen lezen. Ik vond er echt niets aan.'Komt een vrouw bij de dokter' vond ik een prima, pakkend boek. Nee, het is geen hoogstaande literatuur. Maar moet een boek altijd van hoog literatuur niveau zijn om goed gevonden te worden? Ik vind van niet. En ik heb plezier beleefd aan het lezen van 'Komt een vrouw bij'. Sterker nog; het verhaal en de morale vragen die het oproept heeft ook mij toentertijd wel een paar dagen beziggehouden. Ook 'De Weduwnaar; vond ik geen slecht boek. Minder dan boek 1, maar prima.Met Haantjes slaat Kluun in mijn perceptie de plank volledig mis. Jammer de bammer.</t>
  </si>
  <si>
    <t>Mijn volledige recensie is terug te vinden op:https://www.linda-linea-recta.nl/slaves-dante-2/Na Raven 1, Dante 1 en Raven 2 is dit het vierde deel in de Slaves serie. Deze boeken kan je niet los van elkaar lezen.Had ik bij deel drie, Raven 2, wat moeite om in het verhaal te komen, wel nu niet. Totaal niet! Met het Proloog pakt Miriam Borgermans je beet en trekt je het verhaal in. Ze weet de spanning direct op te bouwen!Na het gruwelijke proloog de volgende opmerking:Ik heb hem.Eindelijk.CymDante is na vreselijke martelingen als pronker in de handen van Cym gevallen en heeft het geestelijk niet breed. Om aan de werkrlijkheid te ontsnappen denkt hij aan iets goeds zoals vliegen of Raven!! Zo gaaf om meer over hun gezamenlijke verleden te lezen.Ik was acht. Ik had net het vliegen ontdekt. Ik had nergens anders behoefte aan dan vliegen. Dicht tegen me aangedrukt vertelde ze, en terwijl ik luisterde naar het heldere, zachte gebabbel uit haar mondje, keek ik door mijn oogharen naar wat zij zag.Ik zag het strand. De maan. gebroken schelpen.Zij zag zachtheid, licht, verhalen.Het komt terug.Ik had haar ver weggeduwd.Nu herinner ik me hoe de dingen hun glans behielden nadat zij ernaar had gekeken.Na de Black Box uitzending van de gruwelijke marteling van Dante is er onrust onder de slaven ontstaan.De marteling van jou als spelletje heeft alle slaven iets te duidelijk gemaakt hoe machteloos ze zijn.Ook bij Dante is het verzet volop aanwezig.Vind je geluk in je lot. Aanvaard de aard der dingen.Nooit, besluit ikCONCLUSIEIk heb genoten van het verhaal, wat een plotwendingen!!Rest de vraag wanneer het verfilmd gaat worden.FAVORIETE QUOTEIk wil machtIk wil zoveel macht dat ik mezelf en anderen kan beschermen.Ik wil zoveel machr dat niemand me nog kan vernederen.</t>
  </si>
  <si>
    <t>Gwendy krijgt op 12 jarige leeftijd de zware verantwoordelijkheid over een knoppenkist. Deze knoppenkist geeft 7 verschillende kleuren en twee hendels. De ene hendel voorziet haar van chocolaatjes die ervoor zorgen dat ze vermagert, de andere hendel biedt een zilveren munt. Die haar later dan weer financieel kan helpen. De knoppenkist heeft ook een zwarte knop maar deze mag ze absoluut onder geen beding indrukken. Zal het haar lukken om aan deze verleiding te weerstaan. Hoe gewetensvol is ze?Tijdens het lezen maakte ik ook de associatie met het verhaal “de doos van pandora”. Zolang Gwendy de kist niet misbruikt gaat alles goed. Maar bij misbruik breng je de mensheid in gevaar.Het is een relatief kort verhaal dat zeer gemakkelijk wegleest. Toch zit er een heel mooie onderliggende boodschap in het verhaal. Daarom geef ik het boek een dikke vier sterren.</t>
  </si>
  <si>
    <t>In dit boekje trekken we naar een landgoed. Een familie, bestaande uit grootouders en zoon Robert en schoondochter Celeste, wonen op het grote domein. Robert en Celeste zijn hun zoon Jack verloren aan leukemie. Het verdriet zit nog heel diep, vooral bij Celeste. Wanneer de zus van Robert bekend maakt dat ze terug naar Engeland verhuist en dat haar zoontje Bruno bij Robert en Celeste moet logeren, is Celeste weigerachtig. Ze heeft geen zin om op Bruno te passen. Toch lukt het Bruno om Celeste haar hart te laten open stellen en haar het ultieme, gouden licht te laten zien...Het verhaal is heel mooi opgebouwd en geschreven. Het lijkt bijna een sprookje. Als lezer vertoef je mee op het landgoed en verovert Bruno ook de harten van de lezer.De schrijfstijl is mooi en magisch te noemen. In deze tijd (van de ellendige actualiteit) is dit een puntje in de duisternis, een gouden licht in de duisternis.</t>
  </si>
  <si>
    <t>Het speelt zich af in een ziekenhuis, waar 2 grove fouten worden gemaakt. Je zou denken dat dat de hoofdlijn in het verhaal is. Maar niets is minder waar. Er wordt meer aandacht geschonken aan de onderlinge verhoudingen en intriges in het ziekenhuis, waardoor die gemaakte fouten meer op de achtergrond raken. Het verhaal leest wel eenvoudig, maar spanning is verder erg ver te zoeken. Mijn inziens niet echt een boek dat thuis hoort op een thrillersite.</t>
  </si>
  <si>
    <t>Om ermee te beginnen wil ik graag zeggen dat dit boek anders is dan de meeste John Green boeken dan die ik heb gelezen. Fault In Our Stars is juist een emotioneel boek en An Abundance Of Katherines is juist een grappige en luchtige boek. Ik vond het ook best een moeilijke boek om te lezen, ik lees altijd in het Engels maar dit boek bevat best wel veel lastige termen. Mijn favorite personage is Hassan, ik vond het eigenlijk best leuk dat hij echt de tegenovergestelde is van Colin. Colin is ook een wonderkind zoals ze hem noemen, en dat er onder aan het bladzijde uitlegjes werd gegeven vond ik super leuk en interessant, ook bijvoorbeeld als Hassan Arabisch ging praten.Maar toch vond ik de verhaal zelf echt stukke minder, het is niet een boek dat ik nog een keer zou willen lezen. Het verhaal vond ik ook te langdradig, en niet zo realistisch. Dus ik geef het 2/5 sterren.</t>
  </si>
  <si>
    <t>De veertienjarige Skippy valt geheel onverwacht dood van zijn stoel in de donutzaak naast de Ierse kostschool waar hij verblijft. Met deze tamelijk schokkende, bevreemdende gebeurtenis begint het boek. Vervolgens gaat het verhaal terug in de tijd en in de daarop volgende ruim zeshonderd pagina’s blijken de voorafgegane maanden het een en ander teweeg hebben gebracht bij Skippy. Niet alleen bij de (ongelukkig) verliefde Skippy, ook bij zijn vrienden, zijn leraren, de paters op zijn school, zijn vijanden. Vele verhaallijnen worden gevolgd en blijken met elkaar verweven. Meer en meer ‘mysteries’ duiken op en worden ontrafeld tot uiteindelijk duidelijk wordt hoe het komt dat Skippy juist zó aan zijn einde komt.Medicijn-dealende bully’s, een aan dieetpillen verslaafde geliefde, een gedesillusioneerde geschiedenisleraar met bindingsangst die verleid wordt door een sexy invalster, een pater met pedofiele geschiedenis, een kreupele zwemcoach, de geniale Rupert die de elfde dimensie met zijn experimenten aantoonbaar wil maken, een overambitieuze conrector die de Automator wordt genoemd – dit is nog maar een greep uit de vele, vele personages in een wereld vol onwaarschijnlijkheden.Wat een zwartgalligheid. Het boek wordt als “grappig” omschreven, maar eigenlijk valt er nergens echt ook maar een beetje te grinniken om alle - naar het absurdistische neigende- gebeurtenissen. De humor in het boek zit hem vooral in de ironie van alle (per ongeluk) samenvallende, ellendige situaties. Met een klein beetje positiviteit in het slot, maar toch, vrolijk word je er niet van. Dit boek zal misschien eerder mannen dan vrouwen aanspreken, gezien het hoge puberale jongenshormonen-gehalte en de vrij geringschattende visie op vrouwen in het algemeen.</t>
  </si>
  <si>
    <t>Wat een geweldig origineel boek is dit. Vanaf het begin tot aan het eind heb ik met een brede grijns op m'n gezicht gezeten. Dit boek ademt voor mij de sfeer van Forrest Gump en "de 100 jarige man die uit het raam klom en verdween". Een boek waar je vrolijk van wordt en dat eigenlijk iedereen die van lezen houdt gelezen moet hebben.</t>
  </si>
  <si>
    <t>Wat een liefdevol en grappig verhaal is dit. Op een mooie respectvolle manier wordt het proces van ouderdom en de daarbij behorende ongemakken beschreven maar ook de stressvolle begeleiding van verzorgers komt duidelijk in beeld. Dit allemaal in een goed en vlot geschreven roman, met aan het einde nog een spannend momentje.De personages worden realistisch weergegeven al is het avontuur wat de hoofdpersoon Florence en haar medebewoners beleven wel een beetje over the top. Het is een beetje te vergelijken met het boek van 'De 100-jarige man die uit het raam klom en verdween' of om wat dichter bij huis te blijven ' De dagboeken van Hendrik Jan Groen'Het boek laat vooral zien dat je je verleden altijd meeneemt in je heden en maakt tot wie je nu bent en waar je nu bent. Dat vriendschap een waardevolle schat is en dementie een stille sluiper. Maar er zijn vooral drie belangrijkje dingen die we mee kunnen nemen uit dit verhaal:1. Alle mensen zijn door dunne draden voor eeuwig met elkaar verbonden.2. Ieder mens is veel meer dan het ergste wat hij ooit heeft gedaan.3. Zelfs het kleinste leven kan een luide echo veroorzaken.</t>
  </si>
  <si>
    <t>In Muidhond doet Inge Schilperoord iets wat niet voor elke schrijver is weggelegd:  ze kruipt in de huid van een per definitie onsympathieke hoofdpersoon en toont zijn menselijkheid. Dat doet ze ook nog eens met een sterk ontwikkeld gevoel voor dosering en verhaalopbouw, waardoor je ademloos de bladzijden blijft omslaan tot aan de dramatische climax.Jonathan wordt bij gebrek aan bewijs vrijgesproken van tbs en trekt weer in het klamme huisje dat hij bewoont met zijn astmatische moeder. Dertig jaar is hij, en op zijn jongenskamer maakt hij oefeningen in het werkboek dat hij meekreeg van de gevangenispsycholoog. Rijtjes maken van zijn gedachten en gevoelens, spanningsgrafieken, ademhalingsoefeningen; dit alles moet ervoor zorgen dat hij ‘beter’ wordt. In heldere taal beschrijft Schilperoord hoe Jonathan zijn best doet en zich het psychologen-jargon inprent: "je hèbt gedachten, maar je bènt ze niet". Aandoenlijk is het ook hoe hij zorgt voor zijn zieke moeder, die hem consequent haar "jochie" noemt, haar "lieve jongen". Het is een hoopvol begin. Maar in de paar drukkend hete zomerweken die het boek bestrijkt, blijkt al snel dat Jonathan zijn leven, noch zichzelf onder controle heeft.Hoewel hij zich schaamt voor wat hij gedaan heeft met een jong buurmeisje in de duinen, is hij al snel gebiologeerd door het nieuwe buurmeisje dat naast hen is komen wonen. Zich bewust van het gevaar dat hij voor haar vormt, stelt hij regels op en schrijft ze in zijn werkboek. Ze mag niet dichter dan twee meter bij hem in de buurt komen. Ze mag niet op zijn kamer komen. Maar het buurmeisje wordt aan haar lot overgelaten en net als Jonathan houdt ze erg veel van dieren. Ze vindt zelfs zijn oude hond niet vies. Wanneer Jonathan een zeelt vangt om in zijn aquarium te houden, komt het buurmeisje regelmatig kijken hoe het met de vis is.Dat dit niet goed kan gaan, ziet elke lezer aankomen. Wat het boek zo goed maakt, is hoe je als lezer Jonathans’ innerlijke strijd kunt volgen, en tot op zekere hoogte kunt begrijpen. Schilperoord heeft zo’n geloofwaardig en menselijk karakter neergezet dat je als lezer bereid bent je sympathie op te laten rekken tot het onbehaaglijk wordt. Als forensisch psycholoog bij het Pieter Baan Centrum is de auteur in de unieke positie haar vakkennis met haar schrijftalent te kunnen combineren. Maar de psycholoog mag dan bijgedragen hebben aan het realisme van deze geschiedenis, het is de meesterverteller in Schilperoord die hier het roer in handen heeft. Tergend langzaam bouwt ze de druk op en duidelijk wordt dat we op een rampzalige gebeurtenis afstevenen. Hoe die ramp zich voltrekt is alleen nog niet duidelijk, en zelfs na afloop ben je er niet helemaal zeker van. Maar de kracht van dit debuut is boven elke twijfel verheven.</t>
  </si>
  <si>
    <t>Vaak de boektitel voorbij horen komen, zonder dat ik echt wist waar het boek over ging. Zonder echte verwachtingen aan het boek begonnen.Als een fervente Thriller-lezer is een Horror verhaal wel even wennen. De setting van een heks in onze huidige tijd, vond ik erg origineel. Het verhaal is spannend geschreven en werkt langzaam naar het hoogtepunt. Dit einde vond ik dan wel helaas te extreem.Al met al heb ik er erg van genoten en kan ik niet wachten tot het verfilmd wordt met een alternatief einde, dat dan weer wel.</t>
  </si>
  <si>
    <t>In deze bundel schrijven vijf auteurs, waaronder Adrian Tchaikovsky, mee aan verhalen over Dracula en de man achter die legendarische naam. Elk verhaal speelt zich af in een andere eeuw en langzaam bouwt het op naar het heden, waar een meisje genaamd Dani de nieuwste vampierjager wordt en deze verhalen krijgt toegestuurd op de mail ter voorbereiding van de laatste strijd – een strijd die echter, heel anticlimactisch, nooit komt.Elk verhaal in de bundel heeft duidelijk een eigen stem en interpretatie op Dracula. Dat zorgt onvermijdelijk voor enkele contradicties tussen de verhalen. Er is ruimte gegeven voor de auteurs om te spelen met het concept van Dracula en er iets nieuws uit te halen. Zo is er het eerste verhaal, waar Count Vlad op de slagvelden van het Ottomaanse Rijk zijn ware aard laat zien. Nogal onverwacht blijkt hij homoseksueel te zijn, maar in de volgende verhalen is hier niks meer van terug te vinden en wordt Vlad als een echte vrouwenverslinder neergezet. De schrijvers volgen globaal dus wel één rode draad, maar ze vullen allemaal de details in op hun eigen manier zonder te letten op eventuele inconsistenties. Dit kan verwarrend zijn en soms zelfs storend, maar het gaat uiteindelijk om het grotere plaatje waar de auteurs naartoe werken: hoe kan je een man als Dracula verslaan?'Perhaps I am the better alchemist, for I have made gold from blood.'Doordat het grootste gedeelte van de verhalen bestaat uit brieven, e-mails en dagboekfragmenten vallen de urgentie en spanning weg. Je maakt de gebeurtenissen waarover wordt gesproken niet direct mee en moet het woord van de personages geloven. Zij hebben grotendeels een eigen agenda waardoor deze geschreven bronnen niet per se betrouwbaar zijn. Daarnaast is het bijzonder (lees: ongeloofwaardig) hoe goed de geheugens van de schrijvers van deze bronnen zijn: ze herinneren zich nog precies hele dialogen en de kleinste details. De verhalen hadden absoluut veel beter tot hun recht kunnen komen als directe tekst.Een sterk onderdeel dat consistent door de verhalen heen loopt is de schrijfstijl van de auteurs. De dialogen en wijze waarop brieven worden opgesteld passen bij de eeuwen waarin de auteurs schrijven en er is een duidelijke verandering in te zien naarmate de verhalen dichter bij het heden komen. Elke auteur weet op een poëtische en prikkelende manier te schrijven waardoor zelfs de wat langdradigere verhalen een genot zijn om te lezen. Het is alleen jammer dat de inhoud niet altijd even sterk is en de vorm niet genoeg is.'What do any of us do, we kings and lords? We all live of the blood of those below us, do we not? But there’s metaphor, and there’s literal truth.'Deze bundel is in feite één groot naslagwerk zonder een overtuigend overkoepelend plot. Wanneer een verhaal eindelijk spanning opbouwt is het alweer afgelopen en is het tijd om een sprong naar de volgende eeuw te maken. Personages in de verhalen naast Dracula blijven niet hangen en door de indirecte manier waarop hun verhalen worden verteld is het lastig om met ze mee te leven en de urgentie te voelen in de tekst. Ondanks de sterke manier van vertellen van de auteurs is het geheel simpelweg niet overtuigend genoeg en voelt het teveel als een aanloop naar het echte verhaal dat nooit komt. Het is een gemiste kans om wat kleur in het afgematte vampiergenre te krijgen.</t>
  </si>
  <si>
    <t>Enige jaren gelden las ik Wraakhotel van Mark Billingham. Een prima thriller met de menselijke inspecteur Tom Thorne in de hoofdrol. Na Wraakhotel ben ik Billingham een beetje uit het oog verloren. Het recent verschijnen van zijn nieuwe boek Levenloos maakte dan ook dat ik het tijd vond om me weer eens te gaan verdiepen in de avonturen van Tom Thorne.Na de dood van zijn vader is Tom Thorne een beetje de weg kwijt. Om hem wat tot rust te laten komen, heeft zijn werkgever hem een suf administratief baantje in de schoenen geschoven. Thorne is dit werk al snel meer dan zat. Als een seriemoordenaar een aantal daklozen heeft vermoord ziet Thorne zijn kans schoon. Hij haalt zijn superieuren over om undercover te gaan als dakloze om zo de moordenaar op te sporen. Thorne krijgt toestemming en verruilt zijn comfortabele flat voor een leven in regenachtige portieken. Helaas kan deze transformatie niet verhinderen dat er nog meer doden vallen…Billingham heeft op zich een interessant concept gekozen voor zijn nieuwe thriller Levenloos. Een inspecteur die zich undercover het leven op straat eigen maakt, kan smeuïge verhalen opleveren. De wijze waarop Billingham met deze ingrediënten omgaat, is echter niet geloofwaardig. Zonder boe of bah transformeert Thorne ineens van een man met een flat en alle luxe die daarbij hoort in een stinkende zwerver die zich ophoudt in ranzige portieken alsof hij nooit anders gedaan heeft. Het leven op straat past hem als een uitstekend zittende jas en alle verwachtte aanpassingsproblemen blijven uit. Het maakt het er allemaal niet aannemelijker op.Verder heeft Billingham veel te veel woorden nodig om een verhaal te vertellen waar eigenlijk weinig in gebeurt. Hierdoor krijgt het geheel een langdradig tintje. Ook ten aanzien van de moordenaar laat hij duidelijk wat liggen. De summiere typering van de dader en het uitblijven een goed uitgewerkte motivatie voor de moorden maakt het verhaal er niet spannender op. Billingham laat de lezer niet ‘in’ de verknipte geest van de killer kijken en daardoor doet de plot wat oppervlakkig aan.Is er dan helemaal niets positiefs te ontdekken aan dit boek? Jawel. De uitwerking en beschrijving van twee junks waar Thorne op straat mee optrekt is wel pakkend. Hun behoefte om te scoren ten koste van alles is aangrijpend. De uitzichtloosheid van hun levens en hun dromen die ze nooit zullen verwezenlijken stemmen tot nadenken en laten je meer dan eens beseffen dat een bestaan met alles erop en eraan niet voor iedereen een vanzelfsprekendheid is. Dankzij dit element toch nog twee sterren.</t>
  </si>
  <si>
    <t>Alles wat onmogelijk lijkt, lijkt te kunnen. Een boek dat je laat nadenken over de (on) mogelijkheden wat betreft klonen en nog veel meer.</t>
  </si>
  <si>
    <t>Op een snikhete dag hebben forensisch patholoog Kay Scarpetta en haar kantoormanager Bryce een woordenwisseling in het openbaar, omdat ze liever een stukje gaat wandelen dan zich door hem te laten chauffeuren. Een onschuldig incident, maar iemand meent rechercheur Pete Marino anoniem van het voorval op de hoogte te moeten stellen. Benton, de partner van Kay, vraagt zich af of Tailend Charlie, de cyberstalker van Kay, de anonieme melder kan zijn.Dezelfde avond eist een andere zaak de aandacht van Kay op. Marino vraagt haar om de dood van een vrouwelijke fietser te onderzoeken die in het park gevonden is. Eenmaal bij het lichaam aangekomen, wordt Kay met raadselachtige feiten geconfronteerd. En daarbij speelt steeds de vraag: zit hier iemand achter die het op Kay gemunt heeft?  Patricia Cornwell gold ooit als een goede thrillerauteur, maar getuige de recensies (ook op Hebban) van de laatste jaren, keldert haar ster als een baksteen.  ‘Ik ga geen volgende thrillers in de Kay Scarpetta-reeks meer lezen’ en ‘Minimale actie, maximaal geneuzel’ zijn enkele van de beoordelingen. Voornaamste klacht is dat haar boeken ontzettend langdradig zijn geworden, waarbij op het eind plots nog wat ongeloofwaardige spanning wordt gepropt.  Voor Chaos geldt helaas hetzelfde. Misschien ligt het aan het lome weer in het boek, maar allemachtig, wat een traag verhaal. Het duurt zo lang voor er iets gebeurt. Vanaf het moment dat Marino en Kay naar het lichaam gaan tot het punt dat ze ziet wie de dode is, zit met gemak tientallen pagina’s. En al die tijd zit de lezer gevangen in de gedachten van Kay, die continu aan hetzelfde denkt: hoe ze haar zus Dorothy niet van het vliegveld kan afhalen omdat ze een lichaam moet onderzoeken en hoe ze niet gelijk een mening mag vormen over de feiten die ze waarneemt. Afgezien van twee afsluitende hoofdstukken, beslaat het hele boek een tijdsbestek van nog geen 24 uur; van de late middag tot het eind van de ochtend de volgende dag.Net als in de vorige boeken, gooit Cornwell pas op het eind nog wat spanning erin, met een schurk die ontzettend kwaadaardig zou moeten zijn, maar die in Chaos net zoveel indruk maakt als een boef uit een Suske &amp; Wiske. Tezamen met een absurde theorie voor alles wat gebeurd is, inclusief krankzinnig moordwapen en heel wat toevalligheden, is dit het zoveelste boek op rij waarmee Cornwell haar fans van het eerste uur van zich vervreemdt. Een Cornwell is geen aanbeveling meer.</t>
  </si>
  <si>
    <t>Een boek dat is opgebouwd uit korte fragmenten die naadloos aansluiten bij de rake, eerlijke stijl. Ondanks de thema’s (verslaving, verlies, onthechting) wordt het boek nooit zwaarmoedig, maar krijg je als lezer evenmin de kans om medelijden te hebben met de verteller. Het boek lijkt bedrieglijk eenvoudig, maar elke zin heeft een plaats en bevat geen woord te veel. Het geheel leverde mij een indrukwekkende verzameling onderlijnde alinea’s op.</t>
  </si>
  <si>
    <t>Dit boek eindigt met cliffhangers. Ja, cliffhangers, meervoud. Ik hou niet zo van cliffhangers. Ik heb er zelfs een gruwelijke bloedhekel aan. Waarom dit boek dan toch 5 sterren krijgt? Omdat ik pas een echte rothekel heb aan cliffhangers aan het einde van een heel goed boek. Ik ben nog niet klaar met lezen! Ik ben nog niet klaar met dit verhaal! En deel 3 is nog niet uit! Dit is niet eerlijk!Okee, korte samenvatting: Jazz gaat weer achter een seriemoordenaar aan, maar deze keer is die seriemoordenaar actief in New York City. Ook is zijn vader ontsnapt uit de gevangenis en daar voelt Jazz zich verantwoordelijk voor. Nu wil hij alles oplossen, maar hij staat er niet alleen voor.Let bij het lezen van dit boek vooral op een van de eerste scenes van Jazz in NYC, waarin zijn gedachten over de stad en seriemoordenaars duidelijk worden. Dat blijft me bij.</t>
  </si>
  <si>
    <t>Châteauroux, een weinig spannend provinciestadje in Frankrijk eind jaren vijftig. Pierre en Rachel beleven een heftige affaire. Rachel is hevig verliefd en zeer onder de indruk van de erudiete Pierre, die uit een veel hogere sociale klasse komt en die niet nalaat het standsverschil te benadrukken. Hij is zeer met zichzelf begaan en vat de hele affaire op als een goede daad, die vooral geen consequenties moet hebben. Als Rachel zwanger is, maakt hij ook snel duidelijk dat trouwen niet aan de orde is. Zelfs het kind erkennen behoort voor hem niet tot de mogelijkheden; het zou zijn carrière te zeer beschadigen.Voor Rachel is dochter Christine het beste wat haar overkomen is en ze geniet erg van het moederschap. Ze blijft verliefd op Pierre, stapt steeds over zijn vernederingen heen, zelfs als hij haar tot op het bot beledigt. Ze weet na lang aandringen voor elkaar te krijgen dat hij zijn dochter erkent.  Christine adoreert in eerste instantie haar vader, daarin gestimuleerd door haar moeder. Als Pierre zijn dochter verkracht, wordt Rachel gedwongen afstand van Pierre te nemen. Dat is moeilijk voor haar. Pas als Christine afstand neemt van haar moeder en haar verwijt dat ze niets heeft gezien, is er ruimte voor erkenning van het aangedane leed, het ontwijken van verantwoordelijkheid als moeder en haar kritiekloze adoratie voor een foute man.Christine Angot (1959) is een Franse schrijfster met een oeuvre van twintig boeken, waarin incest regelmatig een onderwerp is. Een onmogelijke liefde werd bekroond met de Prix de Décembre.Een onmogelijke liefde is niet zozeer de beschrijving van een gepassioneerde verhouding, maar gaat over verschillende vormen van egocentriciteit. De man is egocentrisch, zeer begaan met zichzelf, neemt geen enkele verantwoordelijkheid voor zijn handelen en pleegt incest als uiting van ultieme vernedering. De vrouw, die voor deze foute man valt, pikt zijn egocentriciteit, zijn onbeschofte handelen, zijn vernederende uitspraken jegens haar en haar dochter. Ook zij is egocentrisch, zij het op een andere wijze: het geluk van haar dochter is ondergeschikt aan het enigszins in stand houden van haar geïdealiseerde relatie met Pierre. De harde boodschap dat Pierre zijn dochter verkracht sluit ze in eerste instantie buiten: ze valt flauw en wordt ziek. Op geen enkele manier neemt ze vervolgens haar dochter in bescherming. Het onderwerp is nauwelijks bespreekbaar. In het hele boek wordt slecht eenmaal, door een vriend, duidelijk verwoord dat Pierre zijn dochter regelmatig grof verkracht. Moeder en dochter spreken uiteindelijk slechts heel versluierd en via omwegen over de verkrachting, hun woede en hun onderlinge verwijdering. Er is er nauwelijks ruimte voor verwerking van het trauma en er blijven twee beschadigde levens achter; opgeofferd aan een waanidee over liefde.Een onmogelijke liefde is vanuit het perspectief van de dochter geschreven. In een aantal hoofdstukken verplaatst zij zich in haar moeder en wisselt die af met hoofdstukken waarin ze haar eigen situatie beschrijft. Dat vergt enige inspanning bij het lezen maar maakt het verhaal wel spannend.Het verhaal geeft een goed beeld van Frankrijk halverwege de twintigste eeuw, het diepgewortelde standsverschil en de bijbehorende omgangsvormen.  Kennis daarvan is nodig om enigszins de personages te kunnen volgen in hun handelen, hun manier van leven en overleven en in hun vreemde en foute gepassioneerde keuzes. Want met liefde heeft het verhaal weinig te maken.</t>
  </si>
  <si>
    <t>Claire Vaye Watkins wist met haar debuutbundel ‘Battleborn’ (2012) een werk te schrijven waar ik soms nog wel eens aan terugdenk. De sfeer van troosteloze, desolate woestijnlandschappen waartegen beschadigde mannen en vrouwen rondzwerven in een zoektocht naar zichzelf. Zoals de ondraaglijke hitte en de ruwe prairiewind het landschap doen afbrokkelen; zo zijn de personages zelf geërodeerd door de zwaarte van het beladen verleden dat zij meetorsen. Nevada en Californië hebben in haar eerste werk een aantrekklingskracht op gelukzoekers en dromers: of het de goudzoekers zijn die ooit grote sporen hebben nagelaten op het natuurlandschap, of de volgelingen van de sekteleider Charles Manson en de familieleden die met de duistere ballast verder moeten leven. Het artificiële licht van Las Vegas, de groezelige cafés om sekspartners op te pikken of de verlopen Bunny Ranches in de woestijn, lonken eenzame dolers met hun beloftes van geldelijk gewin en seksuele gratificatie. Tegen de prijs dat liefde, intimiteit, affectie en warmte ook ruilmiddelen worden.Het hoofdpersonage in 'Gold Fame Citrus' (2015) is de jonge Mexicaans-Amerikaanse vrouw Luz, die ooit een iconisch babymodel was voor een landelijke campagne om de regio onder de aandacht te brengen. Na een apocalyptische droogte onder de invloed van een mysterieuze (buitenaardse? ) duinvorming wordt zij gedwongen om zelf het besluit te nemen of en wanneer zij zich afhankelijk maakt van haar mannelijke beschermer Ray. Deze ex-militair is gevlucht voor zijn dienstplicht en spendeerde zijn dagen voorheen met gedachteloos rond te surfen om een oorlogstrauma te verwerken. Totdat de schoonheid Luz een beschermdrift aanwakkerde en hem dwong om de masculiene held uit te gaan hangen. In drie delen wordt de psychologische ontwikkeling gevolgd van een anti-heldin die gedwongen wordt tot afhankelijkheid naar onbetrouwbare mannen toe, tijdens een apocalyps waar seksuele intimidatie en gendervooronderstellingen haar beweegruimte ernstig beperken of haar zelfs fysiek in gevaar brengen.'Gold Fame Citrus' (2015) heeft qua thematiek en vormtrucjes veel gemeen met haar debuutverhalen. Vanuit een eco-feministisch oogpunt beziet Claire Vaye Watkins de sporen die patriarchaal geordende maatschappijen hebben gehad op een kapitalisme waar de natuur en de maatschappij nog altijd lijden onder het juk van ongelijkwaardige genderverhoudingen. Waar lijfbehoud, geweten en empathie het onderspit delven tegenover bezittingsdrang, seksuele aantrekkelijkheid en het gelijk krijgen omwille van het man-zijn en niet om het gelijk hebben. Ook kiest zij hier weer voor secundaire teksten die radicaal afwijken van de eigenlijke vertelling: een Borgesiaanse beschrijving van fictieve dieren met tekeningen; een uitgebreide wetenschappelijk aandoende verhandeling over de oorsprong van de fictieve duinvorming Amargosa; enkele passages waarin de tekst opeens uit toneeldialogen bestaat en de sfeerbeschrijvingen uit de rest van de roman schitteren door afwezigheid.In 'Battleborn' (2012) wist Watkins mij te betoveren met de impliciete sfeerschepping waarmee zij de eigen kritiek op haar thuisstaat poëtisch in een beklijvende vorm wist te gieten. Pretenties worden in haar debuutroman pretentieus met een narratief dat nodeloos experimenteel is van opzet, terwijl het tegelijkertijd net te veel inhaakt op de uitgekauwde clichés van de post-apocalyptische literatuur om origineel te zijn. Dan is het abstract, dan is het een spannende genreroman, dan roept het op tot identificatie met de personages en dan wordt het weer iets wat de nadruk legt op de eigen vorm. Een manier van schrijven die naar mijn smaak alleen een meerwaarde heeft als de verschillende elementen ergens bij elkaar komen en de losse associaties meer doen dan alleen vervreemding oproepen. Nu lijkt Watkins eerder op een nog niet doorgebroken schrijfster die haar authenticiteit tracht te forceren met rommelige, inconsequente vormspelletjes. Zelfs haar sterke sfeerbeschrijvingen (want dat zijn ze nog steeds!) worden vermoeiend repetitief in een stijl die geen enkele ademruimte laat voor rust en bezinning. Overdaad schaadt, ook in de literatuur.Vooralsnog kijk ik nog steeds reikhalzend uit naar de nieuwe romans of verhalen waarmee Watkins zo doeltreffend plaatsen tot leven kan brengen met haar bezwerende proza. Hopelijk wordt het pretentieuze gedoe eromheen geen constante in haar toekomstige werk.</t>
  </si>
  <si>
    <t>“Dr. Zjivago” van Boris Pasternak was voor mij een tegenvaller.Personages die twee of drie verschillende namen hebben. Hou die maar uit elkaar!Verder niet echt een mooie schrijfstijl.Dat het lang en breed is, dat is niet erg. Dat is bij veel Russen het geval. Maar het moet dan wel goed geschreven zijn.Hoe is het mogelijk dat Pasternak daarvoor de Nobelprijs heeft gekregen?De hoofdpersoon, Joeri Andrejevitsj, of Joeri Zjivago, is een toeschouwer. Alles 'overkomt' hem. Hij lijkt geen eigen mening te hebben. Hij snapt zelfs nergens iets van.De Russische revolutie wordt in dit boek in een zeer slecht daglicht gesteld. (Vandaar misschien die Nobelprijs, in volle koude oorlog.)blz. 376:“In die eerste dagen werden mannen als soldaat Pamfil Palych, die zonder daartoe te zijn aangezet een dierlijk wrede haat koesterden jegens alle intellectuelen, landheren en officieren, door de fanatieke linkervleugel van de intellectuelen als een kostbare vondst, als iets van grote waarde beschouwd. Hun onmenselijkheid werd als een wonder van klassenbewustzijn, en hun barbarisme als een voorbeeld van proletarische vastberadenheid en revolutionair instinct voorgesteld.”En blz. 436:“Ik herinner mij mijn jeugd nog heel goed. Ik heb de tijd nog gekend waarin de vreedzame begrippen van de vorige eeuw nog van kracht waren. Men vond het toen normaal op de stem van het gezonde verstand te vertrouwen. ...”Dat zegt Lara.De vorige eeuw (de 19e eeuw), dat was wel de tijd van de tsaren en het lijfeigenschap.Als je dàt gaat verheerlijken.Nee, dit boek was HARKEN, en ik heb er veel te veel tijd in gestoken.</t>
  </si>
  <si>
    <t>Ritueel is deel drie van De Noordzeemoorden door Isa Maron. In dit boek een gruwelijke vondst door een tuinman, dat is het begin van een horrorverhaal voor rechercheurs en media. Maud Mertens onderzoekt de moord(en). Kyra Slagter is nog steeds op zoek naar haar verdwenen zus, er wordt wel veel bekend gemaakt over haar vriend en de boot waarop ze zaten, maar waar ze is, dood of levend, is nog steeds onbekend, al is haar zoektocht steeds intenser geworden. Maud en Kyra kennen elkaar inmiddels en Maud gaat haar meer waarderen. Sowieso is er groei in karakters en in Ritueel wordt dit duidelijk. Het verhaal over Sarah beneemt je zo nu en dan de adem.Ritueel is plezierig om te lezen ondanks de gruwelijke vondst. Haar schrijfstijl is vloeiend en duidelijk en voor iedereen een feestje. Ik heb genoten van het verhaal en Maron gaat steeds beter schrijven. Het plot van Ritueel is bijzonder maar er zijn nog losse eindjes.Het einde is in zicht met deel vier en dat vind ik wel jammer. Nu de hoofdpersonen zich zo goed ontwikkelen en gegroeid zijn in hun rol mogen deze hoofdpersonen wel opgevoerd worden in een vijfde boek. Maar al met al is Ritueel een prettig leesbaar boek en zeker als je de eerste delen niet hebt gelezen als stand alone te lezen, maar ik raad u allen aan om wel de eerste twee delen te lezen, want je mist toch wel wat.</t>
  </si>
  <si>
    <t>nog geen recensie kunnen geven ben bekend met de the killing boeken fantastisch</t>
  </si>
  <si>
    <t>Deze boeken zijn me een paar laar geleden aangeraden. Binnen 2 weken op vakantie waren ze uitgelezen, ik heb ze sinds 2 jaar zelf in mijn boeken collectie en ben er nog steeds erg blij mee en zelfs voor een 2de keer gelezen! Geweldig wat een bijzonder verhaal over family en liefde.</t>
  </si>
  <si>
    <t>Net als met Zwart water slaagt Kerstin Ekman er ook met Wolfshuid in om de lezer het leven in het uiterste noorden van Zweden te laten (mee-)ervaren. De uiterst realistische beschrijvingen van de omgeving en de mensen zorgen er voor dat het verhaal (of in dit geval de levensverhalen) zich slechts heel (soms tergend) langzaam ontvouwt. Ik kan me voorstellen dat het voor (veel, sommige?) lezers te traag gaat, maar ik houd er wel van als een auteur in staat is je alles bijna lijfelijk (door smaak, geur en beelden) te laten meebeleven.Wolfshuid heeft diverse 'vertellers'. De wijze waarop Ekman dat heeft vorm gegeven zorgt in het begin, maar ook later, soms even voor wat verwarring. Er worden twee levens gevolgd: Hillevi en Elis. Hillevi is een wees, die wordt opgevoed door een oom en tante. Elis is een jongen, waar Hillevi mee te maken krijgt op het moment dat ze voor het eerst (eigenlijk ongevraagd en ongewenst) haar hulp als vroedvrouw in het hoge noorden aanbiedt. Hillevi helpt dan een 14jarig meisje bij een zeer moeilijke bevalling. Het meisje en de baby overleven de bevalling, maar de latere gebeurtenissen leiden ertoe dat het kind overlijdt. Die afschuwelijke gebeurtenis maakt een enorme indruk op Hillevi, die vanwege de situatie waar ze in zit, besluit om er niets over te melden. Dat (ver)zwijgen zorgt ervoor dat ze zich de rest van haar leven schuldig blijft voelen en zorgt tevens voor een blijvende vijandigheid tussen de familie van het meisje en haar.Springende Pferde van Franz MarcDe (waarschijnlijke) vader van het kind, Elis, verlaat zijn geboortegrond en familie, nadat hij door zijn grootvader is neergeslagen. Na eerst enige tijd alleen rondgezworven te hebben, tijdelijk door een familie te zijn opgevangen en daarna als manusje van alles in een houthakkerskamp te hebben gewerkt, komt hij uiteindelijk terecht in een sanatorium, omdat hij aan tuberculose blijkt te lijden. Omdat hij niet door zijn familie wil worden gevonden, doet hij alsof hij zijn geheugen kwijt is en neemt de naam Elias Elv aan.Zijn tekentalent wordt daar ontdekt en als hij na verloop van tijd opknapt, zorgt hij ervoor met allerlei baantjes om 's avonds een tekenopleiding te volgen. Hij vertrekt uiteindelijk, begin jaren dertig, naar Duitsland en komt daar als schilder van wandschilderingen aan het werk.Wolfshuid is het eerste deel van de trilogie, die verder nog bestaat uit Het laatste hout en Krasloten. Ik ben bang dat ik die twee ook nog wil en ga lezen....</t>
  </si>
  <si>
    <t>Ik ben nu 5 hoofdstukken verder en eerlijk gezeg snap ik er nog steeds niets van. Ik weet alleen maar wat ik had moeten horen, door recensies te bekijken. Het is heel vermoeiend om zo een boek te luisteren. Net of je door een dikke drab waadt. Ik stop met luisterenen ga op zoek naar een boek dat me wel kan boeien, waar ik niet vermoeid van word en wat ik gewoon snap.</t>
  </si>
  <si>
    <t>Lina lijkt het, als volwassen vrouw, voor elkaar te hebben met een baan, een auto en een vriend. De tachtigste verjaardag van haar vader staat voor de deur en zij helpt mee met de voorbereidingen. Haar verhaal brengt je terug naar haar jeugd. Ze verblijft bij haar vader nadat haar moeder uit beeld is verdwenen. Vader Hugo heeft een goedlopend restaurant en zingt vol overgave voor zijn publiek Franse chansons.Vader noemt Lina zijn `konijntje,´ die als geen ander de afwas zo goed voor haar rekening neemt. Lina is dan ook veel in de keuken te vinden en slaat haar vader gade die zich vermaakt met het vrouwvolk die aan zijn lippen hangen. Ze vind dit vies maar vader maakt haar deelgenoot van zijn seksuele escapades (door haar verhalen op te dissen en daarover te lachen).Je kunt je hier al afvragen of dit nou hoort bij vaderlijke opvoeding. Zo kun je je nog veel meer afvragen als hij Lina op haar vijftiende het huis uitzet en haar neerplant in een kale kamer waar ze het voor de rest maar uit moet zoeken.Deze keuze van vader is voor Lina traumatiserend. Ze hier niet klaar voor en haar leven begint een weg van criminaliteit te volgen. Ze steelt en als ze Rick ontmoet ontstaat er een soort Bonnie &amp; Clyde verhaal. Rick is ouder en `ontfermt´ zich over haar. Samen gaan ze overvallen plegen. Empathie voor de slachtoffers kom je niet tegen in het verhaal. Lina lijkt afgestompt voor agressie en geweld omdat ze zelf zoveel daarvan in zich draagt...Hoewel ze niet worden doodgeschoten worden ze wel opgepakt door een politiemacht na een achtervolging.Rick neemt de volle verantwoordelijkheid op zich waardoor Lina nog een kans krijgt om een `normaal´ leven op te bouwen.Ze keert terug naar haar vader maar echt goed komt het nooit. Hij verbiedt haar Rick te bezoeken in de gevangenis wat haar opzadelt met een verterend schuldgevoel. Er stapelden zich gevoelens op in Lina die de overhand nemen als ook haar huidige vriend Dok aangeeft niet verder met haar te willen en ze op haar werk ook niet haar draai kan vinden met haar collega´s. Een `gewoon´ leven leiden lijkt, in haar geval, toch niet van de grond te kunnen komen. Het glipt door haar vingers en komt tot een climax met haar vader...Justine le Clercq schrijft kort en bondig. Het verhaal leest vlot en met `maar´ honderdtweeënvijftig bladzijden lijkt het een tussendoor boekje. Maar het verhaal is indringend genoeg om toch het gevoel te beleven dat je een dikker boek gelezen hebt. Ze bewijst hiermee dat de inhoud van een verhaal boven het aantal bladzijden gaat!</t>
  </si>
  <si>
    <t>Veertiger Adam Sharp ontvangt op een dag een email berichtje van zijn Eerste Echte Liefde. "Hoi" is alles wat er in dit berichtje staat, niet veel , maar genoeg om zijn hele leven op zijn kop te zetten. Adam gaat in gedachte terug naar zijn tijd in Australië en denkt na over de vraag hoe zijn leven er uit zou hebben gezien als de relatie met deze Angelina Brown wat was geworden. Zijn huidige relatie met Claire is verre van goed, en doordat er langzaam meer contact komt met Angelina , besluit Adam een punt achter zijn relatie te zetten. Op dat moment wordt hij door Angelina en haar man uitgenodigd om in Frankrijk elkaar te ontmoeten en een week samen op te trekken. Is het mogelijk om weer opnieuw verliefd te worden op je eerste liefde ? En hoe ga je dan verder.Het Beste van Adan Sharp is het derde boek van de Australiër Graeme Simsion. Zijn eerder Rosie boeken hebben inmiddels een hele schare fans opgeleverd. Wie echter net zo een boek verwacht komt toch wat bedrogen uit.Overeenkomst is dat in beide boeken de hoofdpersoon worstelt met zijn relatie met vrouwen en je herkent zeker zijn luchtige en lichte bijna filmische manier van schrijven. Maar waar je bij de Rosie boeken regelmatig hardop moest lachen, blijft het bij Adam Sharp bij een glimlach.Het lijkt wel of de schrijver met dit boek een meer volwassen weg is ingeslagen waarbij hij dingen laat passeren waar je even stil bij kunt staan om er over na te denken. Soms bijna filosofisch : "Want op hetzelfde moment dat we elkaar de liefde verklaarden, bepaalden we dat die liefde ten dode was opgeschreven."Daarnaast speelt muziek ook een grote rol in het boek en laat zien wat muziek kan betekenen in verschillende situaties ook als je er even geen woorden voor kunt vinden.Vaak mooi gevonden en goed passend bij het verhaal.Simsion vermeldt nog dat het boek ook een eerbetoon is aan de muziek en de muzikanten die zo belangrijk zijn geweest in het leven van mijn generatie. De afspeellijst achterin het boek is zeker de moeite waard om te beluisteren.Met Het beste van Adam Sharp laat Simsion zien dat hij naast humor ook serieus kan schrijven, en dat smaakt zeker naar meer.</t>
  </si>
  <si>
    <t>Vicky Loders is tien en woont met haar vader, moeder en twee oudere zussen in een boomrijke buurt. Op het eerste gezicht lijken ze een alledaags gezin, iets waar Vicky erg naar verlangt om te zijn: alledaags. Maar Vicky’s oudste zus Mitty, is geestelijk gehandicapt, tenminste, dat wordt door de mensen om haar heen gezegd. Vicky denkt hier zelf heel anders over. Mitty woont niet thuis, maar verblijft het grootste deel van de tijd in een opvang in Brabant. De familie Loders gaat regelmatig op bezoek, bezoekjes die in Vicky’s ogen nogal afbreuk doen aan haar definitie van alledaags. Naarmate de tijd verstrijkt, raakt ze er steeds meer van overtuigd dat Mitty niet echt gehandicapt is, maar gewoon doet alsof.Aan de hand van een geheimzinnig onderzoek, dat ze baseert op het zogenoemde ‘twijfelexperiment’ van de zeventiende eeuwse Franse filosoof René Descartes, gaat Vicky op zoek naar de waarheid, waarbij ze haar zus tracht te ontmaskeren zodat ze weer met z’n vijven thuis kunnen wonen. Ze is ervan overtuigd dat haar zus niet ‘leeg’ is vanbinnen, maar een ziel heeft die de wereld in zich opneemt en begrijpt. Een ziel die nadenkt en dus bestaat, doch die simpelweg de woorden niet kan vinden om deze uiteenlopende impressies naar buiten te brengen. Maar begrijpt Vicky de wereld zelf eigenlijk wel zo goed? Kan ze haar onderzoek geheimhouden? En zal ze in staat zijn om de waarheid over haar zus te kunnen achterhalen?Het twijfelexperiment is de debuutroman van Carly Wijs (1966). Wijs is actrice en theatermaakster en is vooral bekend door haar rol als Tamar Mendelbaum in de televisieserie Divorce. In haar debuut laat ze de lezer in aanraking komen met het grillige leven van een gezin waarvan één van de kinderen verstandelijk gehandicapt is. Begin dit jaar liet Wijs in een interview ontvallen dat haar oudste zus ook geestelijk gehandicapt is. In hoeverre haar boek (gedeeltelijk) autobiografisch is, valt niet met zekerheid te zeggen. Wel weet ze het leven van Vicky op zeer vertederende en vaak humoristische wijze over te brengen op de lezer.Wijs laat de lezer opgaan in de belevingswereld van een tienjarig meisje, dat zich voor iemand van haar leeftijd met behoorlijk ingewikkelde vragen en theorieën bezighoudt. Door haar kinderogen aanschouwen we een wereld die zich ontvouwt, verbindt en vervormt, waarbij realiteit en fictie in de loop van de tijd door elkaar heen gaan lopen. Wijs heeft een toegankelijke schrijfstijl en het vermogen om de lezer subtiel op het verkeerde been te zetten. Vanuit kleine details lukt het haar om enkele relevante ‘bijverhalen’ uit te werken, waardoor het boek meerdere inzichten biedt en de personages nog meer tot leven komen. Af en toe is het lastig voor te stellen dat de filosofische gedachtenspinsels van Vicky horen bij een tienjarig meisje, maar telkens plaatst Wijs haar net op tijd weer overtuigend terug in haar kinderrol. Wellicht brengt het besef dat dit verhaal pas later is geschreven, wanneer de hoofdpersoon zelf volwassen is, deze roman in een beter perspectief. Desalniettemin zet deze debuutroman de lezer aan het denken en is daarmee tegelijkertijd zowel een ode als elegie op het cartesiaanse twijfelexperiment van Descartes.</t>
  </si>
  <si>
    <t>Rumini wordt scheepsjongen, of eigenlijk scheepsmuis, op de Windkoningin van kapitein Bent Borstel. Hij moet gaan schoonmaken en allerlei andere klusjes doen. Dat staat hem niet zo aan, want hij wil graag spannende avonturen beleven. Dat gaat ook lukken. Hij komt ondermeer een draak en piraten  tegen. Ook zoeken ze naar een verborgen schat. Rumini kan zijn hart ophalen. In dit eerste deel van een (geplande) serie gebeurt er erg veel en wordt de lezer steeds bij de les gehouden door de spannende avonturen.De Hongaarse kinderboekenschrijfster Judit Berg (*1975) won met dit boek in 2007 de 'IBBY Book of the Year Award'. Ook zijn er veel positieve reacties van kinderen over het boek te vinden. ‘Zonder Rumini zou de boekenwereld een stuk saaier zijn, zegt Julia Rezessy (10 jaar) uit Boedapest bijvoorbeeld. Heel begrijpelijk, want het verhaal is smakelijk geschreven en leest vlot. Er zijn dertig hoofdstukken. Op de binnenzijde van de kaft is een zeekaart afgebeeld. Hierdoor kan de reis van Rumini gevolgd worden.De buitenkant van het boek ziet er aantrekkelijk uit. Het belooft een soort Jeronimo Stilton te worden en dat spreekt altijd aan. De tekeningen van Zoltan Nagy zijn aantrekkelijk en zijn een mooie aanvulling op het verhaal. Modern en duidelijk. Een beetje animatie-achtig. Dit komt waarschijnlijk ook omdat Nagy veel gewerkt heeft in de grafische vormgeving van games.Rumini is de hoofdpersoon en er is sprake van een soort alwetende verteller van waaruit je het verhaal volgt. Toch blijft Rumini een wat oppervlakkig karakter: hij is altijd dapper, zit altijd vol goede ideeën… Kinderen zullen zich wel goed kunnen identificeren met de dappere scheepsmuis. Ook is er sprake van veel dialoog, waardoor het verhaal vlot loopt.‘Kijk dan naar het water!’ riep Baliko uit. ’Zei ik het niet, Rumini?’Toch zal er, naarmate het verhaal vordert, bij volwassenen wat ergernis opkomen over het taalgebruik en het verhaal. De vertaling van Frans van Nes is hier niet schuldig aan; het gaat om de verhaallijn zelf. Zinssneden als: ‘zei hij mismoedig’, ‘vroeg hij bezorgd’, ‘stelde Baliko vast’, ‘gruwelde Roeland’ gaan snel tegenstaan.Door het muizen-element, het soort tekeningen en de verhaallijn wordt Rumini en de Windkoningin helaas een kopie van de bekende Jeronimo Stilton-verhalen. Kinderen van rond de 8-10 jaar zullen het juist door deze elementen een prachtig boek vinden. Het werkt als leesbevordering dan weer heel goed. En daar gaat het om. Maar de kwaliteit moet ook meetellen en die is hier van een te laag niveau.</t>
  </si>
  <si>
    <t>Wauw, wat een waanzinnig gave cover! Die spreekt direct aan! De gratie van de prima ballerina, maar met een hapering erin, als een elpee die gescratched wordt.Mijn nieuwsgierigheid is gewekt!Het boek gaat over Nikolaj en Mischa, een bekend paar in de balletwereld. Niet alleen op het toneel vormen zij een paar, ook in het dagelijks leven.Ze zijn getrouwd en hebben twee kinderen, Natalja en Gregory. Natalja is echter bij een ongeluk om het leven gekomen.In het begin van het boek treffen we Mischa in een ziekenhuisbed. Ze heeft ernstige brandwonden en het is de vraag in hoeverre ze weer zal herstellen. Ze houdt bij hoog en laag vol dat het Nikolaj's schuld is; hij wilde haar vermoorden omdat ze van hem wilde scheiden.Een paar kamers verder ligt Nikolaj, óók met brandwonden, en hij vertelt exact hetzelfde verhaal... maar dan omgekeerd.Lees meer: http://www.watiknouvind.com/2018/08/wat-ik-nou-vind-van-vonk-van-anita.html</t>
  </si>
  <si>
    <t>Nadat ze zichzelf jarenlang als recensent voor Crimezone en Ezzulia op spannende boeken had gestort, begon het schrijverswaakvlammetje van Kim Moelands steeds feller te branden. Na de aangrijpende autobiografische roman Ademloos, debuteerde ze in 2010 dan eindelijk ook in haar geliefde genre met de thriller Weerloos. Een aardige poging, moet gezegd, maar meer dan dat was het in alle eerlijkheid niet. Terwijl Moelands werkte aan Verdieping X, haar tweede thriller, stapte ze over naar een andere uitgeverij. De medische thriller verscheen daarom veel later dan aanvankelijk gepland, pas eind 2012, bij A.W. Bruna. Het zat beter in elkaar dan haar thrillerdebuut. Het werd ook veel beter ontvangen door de lezers. Maar echt van mijn stoel werd ik niet geblazen, het verhaal bleef in mijn ogen te klein, te dunnetjes misschien ook. Waarschijnlijk vond ze dat zelf ook, want voor haar derde heeft ze zich veel minder laten opjagen door de factor tijd en zo zit er bijna tweeënhalf jaar tussen thriller twee en drie.Met deze derde maakt Kim Moelands echt een nieuwe start in het genre, want als we de eerdere aankondigingen mogen geloven, dan is dit het eerste deel van een reeks die uit zeven boeken zal bestaan.In De vrouw in de spiegel maken we kennis met rechercheur Tess Westerhout van de Utrechtse politie. Ze is van het type ruwe bolster, blanke pit. Lekker eigengereid, maar niet zonder de nodige menselijke trekjes. Tess maakt deel uit van het Zware Misdrijven-team en in die hoedanigheid raakt ze betrokken bij een afpersingszaak bij een levensmiddelenfabrikant. Al snel valt een eerste slachtoffer en brengt het onderzoek haar op het spoor van een oude zaak, waarvoor ze een veroordeelde crimineel aan de tand moet voelen. Een ontmoeting die letterlijk uitmondt in een ‘gevalletje Hannibal Lector’. Tot overmaat van ramp werkt ook Tess’ tienerzoon zichzelf in de nesten en brengt hij daarmee ook haar in de problemen. Het brengt een groot geheim naar de oppervlakte dat meer dan vijftien jaar verborgen was gebleven.Kim Moelands trekt alles, maar dan ook werkelijk alles uit de kast, met als resultaat een pageturner van jewelste. De plot is goed doordacht, spannend en herbergt een aantal aardige verrassingen. Een uitstekende thriller in de traditie van auteurs als Patricia Cornwell en Alex Kava.Dat ze zich voor De vrouw in de spiegel heeft laten inspireren door de grote klassiekers in het thrillergenre, waaronder Silence of the Lambs, is overduidelijk. Daarmee is het misschien niet bijzonder origineel, maar wel gedaan op een manier die bewondering oogst. Je kunt je afvragen waarom niet meer Nederlandse thrillerschrijvers het kunstje van de grote Amerikaanse schrijvers durven af te kijken. Moelands laat zien dat het kan en weet er een eigen – Nederlandse – draai aan te geven zonder uit de bocht te vliegen.Met de impulsiviteit van Tess, de eigenaardigheden van politiechef Lammers, de stabiliteit van haar man Marc, de geestelijke steun van huisvriend Antoine, de gevaarlijke spelletjes van creep Charlie en nog een handvol andere interessante personages, zijn alle ingrediënten voor een langlopende thrillerreeks aanwezig. De losse draadjes zorgen voor de rest: de behoefte aan een spoedig vervolg.De vrouw in de spiegel maakt duidelijk dat Moelands klaar is voor het grote werk en bewijst eens te meer dat uitgevers soms iets meer geduld moeten hebben dan één of twee boeken om een auteur uit de verf te laten komen.</t>
  </si>
  <si>
    <t>Tijdens het laatste jaar van high school vielen scholieren Amanda en Dawson als een blok voor elkaar. Hoewel ze volstrekte tegenpolen wat betreft sociale klasse waren, leek hun liefde sterker dan staal. Toch werd het tweetal uiteen gescheurd, waardoor hun levens opnieuw in tegengestelde richtingen werden gedreven. Als hun oude mentor vijfentwintig jaar later overlijdt, komen Amanda en Dawson terug naar het plaatsje Oriental voor de begrafenis. Echter is mentor Tuck al begraven. Wel heeft hij een aantal opdrachten voor Amanda en Dawson achtergelaten, waarbij ze zowel fijne als pijnlijke herinneringen ophalen. Samen proberen ze uit te zoeken of hun verloren liefde sterk genoeg is om het verleden terug te draaienYes! Ook ‘The Best of Me’ brengt je in die lekkere sfeer die Sparks uit zijn pen kan laten toveren. Waan je in een Amerikaans dorp waarin tegenstellingen het decor zijn en liefde de personages. Zoals zo vaak in Sparks’ boeken is het verhaal super cliché, met een aantal onverwachte gangmakers die het pad van de personages bereiken. Het is maar goed dat Tuck, de mentor van Amanda en Dawson, is overleden, want dit schept wat extra diepgang.Gelukkig heeft Sparks er telkens oog voor dat het niet té zoetsappig wordt, want hij heeft voor flink wat gewelddadige taferelen gezorgd. Het brengt extra dimensie dat er kapers op de kust zijn, oftewel: dat Dawsons familieleden door en door slecht zijn. Ze zijn slecht voor anderen, slecht voor Dawson én slecht voor Amanda. Er hangt constant gevaar in de lucht en iedereen moet op zijn hoede zijn. Dit zorgt voor de nodige spanning.Het is prettig voor de afwisseling, maar ook voor de diversiteit van de plot, dat er sprake is van tijdsprongen. Er wordt afgewisseld tussen de volwassen Amanda en Dawson en de scholieren. Daarbij wordt er afgewisseld tussen de perspectieven van Amanda en de perspectieven van Dawson. Hier en daar is een deel vanuit het oogpunt van een ander geschreven.Helaas lijkt het eind nogal vluchtig in elkaar geprutst en komt er even een snelle plottwist. Het is een beetje gek en doet de plot ten onder. Het is te snel, te abrupt en onvoldoende onderbouwd. Maar het neigt naar een onvoldoende onderbouwing, omdat het gewoon te plots gebeurt. Het is jammer dat dit zo plots gebeurt, want op deze moment lijkt het niet bij het grotere geheel te passen.Hoewel Sparks alle kneepjes van het vak kent en beheerst, is ‘The Best of Me’ toch niet zijn beste werk. Als je zijn andere boeken met dit verhaal moet vergelijken, dan komt dit verhaal niet in de top-3 terecht. ‘The Longest Ride’, ‘The Notebook’ en ‘The Last Song’ zijn toch meer bijzonder en origineler. Deze top-3 raken je als lezer meer en zorgen eerder voor kleine poeltjes achter je oogleden. ‘The Best of Me’ zal dit niet veroorzaken. Wellicht heeft dit ook te maken met het snelle eind, want dit is het moment dat de emotionele laag vrijkomt, maar het wordt ondergesneeuwd door de snelheid waarin het komt.</t>
  </si>
  <si>
    <t>De Da Vinci code is een buitengewoon spannend verhaal, maar Dan Brown is niet eerlijk als hij zegt dat alle beschrijvingen van kunstwerken, architectuur en documenten in het boek waarheidsgetrouw zijn. In feite staat het namelijk vol van fouten op deze gebieden. Het is natuurlijk prima dat een schrijver zelf van alles en nog wat bedenkt, maar beweer dan niet dat het allemaal accuraat is. Ik heb een uitgebreide recensie geschreven waarin een groot aantal van Brown's missers opgesomd staan. De recensie is te vinden op http://www.DeDaVinciCode.TK</t>
  </si>
  <si>
    <t>Na recentelijk de laatste Dorrestein (Reddende Engel) en een oudje van haar hand (Hart van Steen uit 1998) te hebben gelezen met twee heel dynamische Hebban-leesclubs, is mijn belangstelling voor Dorrestein in de revival-modus komen te staan. En mede ook door het bijzonder interview bij VPRO-boeken van Carolina Lo Galbo met de schrijfster over o.a. haar uitzichtloze gezondheidssituatie, haar wel heel creatief schrijverschap, haar laatste twee boeken geschreven na haar schrijversblokkade, besloot ik Weerwater te gaan lezen omdat er herhaaldelijk naar verwezen werd.Weerwater werd door R.D. gezien als sleutelroman voor het opheffen van deze blokkade die een paar jaar duurde en ik, als fan van het eerste uur, voelde me meteen schuldig dit boek niet gelezen te hebben, noch in mijn bezit te hebben. Op mijn Dorrestein-plank prijken 19 van haar romans die alle 19 gemeen hebben dat Dorrestein daar geen (hoofd)rol in heeft. Dat was, onbewust vermoed ik, ook de reden dat ik Weerwater niet gekocht heb in 2015. En als tweede reden: ik was toen ook al niet gecharmeerd van de nieuwe stad Almere “waarin je nog niet dood gevonden wilde worden…”volgens de algemene opinie. Hoewel, ik ben net als Renate Dorrestein ook ouder dan de oudste steen in Almere… En als zelfs Renate er een boek over schrijft, weliswaar op uitnodiging, dan moet ik dat toch lezen?! Nederland wordt van de kaart geveegd en de keuze valt op Almere als enige stad om te kunnen overleven. Waarom dan? En lukt dat?Welnu, ik heb Weerwater gelezen. R.D. heeft als een soort evangelist de wederopstanding van Almere met al het weinige “wel” en het vreselijke “wee” nauwkeurig beschreven en via de flessenpost heeft ze haar (ge)schriften via het Weerwater, hopelijk door de mistbank heen naar de andere wereld gestuurd. Maar is die andere wereld er wel? Is er een vlucht uit Almere mogelijk? Of zijn Dex en Ally de nieuwe Adam en Eva van de nieuwe Almeerse wereld?Wat voorafging….Deel I – augustus - De mistbankAmper heeft Renate Dorrestein zich gevestigd in de door de Gemeente aangeboden glazen kubus (een echte doorkijkwoning dus) in de wijk “Fantasie” (hoe toepasselijk!) vlakbij de witte stranden van het Weerwater, het centrale stadsmeer, of er breekt een enorme, onvoorspelde augustusstorm los die voor veel overlast en een enorme ravage zorgt. De volgende ochtend straalt de zon weer. Het is wel ongewoon heet en terwijl Renate aan het werk gaat en een nieuw bestand “Almere” op haar laptop aanmaakt hoort ze iets geks. Een ijl “PING”, zo doordringend dat ze uren later nog een fluittoon in haar oren heeft. Het licht wordt vaalgeel en het is korte tijd verzengend heet. Er is een grote ramp gebeurd. Geen telefoon, geen internet, radio, tv meer. Kortsluiting? Nee. Almere is omsloten door een sinistere ring van mist die de stad als een middeleeuwse stadsmuur vergrendelt. De mensen die vluchten verdwijnen in de mist en komen niet meer terug. Grote paniek en chaos. Alle Almeerders raken familieleden kwijt die op vakantie waren of elders werkten. Er is geen enkel compleet gezin meer. Heel veel vrouwen en bijna geen mannen… Ja, toch wel in de Penitentiaire Inrichting (P.I.), ook wel Almere Binnen genoemd.Er sterven veel mensen, zwangere vrouwen, zieken, baby’s, bejaarden, verweesde kinderen, allen bezwijkend aan uitdrogingsgevolgen door buikloop. Medicamenten raken op, geen drinkwater meer, enz. Alles plakt en stinkt. Dikke strontvliegen en muggen overal. Er wordt geplunderd en geroofd. Het is de hoogste tijd om een goede organisatie op te zetten om de stad weer op gang te krijgen. Crisisberaad en er volgt een ...Verrassende oplossing!Bij gebrek aan normale families gaat men “Naaste Families” formeren met als clanhoofden …. De minst gevaarlijke gedetineerden! Onvoorstelbaar ingenieus bedacht! De ernstigste gedetineerden zijn inmiddels uitgebroken en vestigen zich aan de rand van Almere in het nooit afgebouwde (trouw)Kasteel. Zij komen af en toe een paar vrouwen “ophalen”. Er zijn in dit boek schurken en superschurken en heel veel vrouwen die kennelijk niets te vertellen hebben. Veel mannelijke ego’s. Naar Renate wordt in het begin nog wel geluisterd, maar uiteindelijk niet meer, ze is te oud. De voornaamste bajesklanten die clanhoofd zijn: Sidney (Boterbloem) Blijtschap, een reus met hersens. Een andere is Aktan (Braam) Ilyas, voormalig kunsthistoricus en meestervervalser en opjutter. Maar er is bv ook een (niet actieve) pedofiel bij de gewone schurken.De families krijgen plantennamen. Grappig gevonden. Renate Braam Dorrestein, Jacob Koolzaad Kribbe (de gevangenisdirecteur), Bianca Daslook Ruwiel (van het gevangenisrestaurant), Safae Boterbloem Lazaar (een moslima van de shoarmatent), de mooie, blonde Dennis Koolzaad Kardoen, aangespoeld op de dag van de storm die zijn jeugdtrauma (de zoon van een zelfmoordenaar) moet zien te overwinnen.Nog een verrassende oplossing van het nieuwe stadsbestuur om knopen door te hakken is de loterij!Drie jaar verder - deel II en III – De komst van het kind – De derde loterijWeinig verandering. Wat meer jaloezie en haat… Er is nog maar één kind (Dex) dat door iedereen verafgood wordt. Ondanks verwoede pogingen met de nog aanwezige Almeerse “dekhengsten” worden er geen baby’s meer geboren. En dan ontstaat er een stroomversnelling in het verhaal doordat er een baby in een tonnetje aanspoelt, zoals Mozes in het mandje. Het is een meisje (!) en ze wordt Ally genoemd. Waar komt ze vandaan? Wie is de moeder? Komt ze van buiten Almere? Zou er dan toch ergens een gat in de mistlaag zijn? Massaal bouwt men vlotten om te vluchten. Maar waar is het gat? Er wordt geloot wie als eerste door het vermeende gat gaat. Nee, niet Renate! Wie schrijft, die blijft. En is dat gelukt? Wat is er nodig om uit dit isolement te komen, om een nieuwe wereld te maken? Een nieuw scheppingsverhaal? Zie mijn derde alinea. Dex en Ally? Is deze hele geschiedenis een herhaling van zetten?Was het een vooruitwijzing aan het eind van hoofdstuk Een, deel I ? Het citaat van Tolstoj: “Alles wat ik begrijp, begrijp ik alleen omdat ik liefheb.” Moet alles wel verklaarbaar zijn? “Zullen er vanzelf baby’s in Almere geboren worden als mensen weer gewoon verliefd op elkaar worden?” zoals nepnichtje Alice verzucht?.Deel IV - Het open einde van een ondoordringbare, hermetisch afgesloten, dichte wereldHet laatste deel van de laatste zin van Almeres stadsschrijfster Renate Dorrestein over de wonderbaarlijke historie van Almere, luidt:“ (…) Almere is een stad waarin vroeger niemand dood gevonden wilde worden, maar die tot dusverre alles heeft overleefd.”Mijn conclusieHoezo overleefd? Ik raad aan dit boek zelf te lezen. Ik gaf vier sterren. Eigenlijk 3,5... Ik miste toch een beetje de bekende, een beetje vileine Dorresteinse humor. Een flinke dosis galgenhumor was hier zeker op zijn plaats geweest. Het sentimentele gedoe met de zakdoek van Maarten vond ik ook niet echt bij mijn voorstelling horen zoals ik die heb van onze nationale feministe R.D.Maar daar tegenover staan de verrassende, niet voorspelbare wendingen in de plot die de lezer op het verkeerde been zetten; en die je zelf denkt in te vullen, maar die dan toch telkens weer anders verlopen. En er was een overdosis aan mythologische en religieuze verwijzingen. Misschien wel weer nodig voor een scheppingsverhaal...?!Wat mij betreft heeft Renate Dorrestein de publieke opinie over Almere weten om te buigen. Er is een nieuw Almere geboren.Zeist, 1 januari 2018Wil van Basten-MalipaardDwarsligger 430 uitgegeven in samenwerking met Uitgeverij Podium - © 2015</t>
  </si>
  <si>
    <t>Heb dit boek gelezen voor Hebban,nog dank daarvoor ,had nog nooit iets van haar gelezen dus verwachten een leuk Feel Good boek in handen te hebben.Wat op zich ook wel zo was ,maar ik irriteerde me aan het steeds terug kerende ( vleugje erotiek)Ik ben daar denk ik te oud voor geworden.Maar heb leuke vriendinnen die dit soort boeken wel leuk vinden ,dus daar komt het boek goed terecht.Nogmaals dank Hebban en ZomerenKeuning dat ik dit boek heb mogen lezen. Weet nu dat ik dit soort genre niet meer moet lezen.Maar me beter bij mijn genre Thrillers en echte Feelgood kan houden.</t>
  </si>
  <si>
    <t>Ooit geschreven in een blog, maar nooit bij de reacties geplaatst, dus doe ik dat alsnog:26-02-2009 om 17:52:47Het dinerheb ik uit. En het was een lange zit van 300 blz. Als het boek door iemand anders dan Herman Koch (Jiskefet) geschreven was, zou het dan ook zoveel lovende recensies hebben ontvangen?Ik had veel honger naar het boek, begon met trek aan het voorgerecht, bij het hoofdgerecht verheugde ik me reeds op het dessert, het digestief was me eigenlijk al iets teveel van het goede, maar na het betalen van de rekening ging ik helaas met indigestie naar huis.</t>
  </si>
  <si>
    <t>'Montana', het veelgeroemde en -bekroonde romandebuut van Smith Henderson uit 2014. Ook Deniz Kuypers was in NRC lyrisch over dit boek en gaf het destijds vier sterren. Het boek wordt bevolkt door crackverslaafde moeders, disfunctionele anarchistische vaders en goedbedoelende sociale rommelaars. Centraal staat de 'Werdegang' van social worker Pete Snow die onder ogen moet zien dat zijn eigen gezin uit elkaar valt. Professioneel en privé dreigt zijn leven op een mislukking uit te lopen. Veel, heel veel ellende, in een overweldigend, maar onverschillig landschap. Des schrijvers taligheid en vertelkunst behoeden het boek voor een literaire implosie.</t>
  </si>
  <si>
    <t>Lezen is mijn grote verslaving maar dit boek hield ik gewoon niet vol. Ik ben tot pagina 100 gekomen en besloot toen er mee te stoppen. Het verhaal gaat over een zombie genaamd R. dat verliefd wordt op een levend meisje. Het is een saai verhaal en misschien komt de spanning nog wel maar mij lukte het eenvoudig niet om verder te lezen. Sorry, ik heb mijn best gedaan...</t>
  </si>
  <si>
    <t>Wat een tegenvaller. Geen Grisham zoals wij gewoon zijn: geen thrillergehalte, veel bladvulling met nutteloze stadsbeschrijvingen en storende vertalingen uit het italiaans. Grisham is volgens mij nog altijd op zijn best in advocatenthrillers.</t>
  </si>
  <si>
    <t>‘Ik droeg zorg voor de tussenruimtes in de levens van anderen, verdiende de kost als inwonende hulp. Ik cultiveerde een beschaafde onzichtbaarheid in seksloze kleren, op mijn gezicht de sympathieke, ondoorgrondelijke uitdrukking van een tuinornament.’ (p.8)Zo omschrijft ik-verteller Evie Boyd zichzelf en haar leven in de debuutroman De meisjes van de Amerikaanse schrijfster Emma Cline. Het zet de toon. In het boek blikt Evie uitgebreid terug op de gebeurtenissen in 1969 die haar leven hebben bepaald. In het verhaalheden past zij op het huis van een vriend. Als de 20-jarige zoon van die vriend en zijn jonge vriendin Sasha daar arriveren, vertelt ze hun over deze gebeurtenissen.In 1969 is Evie 14 jaar, een eenzame en ongelukkige puber met een negatief zelfbeeld en onlangs gescheiden ouders. Ze bekijkt iedereen kritisch, met name haar moeder. Ze experimenteert met drank en drugs en praat met een vriendin over seks.Als zij op een middag in het park 3 meisjes ziet, draait haar saaie leventje radicaal om. Kort daarna rijdt ze met de meisjes mee naar een ranch, waar ene Russell de leiding heeft. Het is er smerig en de aanwezigen zijn graag stoned en dronken. Alle meisjes staan zwaar onder invloed van Russell, met wie ze om de beurt seks hebben. Evie zelf is gefascineerd door Suzanne, één van de meisjes.Russell heeft intussen contact met popmuzikant Mitch, die hem een platencontract heeft beloofd. Als dit contract niet doorgaat, wordt Russell nijdig en lopen de zaken volledig uit de hand.Terug naar het citaat waarmee ik begon. Evie zet zichzelf hier treffend neer. Zij is een toeschouwer, maar is zelf niet bij machte om iets voor elkaar te krijgen. Aan het eind van het boek zegt zij dit ook met zoveel woorden. Ik vind de hoofdpersoon dan ook niet interessant. Ze heeft niets origineels, heeft geen bijzonder probleem en ze was zelfs niet fysiek aanwezig bij de dramatische avond in 1969. Zij blijft haar hele leven kleurloos.Ook het verhaal weet me niet te boeien. Waarom loopt men zo achter Russell en Suzanne aan? Wat was precies hun aantrekkingskracht? Wat was er nu zo erg aan de problemen van Evie en andere meisjes dat ze hun toevlucht namen op de ranch? Waarom de vergaande troep en verwaarlozing? Waarom ineens zo’n heftige ontknoping? De schrijfster weet het wat mij betreft niet invoelbaar te maken. Daarmee mist het verhaal spanning of diepgang en zie ik ook geen noodzaak tot vertellen.Dan de stijl, door velen geprezen en door anderen dan weer niet. De zinnen gaan gebukt onder een overdaad aan beeldspraak, de formuleringen zijn vaak omslachtig en ze raken me zelden. Zie bijvoorbeeld de tweede zin van het citaat bovenaan. Er zijn blijkbaar veel mensen die het waarderen, en dat is mooi, maar voor mij hoeft het niet.</t>
  </si>
  <si>
    <t>Zoek je een goed boek met een mooi verhaal, dat vlot leest en je jezelf net één van de hoofdpersonages voelt? Lees dan zeker het boek ‘Grensgangers’ van Aline Sax. Het boek bestaat uit drie grote delen, elk met 10 tot 15 jaar tussen en steeds met een ander hoofdpersonage. Ondanks dit feit vormen de drie delen één groot verhaal. Het verhaal speelt zich af in Oost-Berlijn, na WOII tot de val van de Berlijnse Muur. Je leest hoe een familie onherstelbaar verwoest wordt door het politieke systeem in Oost-Berlijn. De gevolgen van de scheiding tussen het Oosten en het Westen knaagt aan je emoties. Ik genoot van het boek en kon het niet opzij leggen. Ik vond het ook leuk hoe de drie delen in elkaar overlopen en je de afloop van het eerste deel pas te weten komt in het laatste.In het eerste deel neem je een kijkje in het leven van Julian. Hij woont in Oost-Berlijn, maar zijn werk, zijn vrienden en zijn vriendin zijn in West-Berlijn. Zijn leven wordt overhoop gehaald wanneer de Berlijnse muur wordt gebouwd en hij niet meer naar het Wetsen mag. Dus besluit hij te vluchten. Je voelt je opgelucht wanneer het hem lukt, maar tegelijkertijd voel je de pijn in het hart omdat Julians broer wordt neergeschoten tijdens hun vlucht.Het tweede deel gaat over Marthe. Het lezen van verboden boeken, de wederzijdse liefde met haar broer Florian, het stiekem uitdelen van pamfletten tegen de Partij, en hoe ze in de gevangenis belandt, zorgen ervoor dat je het boek moeilijk aan de kant kan leggen.Sybille maakt in het derde deel de val van de Muur mee. Maar omdat ze iedereen om haar heen is verloren, is ze niet echt blij. De dood van haar tante, de verdwijning van haar moeder en de vlucht van haar beste vriendin zorgen voor het verdriet van Sybille. Maar ook Marthe, die na 12 jaar komt opdagen, verdwijnt weer uit haar leven en zelfs haar grootouders die altijd voor haar hebben gezorgd , worden ziek en dement. Je voelt je net zo leeg als Sybille bij het lezen van het verhaal.Aline Sax verbloemt de historische feiten niet tot een mooi verhaal, maar laat zien hoe het leven in Oost-Berlijn echt was. Het verhaal eindigt vol onbeantwoorde vragen, onopgeloste raadsels en onzekerheden. Het is dus zeker geen feelgoodroman, maar door de vlotte schrijfstijl en het goedgekozen woordgebruik is het een geweldig boek om te lezen.</t>
  </si>
  <si>
    <t>Wederom een afknapper en niet voor de eerste keer, de laatste jaren ben ik elke keer weer teleurgesteld.Het idee is super, we zijn allemaal verslaafd aan de telefoon. Een goed uitgangspunt, je ziet niemand meer zonder mobieltje. En inderdaad mag je vaak alle gesprekken van anderen horen, waar je uiteraard geen enkele behoefte aan hebt. Ook in boek gebeurt dit in het begin. dus de titel sprak me meteen aan. Het boek gaat in volle vaart totdat je het einde nadert. de plot wordt in het een na laatste hoofdstuk al beschreven en daarna is er alleen maar wat gekakel. Er is gewoon geen einde. Volgens mij heeft hij een aantal broodschrijvers in dienst die maar wat aan broddelen. Jammer, hij kan het beter zelf doen.</t>
  </si>
  <si>
    <t>Het verhaal begint op een vakantie in Mallorca. Mia Halling, haar man Frederik en hun zestienjarige zoon Niklas zitten in een huurauto. Frederik rijdt roekeloos. Tijdens de rit gaat Mia in gedachten terug naar vijf dagen eerder. De dag dat ze naar Mallorca gaan vliegen. Ze wonen in het dorp Farum vlakbij Kopenhagen. Mia is van de architectenopleiding overgestapt naar de lerarenopleiding en is lerares geworden. Frederik was leraar en is directeur geworden. Uitspraak van Frederik: Als je een kind kunt helpen dat in de problemen zit, is dat het meest zinvolle wat je met je leven kunt doen. Nadat de autorit is gestrand slaat Mia Frederik voor het eerst in twintig jaar. Vervolgens valt Frederik plotseling. In het ziekenhuis wordt het duidelijk dat het leven niet meer wordt zoals het was. Er is een hersentumor bij Frederik geconstateerd. Door de druk kreeg hij een epileptische aanval. Het is het begin van een rondreis door de wereld van mensen met een hersenbeschadiging. Het heden wordt afgewisseld met hoe het leven eerder was. Mia en Frederik hebben elkaar twintig jaar geleden ontmoet. Mia was toen 22. Mia heeft Frederik leren kennen op haar stage bij de Trørødschool in Søllerød. Frederik was daar leraar en 28. Op 35-jarige leeftijd werd Frederik directeur van Saxtorphs Privatskole in Fredriksberg in Kopenhagen en is dit op het moment dat het verhaal begint nog steeds.Frederik veranderd en dat komt door de druk in het orbitofrontale gebied van de hersenen. Mia moet hiermee omgaan en heeft het hier niet makkelijk mee. Het wordt er allemaal niet eenvoudiger op als blijkt dat er 12 miljoen kronen zijn verduisterd door Frederik en daarmee Saxtorphs Privatskole op de rand van een faillissement brengt.In deze ellende moet het gezin Halling zien te overleven. Ten eerste met de hersenbeschadiging van Frederik die vooral na het verwijderen van de tumor totaal veranderd is en ten tweede de rechtszaak tegen Frederik en eventueel ook Mia. De ouders van Frederik, Thorkild en Vibeke, proberen op hun manier te helpen, maar de relatie tussen Vibeke en Mia is op zijn zachtst gezegd niet best. Vibeke was verpleegkundige en toen ze met pensioen ging is ze begonnen met de opleiding tot psychotherapeut. Mia heeft zich na de diagnose van de tumor volledig op de werking van de hersenen gestort. Ze heeft een totaal andere mening dan Vibeke gekregen waardoor hun relatie eigenlijk nog meer verslechtert. Mia besluit om zich aan te sluiten bij een steungroep van partners van mensen met een hersenbeschadiging.Deze ingrediënten vormen een verhaal die een inkijk geven in de wereld waar partners van mensen met een hersenbeschadiging in terecht komen en die is best wel confronterend en deprimerend. In het geval van Mia is het extremer door de verduistering van veel geld. De vraag is nu in welke toestand Frederik zich bevond op het moment dat de verduistering heeft plaatsgevonden. Was hij nog bij zijn volledige verstand of had de tumor al invloed op zijn handelen? Probeer dat maar eens te bewijzen. Daarnaast spelen de problemen zich af in de relatiesfeer. Blijf je bij je partner? Hoe verlopen de andere relaties zoals met andere familieleden?Conclusie:In juli 2017 had ik het boek Je onvervangbare hersenen van Kaja Nordengen gelezen. Ik heb je zien verdwijnen is hierop een perfecte aanvulling. Laat het ene boek zien hoe de hersenen werken, Ik heb je zien verdwijnen laat zien wat de impact is van een beschadiging aan de hersenen in een gezinsleven. De impact is zo groot dat iemand zoals Frederik veel geld verduisterd. En hoe was Frederik in de jaren voor de val in Mallorca? In de drie jaren voor de val was Frederik de droomman van Mia. Kwam dat door de tumor en was Frederik toen al iemand anders? Op dit soort vragen zoekt Mia antwoorden die weer gebruikt kunnen worden in de rechtszaak. Het verhaal is verder voorzien van tekeningen en artikelen over beschadigde hersenen. Het geeft het verhaal een echtheid mee en je wordt er zeker wijzer van. Ik heb weer veel nieuwe dingen geleerd en sommige feiten zijn zelfs toe te passen in het dagelijks leven. Eigenlijk net als Mia doet. Het einde vond ik zeer verrassend (de ontdekking van Mia over Bernard Berman, de advocaat van Frederik) en zag die niet aankomen. De afsluiting tussen Frederik en Mia is heel mooi en waardig en geeft een draai aan de titel van het boek.</t>
  </si>
  <si>
    <t>Nét geslaagd, maar mee op vakantie nemen zou ik niet doen...In 'Vermoorde ziel' van Daniel Blake moeten Franco Patrese en zijn partner Mark Barnadino een aantal gruwelijke moorden oplossen. De slachtoffers zijn hooggeplaatste mensen in de stad Pittsburg, een chirurg, een priester en een rechter. Stuk voor stuk worden ze levend verbrand. Om deze moorden op te lossen roepen de rechercheurs de hulp in van de FBI, de specialisten op het gebied van serie-moordenaars en ze worden ook een handje geholpen door de dader zelf.Die stuurt namelijk e-mails naar de politie waarin Franco en Mark persoonlijk worden uitgedaagd om wat harder te gaan zoeken en de Bijbel er nog eens op na te slaan. Hebben we hier te maken met een religiefreak, een moslim-terrorist of een afleidingsmanoeuvre? Alle opties worden nagezocht, totdat de dood wel heel dichtbij komt en niet alle vrienden blijken te zijn wie ze leken te zijn. Franco en Mark moeten ieder voor zich proberen zichzelf te redden en de dader te pakken te krijgen.Blake schrijft korte zinnen en daardoor komt het verhaal in het begin vrij staccato over. De hoofdstukken zijn kort wat aan de ene kant een goed verschil tussen de verschillende vertelperspectieven geeft (Franco, Mark en vermeende daders), maar soms zorgt het er ook voor dat je minder lekker doorleest in het verhaal. Het verhaal kun je hierdoor makkelijk wegleggen. Uiteindelijk is 'Vermoorde Ziel' niet slecht, maar het is weinig vernieuwend in het genre.</t>
  </si>
  <si>
    <t>Een reeks dagboekachtige aantekeningen over de ervaringen, gedachten en gevoelens van de hoofdpersoon Manja terwijl zij met haar partner, een Bosnische vluchteling, vele familiebezoeken aan zijn land aflegt. Een land dat in de jaren negentig zich bloedig afscheidde van de rest van Joegoslavië. Tegelijk een zoektocht naar de zin van het leven van Manja, van leven überhaupt. De auteur speelt met haar voornaam: Manon = non, Manja = Man-ja.Bij vlagen trefzeker in het weergeven van Manja’s confronterende ontmoetingen met haar schoonfamilie: oorlog, ellende, dood, gebrek aan toekomst. Soms ook een saaie opsomming van voorvallen, reisindrukken en flodderige gedachten. De auteur blijft daarmee aan de buitenkant van de tragische omstandigheden in het leven van de leden van haar schoonfamilie.Stilistisch te vaak een overdaad aan metaforen (zoals-vergelijkingen) en lange hoofdzinnen, waaraan overbodige bijzinnen en tussen haakjes gestelde terzijdes zijn vastgeplakt: spaghettislierten die over de bladzijden kronkelen.</t>
  </si>
  <si>
    <t>Dit boek is zeker weten 1 van mijn favorieten.Waarom? Het is zo ontzettend grappig! leuk om te lezen, zonder poespas ;-)Ik heb bij dit boek vaak hardop moeten lachen. Hoe Mac denkt en wat hij uithaalt om dat te bereiken, zo leuk!Dit was mijn eerste feel-good boek van dit jaar en bij uitstek een goede keuze!</t>
  </si>
  <si>
    <t>Een spannende thriller waardoor je het boek in één keer wilt uitlezen.Zoals bij alle boeken van Joy Fielding weet ze de spanning te doceren en op te voeren naar een climax, die altijd zeer verassend en schokkend is !Ik ben een fan van haar boeken. Ze heeft een prettige schrijfstijl en de karakters worden goed uitgediept.Boeiend vanaf de eerste bladzijde, dus dit boek is wat mij betreft een toppertje !</t>
  </si>
  <si>
    <t>Hildegard is het 1ste deel van een trilogie en laat ons meeleven met haar strijd tegen de verschrikkingen van beide wereldoorlogen. Bij aanvang is ze nog heel jong maar net door het trieste oorlogsgebeuren wordt ze vlug volwassen. Ze probeert haar weg te vinden en te overleven.Ik heb Irma Joubert leren kennen door haar 1ste roman 'Het meisje uit de trein' (ook het 1ste deel van een trilogie) en dat heeft mij toen zo aangegrepen dat ik een absolute fan geworden van deze auteur.Ook in het boek Hildegard krijg je heel wat historische achtergrond, maar het wordt op zo'n manier weergegeven dat het helemaal niet zwaar overkomt. Door een citytrip naar Berlijn, kon ik mij nu volledig inleven in het verhaal als Hildegard een deel van haar leven doorbrengt in deze stad ten tijde van WOII.Ook nu leest dit verhaal als een trein, je leeft volledig mee met de personages en hun overlevingsdrang. Ik wil niets prijsgeven over het einde, maar het is opnieuw een schitterend verhaal geworden dat ik met plezier heb gelezen niettegenstaande het een emotioneel verhaal is geworden.</t>
  </si>
  <si>
    <t>In schaduwkant maken we kennis met Nora, die als 17 jarige door haar vader uit de klas wordt geplukt en met haar familie verdwijnt met onbekende bestemming. Als Nora 10 jaar later terug is zoekt ze haar heil in voedsel en fantasieën, totdat ze een man ontmoet_x0085_Het verhaal wordt afwisselend verteld zowel de 17 jarige Nora als de oudere Nora komen aan het woord. Het verhaal is beeldend geschreven. Beide verhaallijnen worden goed uitgewerkt en zijn beeldend geschreven. Het kost je als lezer dan ook geen enkele moeite om je in te leven in Nora. Al direct vanaf de eerste pagina pakt het verhaal en laat je niet meer los. Je moet en zal verder lezen om te weten hoe dit verhaal verder gaat en afloopt. De opbouw van het verhaal is dan ook goed. De spanning wordt stukje bij beetje opgevoerd om daarna met een zinderende ontknoping te eindigen.Kortom, Schaduwkant is weer een reuze spannend boek dat je in één ruk uitleest en smaakt naar meer. Ik geef het boek dan ook 4 sterren</t>
  </si>
  <si>
    <t>Rachel is een alcoholiste (aan de drank geraakt door het niet kunnen krijgen van kinderen), gescheiden van Tom, die inmiddels weer gelukkig getrouwd is, ze is inmiddels ook ontslagen, maar om de schijn op te houden neemt ze nog steeds de trein die ze voorheen naar haar werk nam.De trein staat altijd stil bij haar oude buurt voor een sein, en zo houdt ze een stel in de gaten (Megan en Scott) die zo te zien gelukkig is, totdat ze wat vreemds ziet gebeuren.Als ze hoort dat Megan daarna spoorloos verdwenen is, besluit ze op onderzoek uit te gaan en belandt ze weer in haar oude buurt, zeer tot tegenzin van haar ex en zijn huidige vrouw.Ik begrijp werkelijk niet waarom mensen zo laaiend enthousiast hebben gereageerd op dit boek, het zal wel door de laagdrempeligheid van het boek zijn, waardoor het voor een hoop mensen toegankelijk is, ik heb in de vakantie 3 thrillers gelezen en deze was absoluut de minste.</t>
  </si>
  <si>
    <t>Een mooie novelle, zeker voor verstokte Mulisch-liefhebbers als ik. Het heeft weliswaar niet de grandeur en diepgang van erkende highlights als De ontdekking van de hemel of De aanslag, maar dat mag de pret niet drukken.Het verhaal draait om een art director, die vastgelopen is in een liefdeloos huwelijk, in gefnuikte ambitie (hij wou schrijver worden, maar helaas) en de geestdodende oppervlakkigheid van zijn beroep. Het verhaal wordt overigens in de jij-vorm verteld, zodat de verteller a.h.w. in dialoog gaat met de lezer over het personage: diens ontstaan, diens karakter, en overeenkomsten en verschillen tussen het personage en de lezer. Dat vond ik mooi gedaan, en dat geldt ook voor de beschrijving van de geestloosheid van het marketingberoep en van de patserige leegheid van 'nieuwe rijken'. Maar vooral van belang is de climax van het verhaal, waarin de hoofdpersoon eerst een soort extase beleeft vanwege allerlei klassieke schoonheid (in de natuur en in klassieke kunst) die hij bij toeval ziet, en vervolgens een soort bliksemflits van hoger inzicht krijgt: een totale exaltatie waarin alle elementen (water, aarde, lucht en vuur) verbonden worden in een vernietigende clash. Dat is dan 'de oneindigheid in een eindige vorm' , een 'onzichtbare bliksem': een beeld dus van iets dat in geen beeld is te vangen, een licht dat meer is dan 'gewoon' licht, een ervaring van 'iets' dat zich aan elke ervaringshorizon onttrekt. Een ervaring die voor de hoofdpersoon een ondergang en bevrijding is, en voor de lezer misschien een korte glimp op een mogelijke ervaring die hem voor even bevrijdt van zijn al te routineuze bestaan.Dit boekje gaat, als ik het goed begrijp, om twee dingen: de leegte van de moderne wereld (waar de hoofdpersoon met zijn marketingberoep a.h.w. de verpersoonlijking van is), en de mogelijkheden die de verbeeldingskracht biedt om voor even aan die leegte te ontsnappen. Om visioenen voort te brengen die letterlijk 'onvoorstelbaar' zijn, maar precies daardoor wel ontsnappen aan de al te eendimensionale conventies van de moderne wereld en die dus onze blik voor even enorm verruimen, zelfs oprekken tot voorbij ons begrip. Visioenen die bij Mulisch dan weer zijn geinspireerd op klassieke mythen (b.v. de Icarusmythe, de leer van de vier elementen) en op het sublieme in kunst en natuur. Maar tegelijk ook visioenen die (zoals de verteller zegt) wellicht lijken op een allergeheimste verrukking van de lezer zelf, een exaltatie dus die de lezer misschien al kent maar die hij (vanwege het ongrijpbare en onbegrijpelijke karakter ervan) niet heeft vastgehouden in zijn geheugen.Een mooi pleidooi dus voor verbeeldingskracht: die van de schrijver, maar ook die van de lezer. Bovendien een verhaal dat die verbeeldingskracht behoorlijk stimuleert. Ik heb ook deze Mulisch dus weer met plezier gelezen.</t>
  </si>
  <si>
    <t>Josefien Boterenbrood (nicht van Eva Boterenbrood uit De Franse Slag) verhuist met haar dochtertje Penny terug naar Nederland na het mislukken van haar huwelijk. Ze is vastbesloten om in Den Haag een vegan patisserie te beginnen. Voor de dubbele bruiloft van haar nicht Eva en neef Tom gaat ze twee prachtige bruidstaarten maken. De taarten worden in detail beschreven en doordat ik regelmatig samen met mijn dochter taarten-maak-filmpjes op YouTube kijk kan ik me er ook een prima voorstelling van maken.Een jaar of wat geleden at ik ooit eens een vegan taart die mijn vegan collega trakteerde maar die smaakte absoluut niet. Deze week trakteerde hij weer en ditmaal was de vegan taart een geweldig succes, iedereen ging in de middag dan ook voor een tweede punt! Hij liet weten waar hij de taart gekocht had, het tentje had zomaar Josefiens Zevende hemel kunnen zijn.Josefien heeft een drietal ontmoetingen met een zeer knappe Engelsman, Luke Lovegrow (wat een geweldige achternaam). De eerste in Londen en de andere twee in Den Haag. De auteur is gek op dit soort toevalligheden want ook in ‘De Franse Slag’ kwamen deze voor. In elk geval is Josefien meer onder de indruk van deze Luke dan ze in eerste instantie wil toegeven. En ook Luke is danig onder de indruk van Josefien die hij liefkozend Josy noemt.Josefien heeft wel wat weg van haar nicht Eva, want wat Eva kan doet Josefien ook, verder in detail zal ik niet treden want dan spoiler ik.Josefien en Luke worden een stel, je weet dat dat gaat gebeuren, maar hoe en wat er allemaal gebeurt, is weer heerlijk beschreven door Renée! Ik heb genoten van dit boek en ben erg benieuwd wat deel drie te zijner tijd voor ons in petto heeft!</t>
  </si>
  <si>
    <t>De eeuwige bron.Een dikke pil maar gemakkelijk door te slikken. Een verhaal vol wendingen en met een diepgang die duizelingwekkend is.Ophouden met lezen was bijna ondoenlijk, zo benieuwd was ik naar de afloop van de vele ontwikkelingen ...Het verhaal staat bol van de vele herkenbare verhaallijnen maar is toch zo magistraal vertelt dat je telkens verrast wordt door de diepere boodschappen die in dit boek verstopt zitten.De hoofdpersonen lijken in het begin verwende, vervelende mensen te zijn maar gaandeweg veranderd het beeld van deze personen doordat het beeld om hen heen veranderd en daardoor ook mijn beeld op de wereld om mij heen.Zelden zo'n indrukwekkend verhaal gelezen dat ook nog eens een grote invloed heeft op hoe ik mijn eigen leven vorm wil geven.Na het lezen van dit boek is mijn kijk op de wereld drastisch veranderd.Waarschuwingen te over ....dus denk niet te lang na voordat je besluit om dit boek te gaan lezen ;)MK2015</t>
  </si>
  <si>
    <t>21 jarige, net afgestudeerde Marit heeft anorexia!Wat volgt is het jarenlange gevecht met de cijfertjes van de weegschaal!Totdat ze middenin de nacht flauw valt, dan komt het besef dat ze echt naar de kliniek moet!Eenmaal in de kliniek werkt Marit hard aan haar herstel van anorexia.Haar gewicht moet toenemen en ze moet weer leren om normaal te eten!Dat is nog niet zo gemakkelijk &amp; dan krijgen ze ook nog 1 keer per week friet in de kliniek!Marit heeft een vlotte schrijfstijl en ze weet je helemaal mee te nemen in de wereld van (zoals ze het zelf noemt) een "eetgestoorde"!De cover is vrolijk , hoewel het onderwerp "anorexia" wel serieus is.Weergeeft het ook de zelfspot van Marit!Het boek is verdeeld in korte hoofdstukjes die elk een titel hebben!Daardoor leest dit boek meer als een verzameling columns dan als één geheel!Desalniettemin een boeiende kijk op hoe anorexia je leven beïnvloed!</t>
  </si>
  <si>
    <t>Poeh zeg wat een tegenvaller. Was deel 1 steengoed, deze valt echt tegen. Het verhaal is saai en langdradig en er gebeurt maar weinig.</t>
  </si>
  <si>
    <t>Genadeloze stad is de eerste thriller van Matthew d_x0092_Ancona, politiek commentator van het Engelse _x0091_The Sunday Telgraph_x0092_. In dit boek wordt het verhaal verteld van Mia Taylor die haar hele familie verliest als gevolg van een explosie. Uiteraard kan ze moeilijk leven met hetgeen haar overkomen is. Ze strekt zich terug uit de mondaine en succesvolle kringen waartoe ze vóór de calamiteit behoorde en gaat werken in een soort new-age bedrijfje in East-End, een multiculturele wijk in Londen. De geschiedenis van haar familie laat haar niet los en ze probeert te achterhalen wat de oorzaak is geweest van de explosie.Genadeloze stad speelt zich af in diverse wijken van Londen. Het zijn soms mooie Londense taferelen die zich ontvouwen. De tegenstelling tussen de rijke en arme buurten en kringen komt naar voren. Daarnaast speelt het verhaal van de speurtocht van Mia. Ik vond Mia een sympathieke hoofdpersoon. Daarnaast wordt het boek bevolkt door allerlei mensen van verschillend soms kleurrijk pluimage.Het boek kon mij, over het geheel genomen, niet echt boeien. Er zitten een aantal zijpaden in waarvan ik vind dat ze niet goed bij elkaar komen. Matthew d_x0092_'Ancona heeft tegenstellingen willen neerzetten in dit boek. Maar vaak zijn ze, wat mij betreft, iets teveel karikatuur. De wereld van het geld is wel erg slecht en verdorven. Dat zal voor een bepaald gedeelte wel kloppen, maar het wordt overtrokken waardoor er een soort zwart-wit tegenstelling ontstaat zonder nuance. Een aardig boek voor wie houdt van een beschrijving van het veelkleurige Londen.</t>
  </si>
  <si>
    <t>Wat heb ik eigenlijk gelezen??Ik snap geen snars van het verhaal. Zo vaag. De vrouwelijke hoofdpersoon heeft geen naam. Wie belt steeds naar "haar" toestel? Daar krijg je nooit antwoord op. Tenzij ik iets gemist heb?Aan het einde werd het nog wat spannend/creepy.Misschien moet ik het boek nogmaals lezen om het te begrijpen?Ik kom niet verder dan 2 sterren!</t>
  </si>
  <si>
    <t>Een prachtig verhaal dat ruim een eeuw omvat en de belevenissen van een familie in Georgie beschrijft. Ik weet zo weinig van de geschiedenis van Rusland en haar lidstaten dat het gelijk ook inzicht geeft in de politieke ontwikkelingen daar. Het is een dikke pil maar zeker de moeite waard.</t>
  </si>
  <si>
    <t>Zittend naakt begint stevig met de moord op en de verdwijning van twee joodse kunstenaars in New York. Jennifer Byron, een in kunst gespecialiseerde FBI-agente wordt ingeschakeld. Samen met collega Steve Foster ontdekt ze dat één van de twee slachtoffers schilderijen van Modigliani kopieerde. In een boek staat bij een schilderij dat in Antwerpen hangt, Zittend naakt, met potlood het zaalnummer bijgeschreven. Tegelijk met de moorden wordt het origineel in het Koninklijk Museum voor Schone Kunsten in Antwerpen verwisseld voor de Amerikaanse kopie. Mooie deal lijkt het, maar Byron en Foster zijn al onderweg naar Antwerpen. Via de lokale diamanthandel ontdekken ze de reden voor de moordzaken in New York.Zittend naakt is onevenwichtig qua plot, die naar het einde toe nogal wat kanten opvliegt. Personages komen ook niet uit de verf. Jammer van het idee van professionele oplichting; van de uitwerking maakt Geelen een stukje amateurtoneel.</t>
  </si>
  <si>
    <t>Dubbel Feest! is een echte feelgood roman, eentje zoals Madeleine Wickham (ook wel Sophie Kinsella) wel meer neerzet. Milly staat op het punt te gaan trouwen met Simon, zoon van de steenrijke Harry en in alle opzichten vooral kwaad op zijn moeder. Wat hij echter niet weet, is dat Milly een geheim voor hem verborgen houdt. Ze is ooit getrouwd geweest en hoewel dat een schijnhuwelijk was, heeft ze dat nooit iemand verteld. Dat geheim wil ze het liefst vergeten, maar een onverwachte gast zorgt ervoor dat ze er toch weer aan herinnerd wordt. Om te voorkomen dat haar huwelijk niet doorgaat, zoekt ze Rupert op. Die wil al helemaal geen herinneringen meer hebben aan die verleden tijd. Om de ellende compleet te maken, heeft iemand de pastoor over het geheim verteld. Als dat maar goed gaat...Dubbel Feest! is zoals gezegd een echte feelgood roman. Diepgang zul je er niet in vinden, daarom blijft het een matig verhaal. Het boek was wel in drie dagen uit, dus ergens blijft het toch ook boeien. Er zaten dan ook hier en daar wat onverwachte twists in, dat maakte het aangenaam. Maar om nu te zeggen dat het je bij zal blijven? Het was een leuk tussendoortje, maar ook niet meer dan dat.</t>
  </si>
  <si>
    <t>Wat een mooi geschrven boek wat historische feiten bevat. Je waant je in het Drenthe van de 18e eeuw. Als je het verhaal van de mens kent, stop je met (ver)oordelen.</t>
  </si>
  <si>
    <t>In 2007 kwam het thrillerdebuut "Zonder een woord" uit van Linwood Barclay en dit is het vervolg hierop. Ondertussen zijn er dus wel wat jaren verstreken en zijn we reeds enkele boeken verder van deze auteur en dat laat zich voelen. Hoe dat verhaal ook al weer ging, zit onder een diepe laag stof, aangekoekt ook nog."Geen veilige plek" is een vlotte thriller, niet erg origineel of diepgaand. De plot is betrekkelijk eenvoudig maar zit wel goed in elkaar ook al lijken dingen niet te kloppen. Een crimineel, hard en meedogenloos die bij momenten een echte softie is. Terry is dan weer een vader en leraar en die komt dan weer verrassend sterk uit de bus, soms toch.En waar Barclay in zijn vorige boeken toch wel humoristisch uit de hoek kwam, is daar hier niets van te bespeuren. Spannend is het ook niet op een enkel momentje na.Dit boek is het minste wat ik tot nog toe van Barclay gelezen heb maar daarom is het nog geen slecht boek. Gewoon.</t>
  </si>
  <si>
    <t>Het leven van Mathieu Durey nam een vreemde wending. Als zoon van welstellende Parijse ouders behoorde een toekomst vol glamour tot zijn mogelijkheden, maar al op jonge leeftijd gaf hij blijk van een grote godvruchtigheid. Tegen de wil van zijn ouders in volgde hij zijn roeping en hij zou vermoedelijk als geestelijke geëindigd zijn, als zijn vriend Luc Soubeyras daar geen stokje voor gestoken had. Net als Mathieu was Luc door de katholieke microbe gebeten. Hij haalde Mathieu echter over om de Kerk achter zich te laten en zich in te zetten in de echte wereld, de strijd tegen de goddeloosheid is daar nu eenmaal uitdagender. Mathieu is als lid van een hulporganisatie getuige van de gruwelen in Rwanda ten tijde van de volkerenmoord en Luc ziet in de Kroatische vestiging Vukovar tot welke wreedheden mensen in staat zijn. Het sterkt zijn geloof in de Duivel, als tegenpool van God. Mathieu gelooft niet in een Duivel, maar wel in slechte mensen.Op het moment dat Duivelseed begint, zijn Luc en Mathieu elkaar uit het oog verloren. Nochtans zijn ze allebei gesetteld in Parijs en leveren ze als hoge piefen bij de politie strijd tegen de misdaad. Tot Luc zelfmoord pleegt. Die daad komt hard aan bij Mathieu. Luc leek mentaal altijd heel sterk en bovendien strookt zelfmoord niet met het katholieke gedachtegoed. Ook al redde snel medisch ingrijpen het leven van Luc, toch wil Mathieu uitzoeken wat zijn vriend tot die daad bracht. Hij ontdekt dat Luc, via een aantal erg bizarre moorden, de Duivel op het spoor was. Hij vindt het zijn plicht als vriend om verder te gaan met het werk van Luc. Het brengt hem van Lourdes, waar een religieuze specialist van wonderbaarlijke genezingen huist, tot Rome, waar het Vaticaan een goed verborgen bibliotheek herbergt met allerhande duivelse werken. De sleutel van het mysterie ligt in bijnadoodervaringen. Mensen die ontwaken na een klinische dood vertellen gelijkaardige verhalen over een verblindend licht. Gelovigen zien in deze verhalen een afspiegeling van de hemel. Verhalen over de hel zijn minder wijdverbreid en daar is, zo blijkt uit Duivelseed, een reden voor.Jean-Christophe Grangé is met Duivelseed niet aan zijn proefstuk. Hij schreef eerder vijf goedontvangen thrillers waarin hij flirt met de grenzen van de wetenschap. In Duivelseed neemt hij bijnadoodervaringen onder de loep en creëert hij een huiveringwekkende sfeer. Of het nu op een plaats delict, tijdens een rit door nachtelijk Parijs, op de intensive care of in het huis van Mathieu is, je kan maar moeilijk het gevoel van een duivelse aanwezigheid van je afschudden. Dat komt natuurlijk omdat Mathieu, door alle informatie die hij krijgt, in alles duistere machten gaat zien en dat onbehagen overbrengt op de lezer. Halverwege het boek belandt Mathieu als prooi in een helse achtervolging doorheen de tunnels van Zwitserland en Italië. Samen met hem besef je dat het erg onwaarschijnlijk is dat de Duivel in een BMW stapt om iemand een kopje kleiner te maken. Het moet dus wel om mensen gaan, satanisten, aanbidders van de Duivel.De afwisseling tussen herkenbaar bijgeloof en nuchter boerenverstand maakt Duivelseed tot een griezelig goed boek. Het telt 701 pagina’s, maar nergens zakt de spanningsboog in. Gevolg is dat je doorheen de pagina’s vliegt. Het inkijkje in de christelijke wereld, waarschijnlijk fictief maar o zo heerlijk om lezen, is om je vingers bij af te likken. De moorden en de bezeten moordenaars doen je huiveren. De personages Luc en Mathieu en hun familie en vrienden zijn levensecht en de afwikkeling van de plot is adembenemend. Kortom, Duivelseed is echt een lekker boek om lezen. Dat Grangé zelf de smaak van het occulte te pakken heeft, mag blijken uit zijn zevende boek. Het is nog niet vertaald, maar draagt de titel Miserere, en volgens de website www.jc-grange.com gaat het over de reinheid van kinderen die dit te danken hebben aan Het Slechte. De boektrailer op de site maakt alvast duidelijk dat het om een gillend eng boek gaat. Geniet, huiver en juich: we zijn verzekerd van een nieuwe Grangé! (deze recensie verscheen eerder op ezzulia.nl)</t>
  </si>
  <si>
    <t>Ben veel belovend aan het boek begonnen. Zeker gezien de recensies en de tekst op de achterflap en cover.Echter ik kreeg de smaak tijdens het lezen niet te pakken. Ik kwam niet in het verhaal en na lang dooremmeren besloten om het boek weg te leggen. Het was voor mij te onsamenhangend, vergezocht en lastig te volgen. Ook de dialogen en gebeurtenissen tussen de 'opvoeders' konden me totaal niet boeien.Jammer maar voor mij was dit hem niet.</t>
  </si>
  <si>
    <t>De korte inhoud van het boek sprak mij meteen aan. Een mysterieus dorpje in Zweden, waar er al tien jaar lang telkens op dezelfde zomerdag jonge vrouwen verdwijnen. Wanneer een elfde vrouw zou moeten verdwijnen, gebeurt er echter niks…De cover van het boek is (alweer) prachtig! Hiervoor wil ik graag een dikke pluim geven aan de zoon van Lineke Breukel. De afbeelding roept voor mij gevoelens op van angst, mysterie, onderhuidse spanning, dood, …Het verhaal gaat sterk van start, in het dorpje Tåtorp, waar de twee hoofdpersonages zich bevinden.Raven, getekend door zware jeugdtrauma’s, is verloofd met haar psychiater Jonathan. Ze verblijft momenteel alleen in zijn prachtige landhuis aan het Vikenmeer, terwijl hij naar een congres is in New York.Al van bij het begin gebeuren er vreemde en onverklaarbare dingen, en wordt ze gek gemaakt door haar stalker. Maar wie is haar stalker?Tegelijkertijd leren we Ras kennen, een Nederlands misdaadjournalist. Hij is naar hetzelfde dorpje Tåtorp gekomen om een boek te schrijven over de zogenaamde Vikingmeisjes, ook wel bekend als de Witte Zwaluwen. Hij verblijft in het gasthuis van Britta, een voluptueuze en gezellige vrouw waar hij toch wel een boontje voor heeft (en gelukkig is dit wederzijds )Dit is een van mijn favoriete personages, omdat zij een extra dimensie aan het verhaal geeft.Van bij het begin tot het einde bouwt de onderhuidse spanning zich op. Uiteindelijk mogen we genieten van een prachtige climax.Lineke Breukel heeft een vlotte schrijfstijl. Je wil doorlezen en soms zo snel dat je uit haar vele beschrijvende zinnen, woorden zou gaan overslaan. Er zit dus zeker vaart in. Je wil weten hoe de vork in de steel zit, het verhaal laat je niet los.De schrijfster is een meester in het gedetailleerd beschrijven van spanning, plaatsen, gevechten, van alles eigenlijk. Door deze vlotte beschrijvende stijl, zie je alles zo voor je gebeuren. Je krijgt het gevoel alsof je naar een superspannende film kijkt. Ik kan het niet anders uitleggen.Voor mij echter mocht het kat-en-muisspel tussen stalker en Raven iets sneller en progressiever worden opgebouwd. Het bleef naar mijn gevoel te lang op hetzelfde niveau hangen zeg maar, van ‘dingen verplaatsen, deur open, kaarsje aan, …’Soms dacht ik ‘wanneer gaat het nu een stapje verder’, ‘gebeurt er iets ergs’, …Lichtjes storend vond ik het feit dat er vaak werd versprongen van het ene naar het andere personage, zonder het beginnen van een nieuwe alinea. Dit vooral in het begin van het boek, wanneer je de personages nog maar pas leert kennen. Ik moest dan soms even terugkeren om zeker te zijn over wie het ging.De personages zijn mooi uitgewerkt en er wordt verteld vanuit verschillende perspectieven.Boeman is een spannend en zeer sterk verhaal. Ik zou dit boek aan iedereen die van een goede en originele thriller houdt, aanraden.</t>
  </si>
  <si>
    <t>Mijn eerste kennismaking met Stephen King in boekvorm. Teleurgesteld, ja,in zekere zin wel. Zoals velen sprak het plot mij erg aan. Helaas heb ik moeten constateren dat de uitwerking van het verhaal zeer matig is. Slap geouwehoer, slap geouwehoer, kogel. Slap geouwehoer, slap geouwehoer, kogel. Ik kan daar niet zoveel mee. De deelnemers die neergeschoten worden gaan niet eens op spectaculaire wijze dood. Schande! Ik ben dan ook blij dat ik het boek achterde rug heb. Mijn eerste indruk van Dhr. King is dus niet zo best. Nu maar hopendat een volgend boek van hem mij beter zal gaan bevallen. Echt waar, fingers crossed, want ik heb de laatste tijd aardig wat van hem aangeschaft. 1,5 stervan mijn kant voor 'The Long Walk', meer kan ik er helaas niet van maken.</t>
  </si>
  <si>
    <t>Sanne en Luca hebben, voor mij, een ondergeschikte rol in dit boek en als je al iets leest over die twee, dan is het altijd vanuit Sanne. Sarah vertelt haar verhaal en haar verhaal is dan ook waar het boek omgaat. Het boek is in een prettige leesstijl geschreven en de hoofdstukken zijn niet te lang. Voor mij is het einde (in Zweden) te vergezocht.</t>
  </si>
  <si>
    <t>Na Mattias is een prachtige novelle in de stijl van Grondahl en deed me ook wel denken aan 'Ik ben er' van Clelie Avit. Het boek verteld wat er gebeurd met de partner, grootouders en vrienden van Mattias nadat hij overlijdt. Langzaam leren we Mattias kennen en zien we hoe de zelfde kant van hem door verschillende mensen anders wordt onderkent. Het boek gaat over verlies en rouw en hoe iedereen zijn eigen manier vindt om daar mee om te gaan. Quentin gaat hardlopen tot hij niet meer verder kan en Riet en Hendrik verdrinken zichzelf in Netflix series om maar niet na te hoeven denken over de dood van hun kleinzoon.Het boek is prachtig geschreven. Klein. Gevoelig. Mooie zinnen die genoeg aan de verbeelding over laten. Ik ben erg blij dat ik dit boek heb mogen lezen.</t>
  </si>
  <si>
    <t>HoiMisschien denk ik te moeilijkMaar vond het een heel verwarrend boek</t>
  </si>
  <si>
    <t>Zowel de bewoners van de nieuwbouwwijk als de marokkaanse cultuur worden op de hak genomen in dit boekje van Naima El Bezaz. Het leest net zo vlot en chaotisch als de schrijfster zelf is. Dit met humor en kritische blik geschreven boekje heb ik met plezier gelezen.</t>
  </si>
  <si>
    <t>Ik ben gekomen tot blz 170 en zag dat ik er nog +/- 280 blz moest lezen. Ik heb het maar opgegeven.Verhaal is op zich wel aardig en karakters ook, maar het gaat zo traag en stroperig. Er zit absoluut geen vaart in.</t>
  </si>
  <si>
    <t>[De papieren uitgave gelezen, ISBN 9789462250413]Genre: true crimeLongread, 82 blz.De vraag of je je lot tegemoet kunt lezen is dusdanig vergezocht dat dit thema lijkt op interessantdoenerij. De gevolgtrekking dat Marian Heij meer zelfhulpboeken las wanneer ze niet lekker in haar vel zat is een logische: zolang alles goed gaat heb je die boeken immers niet nodig. Zo kun je aan elke handeling van de vrouw wel een gedachte wijden of een draai geven, maar of dat zo nodig in een boekje moet?Niets menselijks is de boekverkoopster vreemd. Ondanks haar belezenheid, ondanks haar slimheid, biedt ze haar echtgenoot de gelegenheid haar te vergiftigen. Erg genoeg, maar bij mij rijst de vraag hoe dit kon gebeuren, waarom er geen alarmbellen zijn gaan rinkelen. Het is een langdurig traject geweest, ook anderen zijn ziek geworden van eten/drinken in het huis Marian, maar kennelijk heeft niemand de daadkracht gehad de echtgenoot te (doen) stoppen. Wist Marian wat er gaande was en liet ze het over zich komen? Die vraag zou ik liever beantwoord zien dan de vraag welke boeken ze las, of waarom ze in de loop der tijd 'anders' ging lezen. (Ik lees ook niet meer wat ik vroeger las.) Van de vele opsommingen van titels had ik al heel gauw genoeg.Wellicht een aardig boekje voor mensen die bekend waren met Marian, of haar boekwinkel of Wageningen kennen, maar mij deed het hoegenaamd niets.</t>
  </si>
  <si>
    <t>Goed geschreven boek vanuit twee verhaallijnen over een interessant geloofsmilieu, iets waar ik nog weinig van wist. Treur schrijft zonder oordeel over het geloof, waardoor de lezer zelf kan beslissen wat hij/zij doet met deze informatie. Dit vond ik erg interessant om te lezen vanuit het perspectief van de hoofdpersoon.Wel vond ik de stukken over Ina leuker om te lezen dan de stukken over Gina - Gina is een stuk meer cynisch en passief en voor mij als lezer bleef het in het midden waardoor dat precies is gekomen. Verder komen er veel stukjes uit de studentenstad Leiden in voor, wat heel leuk leest als je er zelf woont.Een mooi en goed geschreven boek over een interessant thema.</t>
  </si>
  <si>
    <t>Een politiecorps in een klein stadje krijgt te maken met een seriemoordenaar. Wanneer dit voor hen duidelijk wordt kan de jacht beginnen en volgt er een kat en muis spel. Als dit thema je aanspreekt is dit een boek dat je niet mag missen.De personages zijn goed uitgewerkt zonder dat dit ten kost gaat van de vaart; het boek leest als een trein.Wat bijzonder knap is aan dit boek is de beschrijving van de gedachtegangen van de moordenaar. De schrijver is in staat om je bijna te laten geloven dat deze persoon nobele motieven heeft om zijn daden uit te voeren waardoor je zelfs voorzichtig enige sympathie voor hem op kunt brengen. Totdat uiteindelijk de ware aard alsnog naar boven komt.Vanaf de eerste bladzijde grijpt het verhaal je naar de keel en het boek blijft spannend tot het eind. Een pageturner eerste klas!</t>
  </si>
  <si>
    <t>Aangezien ik even niet wist wat ik wilde lezen, liet ik mijn beste vriend een boek kiezen uit mijn kast. Hij koos voor De slinger van Foucault. Echter ben ik al vrij snel gestopt met het lezen ervan. Ik snapte er niks van en zelfs na verder bladeren snapte ik het nog steeds niet. Het boek begint al vrij pittig en ik moest hetzelfde stuk soms meerdere keren lezen om alles goed in mij op te nemen. Maar hoe vaak ik het ook las, de tekst werd me alsnog niet duidelijk.Misschien is dit boek te hoog gegrepen voor mij? Ik leg het boek in ieder geval weg en ga op zoek naar iets anders :)</t>
  </si>
  <si>
    <t>Drie Graven Vol is het thrillerdebuut van de Amerikaanse Jamie Mason. Het boek werd in haar thuisland een groot succes, waardoor het nu ook hier aan de man gebracht wordt als De ontdekking van 2013. Wanneer men dan ook een vergelijking _x0093_Coen brothers meet Hitchcock tegenkomt, zijn de verwachtingen natuurlijk heel groot.Alles begint met de, op zijn zachtst uitgedrukt, klunzige Jason Getty. Jason is de goedheid zelve en zou nog geen vlieg kwaad doen. Maar op een avond is het fout gegaan en nu ligt er een lijk in zijn tuin. Angstvallig probeert hij zijn geheim te bewaren en dan gaat het mis: bij werkzaamheden worden twee andere lichamen in zijn tuin gevonden _x0085_Een mooi uitgangspunt dat jammer genoeg niet zal bieden wat er van verwacht werd. Dit is grotendeels te wijten aan de schrijfstijl van Jamie en de uitwerking van het verhaal. Het eerste deel was moeizaam om lezen: lange zinnen, vreemd aanvoelende uitdrukkingen (al zal de soms letterlijke vertaling hier niet vreemd aan zijn) en het gebrek aan spanning maken het boek traag, soms ronduit saai.Wat later komen er kortere zinnen en onmiddellijk veel meer vaart, maar de samenloop van gebeurtenissen die dan plaatsvinden zijn zo over the top dat het hilarisch (dat was misschien de bedoeling) en ergerlijk wordt.Eigenlijk wel jammer, want Mason laat bij momenten wel zien dat ze kan schrijven. Alleen is er geen evenwicht in het verhaal en schippert ze van de ene schrijfstijl naar de andere. Bij momenten lijkt het of het boek door 2 verschillende auteurs geschreven is en dat kan niet de bedoeling zijn.De ontdekking van 2013 kun je dit dus moeilijk noemen, maar als Mason er in slaagt haar toch wel originele ideeën consequenter uit te werken, zullen we in de toekomst zeker nog van haar horen.</t>
  </si>
  <si>
    <t>Dr. Sofia Maniewski, virologe aan het Instituut voor Tropische Geneeskunde in Antwerpen, draait net een wachtdienst wanneer ze van haar 11 jarig dochtertje Lorena een alarmerend telefoontje krijgt.Mama, er zijn dieven in huis. Ze hebben op papa geschoten en ze willen mij ook vermoorden… – ebook, pg. 13Na de politie te hebben verwittigd haast Sofia zich naar huis terwijl ze voortdurend in contact probeert te blijven met Lorena die zich wist te verstoppen in de geheime wijnkelder wanneer ze plots een mannenstem hoort, die iets brult wat haar bijna tot waanzin drijft: ‘Gotcha!’, gevolgd door een sadistische schaterlach.In de jaren die daarop volgen probeert Sofia, weliswaar met vallen en opstaan, de draad van haar leven weer op te pikken.Het boek heeft twee verhaallijnen die aanvankelijk gewoon naast elkaar lijken te lopen, om samen te komen en uit te monden in een toch wel verrassend einde.Het verhaal van Sofia, geschreven in de ik-persoon, is meeslepend en met grote betrokkenheid geschreven. Je voelt als het ware haar angst, de pijn van het verlies, de moeilijke gevoelens rond haar rouwproces, haar twijfels, haar hoop, het terugvinden van en opnieuw verliezen,… Je merkt hier trouwens dat Sterre Carron voor Artsen Zonder Grenzen en het Instituut voor Tropische Geneeskunde in Antwerpen heeft gewerkt. Ze schrijft er heel gedreven over en werkte duidelijk met de nodige kennis van zaken het verhaal van Sofia uit.Het verhaal van Rani, verteld door de ogen van een derde, is afstandelijker. Niet vergeten dat dit het zevende deel van de Rani Diaz serie is en al hoef je de vorige delen niet gelezen te hebben om mee te kunnen, het vergt wat van de lezer zijn eigen verbeeldingsvermogen om een correct beeld te krijgen van Rani. Rani Diaz is een heel gedreven politie-inspecteur, soms wat humeurig, maar zeker niet ongevoelig voor andermans leed. Tel daar een aantal persoonlijke besognes bij en je krijgt heel wat neveneffecten waarvan je je afvraagt of het wel relevant is voor het verhaal op zich. Het laat zich dan ook lezen alsof er wat remming opzit.Eens de twee verhalen samenkomen worden alle aangehaalde draadjes netjes uitgewerkt en afgewerkt in een gedeelte dat leest als een trein.Sterre Carron is een Vlaamse schrijfster, dat merk je overduidelijk aan haar taal-, woord- en zinsgebruik. Iets wat ik als Vlaamse wel kan smaken want ik heb het absoluut niet begrepen op schrijvers die hun afkomst verloochenen door alles wat ze schrijven te gaan vernederlandsen. Dus wat dat betreft een dikke pluim.</t>
  </si>
  <si>
    <t>Dit boek was een vergeten boek. Het stond al die jaren al in de boekenkast maar op de een of andere manier kwam ik er maar niet toe om het te gaan lezen.Totdat de Challenge "Lees de wereld rond in 2017" van start ging. Ik dacht "dit is mijn kans om nu dit boek over Libië te gaan lezen".Jaren 70 en Khadaffi aan de macht. Het verhaal gaat over het negen jarige jongetje Suleiman die een complexe maar liefdevolle relatie met zijn aan drank verslavende nog jeugdige moeder heeft. Een vader die veel van huis is en politiek ondergronds gaat.Een verhaal van afschuwelijke intimidatie, lafheid, verraad, boekverbranding en hysterie. Dit wordt allemaal verteld vanuit de jongen die merkt dat er dingen niet kloppen en voor hem verzwegen worden. Naast de verschrikkingen van het Khadaffi bewind ook mooie stukjes van op het dak uit kijkend naar de zee, het huis en over het eten. Een Prachtige roman ik heb ervan genoten.p.s Helaas kon ik het boek niet afvinken op de inspiratielijst want Libie staat er niet tussen.</t>
  </si>
  <si>
    <t>Ik begijp absoluut de (commerciële?) hype niet rond dit boek (in tegenstelling tot De Lincoln-advocaat, een thriller die wel de volle vijf sterren waard was!). Echo park is vlak geschreven met een voorspelbaar scenario en een achterhaald onderwerp. Die seriemoordenaars hebben we onderhand al wel gehad. Meestal kan ik jullie recencenten volgen maar deze keer absoluut niet.</t>
  </si>
  <si>
    <t>Martin Langfield (UK, 1962) ging na zijn middelbare school naar de universiteit van Cambridge. Hier studeerde hij met succes af in Frans, Spaans en literatuur. In 1987 werd hij buitenlandcorrespondent en chef de bureau bij Reuters. Hij werkte in diverse Zuid Amerikaanse en Europese landen. Tegenwoordig woont hij in New York. Martin houdt van muziek en bestudeert graag de verschillen tussen de diverse religies. In 2007 maakte hij met Duister Ultimatum zijn debuut als romanschrijver. Het geheime vuur is het op zichzelf staande vervolg van zijn debuut.In Het geheime vuur wordt hoofdpersoon Robert Reckliss in 2007 geconfronteerd met een duister wapen uit de tweede wereldoorlog. Dit wapen, een allesvernietigende bom, is halverwege de oorlog ontworpen door speciale elitegroepen van Heinrich Himmler. De bom is, voordat hij schade aan kon richten, door een groep bovennatuurlijk begaafde mensen, in tijd bevroren. De hiervoor gebruikte mentale krachten zijn echter niet oneindig, waardoor het wapen nu op het punt staat alsnog zijn werk te doen. De gevolgen zullen nu nog veel erger zijn. Zestig jaar geschiedenis staat op het punt te verdwijnen, alsof het er nooit is geweest. Generaties mensen zullen nooit geboren zijn. De tweede wereldoorlog zal met terugwerkende kracht alsnog door de Duitsers gewonnen worden. Uiteraard mag dit niet gebeuren. Aan de eveneens bovennatuurlijk begaafde Robert de taak om, samen met zijn medestanders, de bom eens en voor altijd onschadelijk te maken.Als je het bovenstaande zo leest, lijkt het een origineel, spannend verhaal te worden. De voorkant en de tekst op de achterflap van het boek lijken dit nogmaals te bevestigen. Groot is dan ook de teleurstelling als het gigantisch tegenvalt. Het is een saai verhaal geworden, dat maar niet spannend wil worden. De keuze van de schrijver om meer dan regelmatig tussen het heden en verleden te switchen, draagt ook niet bij aan de leesbaarheid.Ronduit ergerlijk wordt het bij de ellenlange beschrijvingen van drakenlijnen en heilige locaties in o.a. Londen en Parijs. De hoofdpersonen, zowel de goede als hun kwade tegenhangers, komen niet uit de verf en zijn volkomen ongeloofwaardig. Van enige identificatie, wat je als lezer(es) toch wil, is dan ook geen sprake. Kortom, het boek valt zwaar tegen. Ik word dan ook absoluut niet warm van dit geheime vuurtje, wat aanvoelt als een zielig waakvlammetje.</t>
  </si>
  <si>
    <t>Dit boek maakte heel wat los. Niet alleen door het heftige onderwerp, maar ook omdat het zich voor een deel afspeelde rondom het LUMC, Het Leids Universitair Medisch Centrum. Ik werd bijna 12 jaar teruggeworpen in de tijd toen ik als over Emma die over de zonnige kades van Leiden liep, denkend aan het ziekenhuis. Zo heb ik ook gelopen, toen mijn dochter, net twee weken oud, op de intensive care lag. De beschrijving van dat gevoel en van de stad kwamen daardoor heel hard binnen.De beschrijvingen van gevoelens zijn sowieso mooi uitgewerkt in dit boek. Ik werd het verhaal ingezogen en kon heel goed meeleven met de karakters.Emma is een vrouw zoals er zoveel zijn. Ze leeft haar leven zoals het op haar pad is gekomen. Ze heeft een stabiele relatie, studeert en heeft uitzicht op een goede baan, alles is veilig, maar ze staat niet stil bij wat ze echt wil.Pas als ze Boris ontmoet verandert dit. Boris is de katalysator voor verandering. Door Boris gaat Emma nadenken over haar wensen voor de toekomst.Het verhaal leest gemakkelijk. De schrijfstijl is vlot, de karakters zijn likeable, het is romantisch en gevoelig en geeft een, niet vernieuwende maar wel, belangrijke boodschap mee:Leef jouw leven! Stap uit de intercity en kijk af en toe om je heen. Stel jezelf de vraag: Zit ik nog wel in de juiste trein?Een heel mooi debut dat vraagt om meer.</t>
  </si>
  <si>
    <t>In De wurger volgt de lezer de belevenissen van drie broers. Michael Daley werkt bij het openbaar ministerie en heeft last van migraineaanvallen, Joe Daley is een gokverslaafde en overspelige rechercheur en Rick Daley is een inbreker. De Ierse broers komen nog iedere zondag eten bij hun moeder. Hun vader, een politieagent, is een jaar geleden overleden tijdens een jacht op een crimineel. Zijn partner van destijds, is nu de vriend van hun moeder.Het verhaal begint net na de moord op Kennedy, als het vermeende dertiende slachtoffer van de Wurger wordt gevonden. De Wurger heeft een spoor van vermoorde oudere maar ook jonge vrouwen achtergelaten die hij in een uitdagende pose heeft neergelegd.Dit is niet de enige verhaallijn van het boek. Landay heeft gemeend het boek met meer grote lijnen te moeten vullen, zoals het raadsel van het overlijden van vader Daley, de maffia die de gokwereld in Boston in haar ban heeft en een projectontwikkelaar die een verpauperde buurt van Boston hardhandig laat opruimen om er een prachtige, nieuwe wijk neer te zetten.Al die verhaallijnen zorgen ervoor dat De Wurger een ratjetoe is, waarbij de verschillende zaken iedere keer kort even aangestipt worden. _x0091_Literaire thriller_x0092_ staat er op de voorkant, maar dit predikaat heeft het boek niet verdiend. De schrijfstijl en dialogen zijn erg simpel en de karakters krijgen geen enkele diepgang. De kans op diepgang is er wel, maar omdat Landay zich geen tijd gunt om iets langer ergens bij stil te staan, bijvoorbeeld bij de vrouw van Joe die met lede ogen moet toezien hoe hij het huishoudgeld vergokt en met andere vrouwen het bed induikt, wordt deze kans in de kiem gesmoord. Doordat Landay zoveel grote verhaallijnen tegelijkertijd behandelt, wordt niet één enkel geval goed belicht.Dat het boek met de dertiende moord begint is kenmerkend voor de rest van het verhaal. In reuzensprongen gaat Landay van feit naar feit. Een voorbeeld is een hele rechtszaak die wordt overgeslagen; Landay gaat meteen naar het oordeel.Hij verslikt zich in het materiaal dat hij allemaal in het boek wil verwerken en dat komt het verhaal niet ten goede.Het onderzoek naar de Wurger komt daarbij ook niet overtuigend uit de verf. Het verhaal speelt weliswaar in 1963, net na de moord op Kennedy (die verder ook af en toe slechts zijdelings in het verhaal voorkomt) en dus voordat er gebruik werd gemaakt van profielschetsers, maar dat is geen reden om de politie verdachten te laten arresteren waarvan de lezer op de klompen kan aanvoelen dat die de daders niet zijn. En dan zwijg ik nog over de wijze waarop de echte dader wordt aangewezen, die gebaseerd is op het feit dat hij het had kunnen doen.Landay houdt deze verteltrant vol tot het einde, waardoor de oplossing afgeraffeld wordt en eigenlijk onbevredigend is. In het nawoord legt Landay uit dat dit boek geïnspireerd is door de Wurger van Boston en dat hij in het boek ook de destijds heersende maffiaoorlog wilde beschrijven, evenals hoe verpauperde wijken werden opgeknapt.Dat kan zo zijn, maar dat is geen reden om een boek zo vol te proppen dat geen van de zaken goed uitgewerkt wordt. In dat geval had Landay beter een keuze kunnen maken uit de verschillende verhaallijnen.</t>
  </si>
  <si>
    <t>Van alle verhalen die ik over dit boek heb gehoord, zou het een geweldig leuk, humoristisch en fantasierijk boek moeten zijn, waarin Terry Pratchett de draak steekt met alle cliché 's van fantasyschrijvers uit zijn tijd. Helaas kon ik in de meeste gevallen de echte humor er moeilijk van inzien, vind ik het een verhaal dat weliswaar vele bekende maar verdraaide elementen bevat maar zo droog en vertellend geschreven is, dat ik me moeilijk een voorstelling kan maken bij wat er precies gebeurt. Bovendien zitten er hele lange, lastige zinnen in, in onbegrijpelijk taalgebruik, hele stukken informatie over hoe de wereld in elkaar steekt en wordt er steeds herhaald waarvoor de tovenaar Rinzwind niet kan toveren. Het idee van de toerist met zijn perenhouten kist op pootjes is grappig, zoals er meer grappige elementen in dit verhaal zitten. Toch overviel mij de onaangename herinnering aan verplichte literatuurlijsten van school, alsof ik "Een zwerver verliefd" aan het lezen was, om maar iets te noemen. Ik weet niet welk boek me meer aansprak. Ik heb me door dit verhaal heen geworsteld omdat ik aan de Challenge meedoe van Hebban en dit nu eenmaal op mijn lijst van te lezen boeken stond in 2016, het jaar van het boek. De film "The color of magic" die ik heb gezien, is stukken beter te behappen en veel grappiger. Ik denk dat dit boek in zijn tijd waarschijnlijk wel kunst genoemd kon worden, maar aan de eisen die tegenwoordig aan fantasyboeken gesteld worden, voldoet het niet. Daar is het te belerend voor, te gortdroog. Ik kon in elk geval heel moeilijke meeleven met de personages, hoewel ik de plaatjes van de schrijfwereld ken en ik dat idee van een schildpad met olifanten op zijn rug die de schijf van de wereld dragen heel leuk gevonden vind. In dit boek wordt dat gegeven in de vorm van een stukje apart gezette informatie gezet. Zonder het plaatje dat ik al gezien had, zou ik me zelfs daarvan moeilijk een beeld kunnen vormen. Hopelijk zijn de latere boeken van Pratchett veel beter. En bedenk dat dit mijn leeservaring is, dat hoeft voor een ander niet hetzelfde te zijn. Misschien vind jij het juist wel een heel leuk boek.</t>
  </si>
  <si>
    <t>Met verbazing kijk ik naar de recensies op deze pagina. Dit boek krijgt van mij, met moeite, twee sterren. De reden hiervan is dat ik het een uiterst simpel, voorspelbaar verhaal vond. De karakters zijn cliché, de verhaallijn zeer makkelijk en simpel uitgezet. Ik mis bij de personages diepgang en karakter. Ik mis in het verhaal originaliteit. Het kwam op mij over alsof de schrijfster een verwoedde poging deed Nicci French o.i.d. te evenaren, maar dat zij de complexiteit en diepgang van een echt goede thriller met geen mogelijkheid kon benaderen. Jammer!</t>
  </si>
  <si>
    <t>Het is misschien raar om te zeggen over een boek met poep in de titel, maar wat een ontzettend mooi boek is dit geworden. De combinatie van tekeningen, uitgeknipte tekeningen (inclusief wit randje) en foto's geeft zo'n mooi effect. Ik kan er uren naar blijven kijken.Voor de 5 euro die dit boek kost zou dit al reden genoeg zijn voor mij om het te kopen maar zoals we gewend zijn van Marianne Busser en Ron Schröder zit het boek ook erg goed in elkaar.Het boek leert ons allerlei interessante weetjes over dieren. Weetjes die raar zijn maar wel waar. De versjes zijn allemaal op rijm en eindigen allemaal met de tekst: "En iedereen die nu gaat zeggen: dit is wel een beetje raar, moet meteen maar even weten dit is allemaal echt waar!"De kinderen uit mijn klas hadden dit vrij snel door en vonden het heerlijk om te roepen wanneer we weer aan het einde van een verhaaltje waren gekomen. Dit gegeven in combinatie met rijm zorgde er iedere keer weer voor dat mijn kinderen erg betrokken waren bij het voorlezen.Al met al een erg fijn boek om in de klas te hebben. Het leest fijn voor, aantrekkelijk voor de kinderen om naar te luisteren en zelf te lezen (lees plaatjes kijken), leerzaam, grappig en ook nog eens heel goedkoop!Wat mij betreft een hele duidelijke aanrader.Bij het boek is ook gratis extra materiaal gemaakt wat werken met het boek nog leuker maakt. Leuke kleurplaten en een heus poepfabriek lied. De kleurplaten vonden mijn kleuters ontzettend leuk om in te kleuren. Het lied was door de snelheid van het lied helaas erg moeilijk voor hen om mee te zingen. Dit is meer geschikt voor hogere groepen maar natuurlijk wel heel leuk voor de kinderen om naar te luisteren.Ik moet zeggen dat ik het erg leuk vind dat zij deze extra's gratis toegevoegd hebben.</t>
  </si>
  <si>
    <t>Na het lezen van het Bernini Mysterie en de Da Vinci Code ben ik net als velen op zoek gegaan naar boeken van min of meer hetzelfde genre. In de boekenhandel viel mijn oog op het boek van Kate Mosse, doordat het boek naar mijn mening een tikje mysterieus uit ziet. De opmerking van Val McDermid bezorgde me een glimlach op mijn gezicht. Toen ik begon te lezen bleek dat ik een goede keuze had gemaakt, het verhaal boeide me vanaf het eerste hoofdstuk. Kate Mosse beschrijft de Franse historie zoals het in mijn ogen werkelijk gebeurt is, tot in (verschrikkelijke) details. De ketterijen, de vervolgingen in de 12de eeuw. Het verleden en heden worden uitstekend samengevoegd dat uiteindelijk leidt verbluffend einde.Een aanrader voor fans van de Da Vinci Code die meer willen lezen over het fenomeen de "Graal".</t>
  </si>
  <si>
    <t>Verborgen erfgoed, het tweede boek van auteur Danny Elia, gaat over Max Ruegard, die ook in Ongrijpbaar (2008) de hoofdrol speelde. Max_x0092_ vader komt uit het voormalige Nederlands-Indië en heeft uit die tijd nog vrienden die ook in Nederland wonen. Wanneer die vrienden een voor een in bizarre _x0091_ongelukken_x0092_ om het leven komen, gaat Max op onderzoek uit. Hij wordt daarbij geholpen door zijn goede vriend Lex, de mysterieuze geest Marcellus en andere mystieke Indische krachten. Maar hoe dieper hij in het onderzoek verstrikt raakt, hoe meer hij over zijn vaders duistere verleden te weten komt. En hoe meer hij zijn eigen leven in gevaar brengt_x0085_In Verborgen erfgoed zitten veel verwijzingen naar het vorige boek, waardoor het slecht te volgen is als je dat niet gelezen hebt. Sommige dingen worden wel uitgelegd, maar toch kun je Ongrijpbaar beter eerst lezen voor je aan dit boek begint.Overigens moet je je wel eerst afvragen of dat de moeite waard is. Er kleven namelijk nogal wat minpuntjes aan. Zo zijn de dialogen uitgesproken houterig en soms zelfs tenenkrommend. Het lijkt af en toe wel een soapserie. Maar misschien komt dit ook omdat de schrijver nog nooit gehoord heeft van _x0091_Show! Don_x0092_t tell!, want hij omschrijft vaak letterlijk welke emoties een personage op een bepaald moment beroeren. Erg jammer en niet spannend, de lezer hoeft zelf weinig in te vullen.Jammer is ook dat de personages vrij vlak blijven, het zijn niet echt mensen van vlees en bloed die voor de lezer gaan leven. Tel daarbij op dat het boek maar op twee momenten een beetje spannend wordt_x0085_ Het eindresultaat laat zich raden.Zijn er dan alleen minpunten te signaleren? Nee, dat niet. Wel leuk zijn de verwijzingen naar Indische gebruiken en de Indische woorden die Elia gebruikt. Voor mensen met een Indische achtergrond is dit erg herkenbaar. Bovendien maken ze het verhaal iets geloofwaardiger, want (oude) Indische mensen zijn vaak bijgelovig. Maar het is een blijft een _x0091_paranormale thriller_x0092_, zoals er op het omslag staat, en zelfs als je daarvan houdt, is het de vraag of je Verborgen erfgoed kunt waarderen.</t>
  </si>
  <si>
    <t>Pieter Posthumus, medewerker van Team Uitvaarten van de Gemeente Amsterdam, kan de dood van twee onbekende mannen niet loslaten. In tegenstelling tot de politie, is hij ervan overtuigd dat er iets niet klopt. Op zoek naar de waarheid raakt hij verzeild in een wereld van terrorisme en geheime diensten. Met gevaar voor eigen leven blijft hij spitten in het verleden van de overledenen maar of dat nou zo verstandig is_x0085_Zo luidt het verhaal in het kort.Eerlijk gezegd is 'Heldhaftig' voor mij een tegenvaller. Ik heb de echte spanning, die bij een thriller hoort, gemist. Het boek is voor mij niet thriller waardig.Zoals ik al eerder heb aangegeven kan ik bijna niet aangeven wat ik nu gelezen heb. Het verhaal heb ik wel kunnen volgen maar vooral in het begin was het één opsomming van feiten en details. Met name de eerste helft van het boek ging nergens over. Hierdoor kon ik moeilijk in het verhaal komen.Het is een aardig boek om te lezen, omdat Britta Bolt een op zich prettige schrijfstijl heeft, maar voor mij absoluut géén thriller.Het 2e gedeelte was beter maar ook hier heb ik de echte spanning die bij een thriller hoort, gemist!Ik hoef dan ook niet per se het vervolg van deze trilogie te lezen!</t>
  </si>
  <si>
    <t>De Grote Wolf genoot van het leven.Hij deed niemand kwaad.Niemand deed hem kwaad.Maar op een kwade dag veranderde alles.Het was de dag waarop hij Roodkapje tegenkwam. (blz. 2)De Grote Wolf komt Roodkapje tegen in het bos. Het is een heel verwend meisje en ze heeft helemaal geen zin om naar haar oma te gaan. De wolf is bevriend met de oma en gaat bij haar op bezoek. Als er aangebeld wordt door Roodkapje schrikken ze allebei zo dat oma per ongeluk door de Grote Wolf wordt opgegeten. Zal de rest van de dag beter worden voor de Grote Wolf?Lees de rest van mijn recensie op Ikvindlezenleuk</t>
  </si>
  <si>
    <t>Tamara de Weijer is behalve huisarts ook de oprichtster van de vereniging Arts en Leefstijl. Ze is regelmatig op televisie te zien en bespreekt daar dan onderwerpen over een gezonde leefstijl. In haar boek Eet beter in 28 dagen doet ze min of meer hetzelfde. Ze laat de lezer van haar boek inzien hoe je met behulp van gezonde voeding en een gezonde leefstijl je gezondheid kunt bevorderen. Volgens Tamara kun je je letterlijk ziek eten, maar gelukkig (vaak) ook beter eten.Ziektes als Diabetisch type 2, hart- en vaatziekten, maar ook neerslachtige gevoelens kunnen met de juiste voeding (deels) bestreden worden. Wel raadt Tamara bij voorbaat aan dat je (voordat je met haar boek aan de slag gaat) altijd eerst even je eigen huisarts om raad vraagt.Na een uitgebreid voorwoord volgen er een aantal pakkende hoofdstukken die je zeker een keer op je gemak moet lezen. Zo is het eerste hoofdstuk getiteld: Je hoeft helemaal niets, al direct veelbelovend. In de diverse hoofdstukken zijn er veel persoonlijke verhalen te lezen van patiënten van Tamara die opgeknapt zijn dankzij haar adviezen. In deze hoofdstukken lees je ook een heleboel tips: bijvoorbeeld hoe je eeuwige trek kunt stoppen en natuurlijk over wat gezond zijn nu eigenlijk is.“Geen pillen maar paprika” aldus Tamara de Weijer.Na dit toch boeiende informatieve gedeelte start het boek eindelijk met de recepten. Op de eerste receptenpagina’s zijn een viertal overzichtelijke weekmenu’s te vinden. Hier vind je heel handig alle receptsuggesties voor maar liefst 28 dagen bij elkaar. Per week worden de maaltijdsuggesties over twee naast elkaar liggende pagina’s afgebeeld. Deze zijn ingedeeld in drie categorieën: ontbijt, lunch en diner. Bij iedere suggestie staat er een afbeelding van de betreffende maaltijd en er staat het getal van de daarbij horende pagina in het boek genoemd, waar je het betreffende recept kunt vinden. Erg overzichtelijk en praktisch!Maar voor wie per dag zelf wil bepalen wat er die dag gegeten gaat worden is het natuurlijk ook heel goed mogelijk om zelf een recept uit het boek te kiezen, het is maar net waar je voorkeur ligt. Er staat in ieder geval een overvloed aan eenvoudig te bereiden recepten in het boek. Te beginnen met recepten voor het ontbijt en als afsluiter natuurlijk het diner. Bij alle recepten staan grote kleurrijke foto’s van het gewenste resultaat, wat het boek zeker een meerwaarde geeft. De recepten worden stuk voor stuk kort en bondig beschreven. Naast een overzicht van de benodigde ingrediënten staat er stap voor stap genoteerd hoe je het gerecht zelf kunt bereiden. De ingrediënten zijn overigens grotendeels in elke supermarkt wel te verkrijgen.Favoriet hier zijn de saladerecepten. Vooral de kruidige spinaziesalade zal hier nog vaak op tafel komen. Lekker, gemakkelijk en erg gezond. Maar ook de alternatieve pastarecepten zijn zeker aanraders. Ook voor de vlees- en visliefhebbers staan er gelukkig genoeg suggesties in het boek.Eet beter in 28 dagen is een ware aanrader voor iedereen die gezonder wil gaan eten, aan zijn of haar algemene gezondheid wil werken, ziek is of dit laatste juist wil voorkomen. Maar het is zeker ook een fijn boek voor iedere thuis-kok die graag kookt aan de hand van praktische, voedzame en snel te bereiden recepten. Eet smakelijk!</t>
  </si>
  <si>
    <t>RecensieZomer geschreven door Lis LucassenNadat Alec vier jaar in een jeugdinrichting heeft gewoond heeft hij een baantje in een fabriek en geeft muziekles aan kansarme jongeren.Op een dag gaan de lessen niet door omdat de ruimte is verhuurd aan de pers ivm een optreden / promofilmpje van AudreyVier jaar geleden werd Audrey beroemd na een optreden bij the Voice.Na een inzinking nadat ze aan haar stembanden is geopereerd probeert ze nu weer op te krabbelen. Haar moeder Angela en vriend Mitchell pushen haar erg om te zingen en een liveshow over haar te maken. Als het maar geld opbrengt zodat zij hun luxe leventje vol kunnen houdenAudrey zingt alleen nog als ze pijnstillers heeft geslikt en daardoor in een flow komt.In het muziekgebouw hoort Audrey iemand zingen en gitaar spelen en gaat op zoek naar de gitarist, Alec.Alec blijkt , bijna als enige landgenoot, niet te weten wie ze is.Audrey en Alec voelen zich erg tot elkaar aangetrokken, maar hun verleden weerhoudt hen er van om een relatie beginnen.Dan wordt Audrey bedreigd door Mitchell waar Alec bij is....Dan gebeurt er van alles wat Alec nooit meer mee had willen maken.Mijn leeservaringWat een goed boek. De titel doet misschien een vakantieroman verwachten, maar niets is minder waar. Er zit een goede verhaallijn met de nodige diepgang.Het boek is moeilijk weg te leggen!!Doordat het boek eindigt met " een jaar later" is het boek echt af.Voor mij een boek met 4,5 ster( als een halve ster niet kan, zoals bij Hebban, dan 5 sterren)</t>
  </si>
  <si>
    <t>Prachtig prachtig prachtig. Het is zo'n mooi verhaal wat prima in elkaar valt door de stukken die zich afspelen in de tweede helft van de jaren 60 en het heden. Donna Milner heeft een zeer prettige schrijfstijl (het is het eerste boek wat ik van haar lees). Het zou een streekroman kunnen zijn (wellicht is het dat ook) maar het is nergens zoetsappig of oubollig. Het is vlot geschreven zonder dramatisch te doen (terwijl het dat soms best wel is) Ik voelde me betrokken bij de mensen in het verhaal. Het zou ook best waargebeurd kunnen zijn. Ik lees voornamelijk thrillers maar dit boek is de beste roman die ik ooit gelezen heb (ok, dat zijn er ook niet veel maar toch) Ik heb er fijne uren mee beleefd!!</t>
  </si>
  <si>
    <t>Bij momenten spannend en intrigerend. Maar zoals zo vaak bij Koch een akelige man als hoofdfiguur, wat mij het plezier in het boek toch wel een groot stuk ontneemt.</t>
  </si>
  <si>
    <t>Ik ben heel blij dat ik het boek : "Natan Z." van Arjan Alberts voor een leesclub heb mogen lezen. Vanaf ik de korte inhoud op de achterflap las, dacht ik : "deze wil ik lezen".Ik heb zelf een jaar in een gevangenis gewerkt (arresthuis), in België maar dat is in de verste verte geen vergelijking met een tbs-kliniek.Natan heeft acht moorden gepleegd, op moeders die allemaal ziek waren en op een kind. Wat de reden daarvan is, kom je later te weten.Het verhaal wordt verteld uit het standpunt van Reinier, een advocaat, zijn vrouw Hannah, een schrijfster en Suus, een sociotherapeut die ook nog op een andere manier met Natan te maken heeft gehad in het verleden.Ik vond geen enkel personage sympathiek, maar hun verhaal en hun relatie met Natan houden je vreselijk in de ban.Vanwege een procedurefout komt Natan vervroegd vrij en de advocaat Reinier heeft hier belang bij. Hij is een ambetant mannetje die ook de getuigen manipuleert om hun aanklacht in te trekken."Haar donkere pupillen ontwijkend, raakte hij verstrikt in de kraaienpoten rond haar ogen". Dit is niet echt een gezellige sfeer.Hannah, de vrouw van Reinier steelt op een dag het lijvige dossier over Natan en ze wil anoniem een boek over zijn leven schrijven.Toeval of niet maar Reinier heeft als verrassing een mooi plekje voor haar in de Franse Alpen om haar te stimuleren aan haar boek te werken. Hij weet echter niet waarover ze gaat schrijven.Gaat Hannah zichzelf zo in gevaar brengen? Wat komt ze te weten? Is er een stalker? Spannend!Het andere personage van waaruit het verhaal ook wordt verteld is Suus. Ik begrijp niet volledig hoe zo een meisje in een tbs-kliniek verzeild geraakt. Diegene die haar heeft aangeworven, neemt wel risico. Ze doet veel domme dingen waardoor ze ook een gevaar voor zichzelf en een slachtoffer van Natan kan worden. Wat haar redenen zijn om daar te gaan werken, wordt snel duidelijk. Ik vind wel dat ze wat assertiever had mogen/moeten zijn...Het zijn telkens korte hoofdstukjes, afwisselend bekeken door de ogen van zowel Reinier, Hannah en Suus. Het is heel fijn om zo te lezen, want je krijgt een heel duidelijk beeld van Natan. Vaak heb ik grote ogen getrokken want er gebeurt heel wat. Ook al ben ik vanwege mijn beroep wel wat gewend, vaak moest ik even teruglezen en slikken. Wow.. hoe ziek kunnen mensen in hun hoofd zijn!Ik mis enkel het kijken in het hoofd van Natan zelf. Misschien als hij zelf ook wat had verteld, had het nog meer creepy zijn geweest, maar toch, een super goed, spannend, boeiend en schokkend boek!Ik geef het een dikke 4 sterrenProficiat Arjan Alberts : nog van dit soort boeken please!Lien Gautiers.</t>
  </si>
  <si>
    <t>Nadat ik zag dat Lars Kepler zijn schrijfstijl sterk verbeterd had in het tweede boek, wilde ik het derde boek een kans geven en daar heb ik geen spijt van gehad! Voor het eerst lijkt dit schrijversduo hun stijl gevonden te hebben.Deze keer gaat het om een moord op een afdeling van een internaat voor meiden met een psychiatrische stoornis. Deze meiden komen goed tot hun recht in het verhaal: Ze hebben allemaal hun eigen problematiek en die komt op een geheel eigen manier tot uitdrukking.Het is niet Joona die dit verhaal spannend maakt. Hoewel zijn personage steeds meer diepte krijgt, is wat mij betreft deze keer een grote rol weggelegd voor Elin (de wereld heeft meer mensen zoals Elin nodig). De lezer leeft met haar mee, en hoopt vooral voor haar dat het goed komt.De zaak lijkt redelijk snel opgelost, maar krijgt dan toch nog een onverwachte wending. De ontknoping verraste me, wat een welkome verandering is van alle voorspelbare eindes die je tegenwoordig in thrillers ziet. Het allerlaatste deel van het boek is een echte cliffhanger, eentje waarvan je weet dat je het volgende boek ook moet lezen. Op dat moment wordt duidelijk dat Joona meer te vertellen heeft dan tot nu toe is gebleken. Hij is meer dan een vechtmachine en een goede rechercheur: hij draagt een geheim met zich mee. Na dit boek wilde ik meteen door met "Slaap", nu ben ik pas overtuigd van de schrijfkunsten van Lars Kepler en wil ik de rest dus ook lezen, zeker ook omdat ik nu het persoonlijke verhaal van Joona Linna wil kennen.</t>
  </si>
  <si>
    <t>Het boek 'Bridge of Clay' gaat over vijf broers, en wel over een in het bijzonder: inderdaad Clay. En over hun ouders. En over een vriendinnetje. En over de moeder van de vader. En over de vader van de moeder. En over een lerares. En over huisdieren, een muilezel (Achilles), een kat (Hector), een hond (Rosy) , een goudvis (Agamemnon). En over een piano. En over een typemachine. En over … ben je er nog?Markus Zusak – vooral bekend van The Book Thief - is er weer in geslaagd een bijzonder en sfeervol verhaal te vertellen. De oudste van de ‘Dunbar boys’, Matthew, is de alleswetende protagonist. Hij verhaalt op soms onnavolgbare wijze de familiegeschiedenis, met de een-na-jongste Clay als hoofdpersonage. Een stille jongen, hardloopkampioen en drager van een geheim. Het verhaal begint ‘before the beginning’ en zal logischerwijs eindigen ‘after the end’. Geconcentreerd lezen is een vereiste om de chronologie van de gebeurtenissen en de vele personages te vatten. De veelal poëtische uitweidingen zijn een genot om te lezen. En kunnen je afleiden van het met absurdistische momenten gelardeerde verhaal. De dialogen zijn herkenbaar; jongens onder elkaar, halve zinnen, eigen jargon en Australische tongval.We leren de achtergrond van de moeder (the mistake maker) van de jongens kennen, en van hun vader (the murderer). De opvoeding van de jongens, hun schooltijd, hun hobby’s, de eerste verliefdheden - tot ze volwassen zijn. Clay bouwt intussen, samen met zijn vader, aan een brug. De functie van de brug is voor velerlei uitleg vatbaar, of juist voor geen enkele. Toch?</t>
  </si>
  <si>
    <t>Anne Moon Disko brengt als beeldend kunstenaar en auteur van korte verhalen literatuur en de kunsten samen en dit doet ze ook in haar debuutroman, Kleine hellen, verschenen bij uitgeverij Oevers.Kleine hellen vertelt het verhaal van Vera en Max. Beiden creatieve zielen en ook broer en zus. Vera is ongeneeslijk ziek en blikt terug op een leven vol pijnlijke herinneringen en bijzondere momenten, terwijl Max worstelt met zijn onvermogen om nog nieuwe schilderijen te maken en moet aanzien hoe Monica, een vriendin van zijn zus de laatste dagen van Vera in beeld brengt.Kleine hellen laat zich moeilijk samenvatten, in het boek lopen vier of vijf verhaallijnen door elkaar en gezien de omvang (120 pagina’s) is dat nogal veel. Een roman is anders dan korte verhalen, maar de debuutroman van Disko is net zo fragmentarisch en gecomponeerd uit losse beelden. De lezer krijgt te weinig houvast en het verhaal springt van de hak op de tak. De sprongen in de tijd en de wisselingen in perspectief zijn op zichzelf geen bezwaar, maar binnen een en dezelfde scène, waarin ook nog eens gewisseld wordt tussen de eerste en derde persoon enkelvoud waar hetzelfde personage bedoeld wordt, maakt het wel heel bont. Op die manier raak je de lezer als auteur onderweg kwijt. De onduidelijkheid overheerst en prikkelt de lezer niet om nieuwsgierig te blijven.Kunst speelt een hele grote rol in Kleine hellen en dit wordt door de auteur op drie niveaus erg mooi uitgewerkt. Allereerst zijn er de letterlijke verwijzingen naar schilders en specifieke schilderijen waaraan de hoofdpersonages (doen) denken. “Ze is omlijst door de deurpost, waardoor het lijkt alsof ze in een schilderij van Edward Hopper is beland.” Ten tweede is er de manier waarop Disko haar personages en hun verhaal beschrijft, het beeldende beschrijven van verschillende scènes: “Ze lag met opgetrokken benen op haar linkerzij te slapen, het laken waaronder we lagen bedekte alleen haar benen.” Tot slot is er de manier waarop het verhaal gecomponeerd is, als een doek met grove streken of een modern muziekstuk.Disko stipt nog meer onderwerpen of thema’s aan in haar boek, waaronder loslaten, rouwverwerking en het idee van verdrinken, maar allen blijven aan de oppervlakte en worden niet voldoende uitgewerkt om indruk te maken. De titel wordt verklaard aan de hand van een nummer van Little Hells maar elk personage leeft tegelijk zijn eigen kleine hel, Vera worstelt met haar ziekte en nog steeds met het verlies van haar jongste broertje Menko, Max worstelt op zijn beurt met het verlies van Vera en hun afwezige ouders leefden in hun kleine hel die ook wel scheiding genoemd wordt.Kleine hellen is zeker een interessant debuut en de manier waarop de verschillende kunstvormen verweven worden levert pluspunten op. Toch weegt de manier waarop de verhaallijnen onduidelijk en onafgemaakt blijven en het feit dat je als lezer de 120 pagina’s niet zonder slag of stoot door kunt lezen zwaarder en is Kleine hellen geen grote aanrader.</t>
  </si>
  <si>
    <t>Erin maakt een documentaire over gevangenen tijdens hun verblijf in de gevangenis en na hun vrijlating. Ze is verloofd met Mark, een bankier met een riant inkomen, maar die nu zijn job verloor omwille van de commotie rond Brexit. Hoewel hun financiële toestand nu niet meer zo rooskleurig is, besluiten ze toch te trouwen en op huwelijksreis te gaan naar Bora Bora. Op het idyllische eiland vergeten ze hun zorgen. Alles is rozengeur en maneschijn tot ze besluiten een boottochtje te maken en te gaan duiken. Op de bodem van de zee vinden ze iets dat hun leven niet alleen totaal dooreenschudt maar ook nog eens in gevaar brengt.Een binnenkomer van jewelste en geen enkele fervente thrillerlezer die hier niet door geïntrigeerd zal zijn. Nu zijn we vier pagina’s verder (nog steeds het graf) en leren we het volgende: ''Om het even voor je in perspectief te plaatsen, dit gat, mijn gat van twee uur, is: 90x60x180 cm, wat neerkomt op zo’n 1 kubieke meter grond, en dat is dan weer minstens 1500 kilo. En dat… Dat is het gewicht van een flinke personenauto of een volwassen witte walvis of het gemiddeld nijlpaard. Het equivalent daarvan heb ik omhoog en een stukje naar links verplaatst ten opzichte van daarvoor. En dan is dit graf nog maar negentig centimeter diep.'   Als je denkt dat dit al vermoeiend en langdradig is, lees dan gerust verder. Het wordt nog erger. We krijgen het menu, inclusief prijzen, voorgeschoteld van een restaurant met een uitgebreide reden waarom voor een bepaald menu gekozen werd; alle mogelijke vliegroutes en vliegtuignummers voor vluchten naar Bora Bora enz. Als je al niet het gevoel had Wikipedia te lezen, wordt er nog letterlijk een artikel geciteerd over de meest voorkomende vliegtuigongelukken.   De lezer moet zijn verstand en realiteitszin op nul zetten om De duik te kunnen smaken. Als je afstand kan nemen van het van de hak op de tak springen, van de vele toevalligheden en van de talloze overbodige informatie, kan je de schrijfstijl van Catherine Steadman best appreciëren. Ze schrijft vlot, is niet hoogdravend en gebruikt geen moeilijke woorden. Korte hoofdstukken vergemakkelijken het lezen.  Catherine Steadman is een Engelse actrice, bij ons bekend door haar rol van Lane Fox in de serie Dowton Abbey. Ze werkt momenteel aan de opnames voor een film. De duik is haar debuut. Aan de lezer om te oordelen of er nog een volgende dient te komen.</t>
  </si>
  <si>
    <t>Gistermiddag uitgelezen. In de eerste helft vond ik dat er een beetje te veel voorgekauwd werd. Het is geschreven voor een jong publiek (young adult), maar een jong publiek is nog geen dom publiek. Hoe het zat met de verhouding tussen de mensenrassen was van meet af aan duidelijk. De personages hadden duidelijk meer tijd nodig om het uit te vogelen, maar dat resulteerde in veel herhaling van dezelfde vraagstukken. In de tweede helft van het boek kwam er echter veel vaart in en werd het spannend. De personages zijn aansprekend al voelde Aag voor mij wat te volwassen aan. In mijn beleving was ze een vrouw van 30 terwijl ze maar 17 moet zijn geweest. De personages Levya en Rhein waren wel overtuigend jong. Een ding wat me wel stoorde, ondanks de verder erg prettige schrijfstijl, is dat er overmatig veel gezucht wordt. Op bijna iedere bladzijde zucht er wel iemand. Gek dat de redactie dat er niet uit heeft gehaald voor publicatie. Maar genoeg gezeurd, ik vond het een onderhoudend boek en het thema ontmenselijking kwam goed naar voren. Het heeft een duidelijke kritische noot naar onze huidige samenleving en waar we op afstevenen, die aan het denken zet. Al met al dus toch een aanrader.</t>
  </si>
  <si>
    <t>Een 5 op 5 van mij voor dit boek. Prachtig, meeslepend verhaal. Enige voorwaarde: je moet een computerfan zijn en er liefst al een minimum van kennen zodat de technische beschrijvingen toch ergens een zeker beeld oproepen. Dat is misschien het enige minpuntje dat ik zou kunnen geven. Hoewel sinds het schrijven van dit boek de ganse Internetwereld enorm geëvolueerd is (denken we aan de opgang van DSL en zo), blijft de gedachtengang van de hacker en het gevaar dat deze kan opleveren heel actueel en ook het boek blijft hierdoor actueel.</t>
  </si>
  <si>
    <t>Dit boek groeide op me. In eerste instantie irriteerde ik me wat aan de onnodige en tijdsbeeldbevestigende details (dit boek is snel verjaard) over nespresso en kledingkeuzes, maar al snel had de verhaallijn mij toch te pakken.Ik ben gek op Amerikaanse crimeseries en dit is de Nederlandse literaire variant daarop. Je maakt kennis met de onderzoekers, krijgt een persoonlijke band en bent ondertussen heel druk om erachter te komen wat er toch gebeurd kan zijn. Details maken het boek heel erg Nederlands, waardoor ik het spannender vond dan Engelse, Zweedse of Amerikaanse crimi's.De ontknoping is wat vergezocht en het einde wel erg ellendig. Respect voor alle rechercheurs en programmamakers en hun beperkte hoeveelheid slaap (is dat realistisch?).</t>
  </si>
  <si>
    <t>Boek negen is een doenbare turf van 630 bladzijden. Dit deel gaat hoofdzakelijk over de Seanchanen. Eindelijk komen we meer te weten over dit volk die zichzelf de nakomelingen van het leger van Artur Haviksvleugel noemen en die van ver overzee komen. Ook de figuur van Cadsuane - die we pas van vorig boek kennen - krijgt stilaan een hoofdrol in het verhaal. Maar ook de gebeurtenis met en rond Mart en dito Perijn, komen uitgebreid aan bod. De rol van Egwene, komt dan weer weinig aan bod, in dit boek, terwijl de andere hoofdpersonages, voldoende aanwezig zijn. Al met al, een deel van het verhaal, waar veel in gebeurd en waar het op het einde, naar een climax gaat, die waarschijnlijk bepalend is voor het verdere verloop. Over het algemeen blijft het een boeide saga van een voldoende hoog niveau, om telkens naar het volgende boek te grijpen. En dat ga ik dan ook doen. :-)</t>
  </si>
  <si>
    <t>Het boek Weg van jou van N.I. Monteny is een feelgood roman. De auteur is van Belgische bodem. Als Nederlander kom je dan af en toe bijzondere uitspraken tegen in dit verhaal. Allemaal wel goed te lezen en verklaren. Volgens de boektekst gaat het boek over de relationele problemen binnen de familie van Antwerpen. Maar met name over alleenstaande moeder Helena en haar broer Cas (en schoonzus Anouk). Het boek begint vrij vlotjes. De relatieperikelen nemen snel toe en alles wat daarbij hoort. De personages Helena, Klaus, Anouk en Cas worden goed uitgediept. Alle andere familieleden blijven een beetje aan de oppervlakte. Het verhaal leest goed weg, het taalgebruik is soms grappig (maar meer doordat er Vlaamse woorden gebruikt zijn). Wat mij erg opviel was dat ik halverwege het boek het toch wat saai en eentonig vond worden. Het verhaal is heel realistisch, zou in iedere familie kunnen gebeuren. Maar misschien is het daardoor ook wat voorspelbaar. Geen slecht begin voor deze auteur, maar ik denk dat het nog wel beter kan. Mijn leesvoorkeur gaat toch meer uit naar een chicklit of zoiets.</t>
  </si>
  <si>
    <t>Bij de advent-actie van eind 2017 was een van de gratis te downloaden boeken 'Killed on the ice' van William L. DeAndrea. DeAndrea is niet bepaald een bekende schrijver in het Nederlandstalig gebied. Dat is ook te zien op Hebban: slechts twee van zijn boeken zijn er terug te vinden en het aantal Hebban-leden die een van de beide boeken gelezen hebben is ... 0. Nu is dat dus 1. Door de actie van Hebban staat het aantal wil-ik-lezers momenteel op 34 en is nog een tweede persoon aan het lezen geslagen. Een recensie van dit jaren '80-boek kan dus nog nuttig zijn.'Killed on the ice' verscheen in 1984 en is het vierde deel van de Matt Cobb-serie. Het is een misdaadserie, maar Matt Cobb werkt voor de verandering niet bij de politie. Hij werkt voor The Network, een tv-omroep in New York, waar hij, amper 29 jaar oud, vice-president is van 'Special Projects'. Dit is een departement dat alles afhandelt dat voor The Network belangrijk is maar te onfris om te laten doorsijpelen naar de buitenwereld. In de wereld van de tv denken we dan aan sterren die met drugs in aanraking zijn gekomen, overspel, enz. Zoals het een goed misdaadverhaal betaamt, valt er ook wel eens een dode te betreuren. In 'Killed on the ice' is dat bij aanvang meteen dr. Paul Dinkover, een onsympathieke psycholoog die voor de begeleiding instaat van Wendy Ichimi, een 21-jarige kunstschaatster. Zij is de ster van een kerstshow die loopt en waar dagelijkse tienduizend en meer mensen op af komen. The Network zal een van deze shows ook opnemen en uitzenden. Dr. Paul Dinkover wordt vermoord teruggevonden op de ijspiste en zo komt Matt Cobb in het verhaal, want The Network wil dit zo geruchtenvrij mogelijk afgehandeld zien.'Killed on the ice' was een ideaal cadeau voor de advent-actie omdat het boek zich afspeelt in de dagen voor Kerstmis, mét sneeuw erbij, en met New York als decor waar Kerstmis nog nét iets sfeervoller lijkt te zijn dan elders in de wereld. Maar het is wel het vierde boek uit de reeks en daarom wordt de lezer er middenin gegooid. Het verhaal op zich is wel prima alleenstaand te lezen maar toch blijkt het de nodige tijd te duren voor de lezer grip krijgt op de personages die de hoofdrollen vertolken en er zich betrokken bij gaat voelen. Men moet wat geduld uitoefenen en toelaten dat het boek voor je ogen tot leven komt. Eenmaal dat gebeurt, blijkt 'Killed on the ice' vrij boeiend te zijn.In 1984 liep nog niemand met een telefoon op zak rond, en waren computers zeldzaam en het internet onbestaande. Vingerafdrukken waren er al wel, maar om DNA maakte niemand zich al zorgen. Forensische wetenschap, nooit van gehoord. Misdaadverhalen uit die periode legden andere accenten en het is best onderhoudend om daar nog eens wat over te lezen. Ondanks het ontbreken van razendsnelle technologie en ondanks het ontbreken van personages wiens aandachtsspanne nog amper 5 minuten bedraagt, beweegt alles in dit boek nog best snel. DeAndrea heeft een boeiende plot bedacht en uitgewerkt die meer dan 30 jaar later nog steeds kan bekoren.William L. DeAndrea zal geen nieuwe boeken meer uitbrengen. De auteur overleed in 1996 op amper 44-jarige leeftijd. Van de Matt Cobb-reeks verschenen 8 boeken waarvan het laatste in het jaar van zijn dood. Alhoewel hij bij ons onbekend gebleven is, blijkt hij toch het ontdekken waard te zijn.</t>
  </si>
  <si>
    <t>Roxane van Iperen heeft altijd al bewondering voor schrijvers gehad en ze hoopte ook ooit zelf eens een boek te schrijven. Omdat ze druk was met haar gezin en werk is het schrijven er nooit van gekomen. Tot ze een idee, dat al een tijdje in haar hoofd zat, begon uit te werken. Het resultaat is Schuim der Aarde, haar debuutroman. Behalve als schrijfster werkt ze als jurist, strateeg en publicist. Haar publicaties verschijnen onder andere in Het Financieele Dagblad, NRC Handelsblad en het Parool. Roxane is eveneens gastcorrespondent Brazilië voor De Correspondent, een digitaal nieuwsmedium.Ergens op de sertão, een droog gebied in het noordoosten van Brazilië, leeft het jongetje Anjo. Hij woont daar samen met vijf andere kinderen en twee nogal wrede mannen. Ze krijgen regelmatig bezoek van truckers die zich met de kinderen mogen vermaken. Op een dag vindt er een dramatische gebeurtenis plaats en Anjo vlucht weg. Hij komt terecht in een wereldstad, een eind van de sertão vandaan. In een van de sloppenwijken van deze stad wonen de jonge prostituees Lucy en Angelica. Lucy wordt zwanger, wil het kind niet houden, maar brengt het toch op de wereld. Vanaf dat moment verandert haar leven. In de stad zelf woont Elizabet, agente en getrouwd met de hoofdcommissaris van politie. Elizabet heeft alles wat ze zich kan wensen, maar toch ontbreekt er iets dat haar helemaal gelukkig zal maken: een kind.Het boek heeft drie verschillende verhaallijnen: de stad, de sertão en de berg. Hoewel het leven in ieder van deze gebieden verschillend is, heeft het toch ook overeenkomsten: de ellende die er heerst, maar ook de rauwheid die het leven in ieder van deze gebieden kent. Het maakt dan niet uit of je tot de zogenaamd betere klasse hoort of tot de paria's. Uit ieder van de verhalen blijkt dat het nergens rozengeur en maneschijn is. Dat is door Van Iperen goed en indringend beschreven.Vanaf het begin, maar eigenlijk ook na het lezen van de tekst op de achterflap, weet je dat het geen vrolijk boek zal zijn. Het geeft een realistisch beeld van de armoede die in een wereldstad kan heersen, dat de verstotenen nergens welkom zijn en daardoor afgezonderd leven, maar ook dat de mensen die in een sloppenwijk wonen hun bestaan zo aangenaam mogelijk maken zodat ze toch nog wat plezier in hun leven hebben. Het verhaal is daardoor bij vlagen aangrijpend, maar het heeft ook zijn aandoenlijke en vrolijke kanten.Misschien lijkt het dat Schuim der aarde een moeilijk leesbaar boek is. Daar is echter geen sprake van, het leest zelfs onverwacht vlot. Komt dit doordat je tijdens het lezen het gevoel krijgt dat je deel uitmaakt van het verhaal? Waarschijnlijk wel. En dat is de verdienste van de schrijfster. Daarnaast zijn er zijn enkele momenten dat het verhaal spanning heeft, enkele verrassende wendingen heeft en zeker nieuwsgierig maakt. Want uiteindelijk wil je wel weten hoe het met ieder personage verloopt.Schuim der aarde is een boek in een over het algemeen prachtige schrijfstijl. Sommige situaties worden niet bij naam genoemd, maar dusdanig beschreven dat je precies weet wat ze inhouden of wat er gebeurt. Aanvankelijk lijken de drie verhalen op zichzelf te staan, maar heel subtiel vloeien ze samen en hebben toch min of meer met elkaar te maken. Zowel tijdens het lezen, maar ook na het dichtslaan van de laatste bladzijde, moet je wat je gelezen hebt even verwerken. Het zet aan tot nadenken en is ook (weer) een eye-opener dat we het in ons eigen lang zo slecht nog niet hebben.</t>
  </si>
  <si>
    <t>Jarhead (‘kaalkop’) moet geld hebben voor zijn gezin. Winkels beroven gaat hem niet goed af. Dan maar naar de Donnybrook, een bokswedstrijd waar de winnaar een ton kan verdienen. Meth-handelaar Angus en zijn gestoorde zus willen ook die honderdduizend hebben. Evenals Ned, jager van beroep en de Chinese gangster Fu. Sheriff Whalen, die probeert de boeven te vangen, maar zelf ook niet helemaal spoort.Het woord Donnybrook stamt van een Ierse braderie die altijd uitliep op een knokpartij. Hier gaat het om een toernooi waarop kerels erop losslaan tot er nog maar één overeind staat. Dat trekt criminele types aan. Desperado’s, zoals ze dat vroeger noemden. Dat – van oorsprong Spaanse – woord is wel van toepassing: in het hele boek komt niemand voor met gezond verstand of met andere argumenten dan je vuisten.Originaliteit is niet het eerste criterium voor dit soort boeken. Het gaat om het spektakel, het inleven, het rechtvaardigheidsgevoel dat wordt bevredigd. Daar zijn wel grenzen aan. Iedereen is in Donnybrook op z’n eigen gewin uit en mept erop los. Er vallen zoveel klappen, al die slechteriken zijn zó slecht - vermoeiend. De stijl dan? De korte zinnen doen denken aan Hemingway- geforceerd. De taalarmoede is storend: armen en benen zijn voortdurend ‘harig’, iedereen is een klootzak, enzovoort.De uitgever heeft het over ‘rauwe humor’. Humor moet het hebben van het onverwachte. In dit boek gebeurt niets onverwachts. Krijgt Jan klappen van Piet, dan slaat hij Piet. Krijgt Piet klappen, dan slaat hij Jan. Krijgt Klaas klappen van Piet, dan slaat híj weer iemand. Een vergelijking met Donald Ray Pollock ligt voor hand. In zijn Knockemstiff (confrontaties tussen incestueuze, vechtlustige rednecks) is het ook beuken geblazen, maar Pollock had nog als doel het uitzichtloze van de ‘deep south’ te schetsen. De spierballentaal in Donnybrook kent geen context en biedt geen inzicht.Frank Bill debuteerde verdienstelijk met de verhalenbundel Crimes in Southern Indiana, maar deze 350 pagina’s geweld mist iets. ‘Wat’ is moeilijk te definiëren, maar lees je iets van Elmore Leonard of Carl Hiaasen, dan weet je waar ‘t ‘m in zit. De losers vallen bij bosjes, maar je blijft betrokken bij het verhaal. Daarin schuilt ook het succes van films met actiehelden. Dat het kan, bewijst Frances McDormand in het rete-agressieve Three Billboards Outside Ebbing, Missouri (white trash-huismoeder rekent af met dorp dat niets doet om verdwenen dochter te vinden): anderhalf uur daverend geweld waarna je tevreden naar huis gaat.</t>
  </si>
  <si>
    <t>Ik heb het boek De DaVinci code zopas uit. Oef.In vier dagen !Persoonlijk vond ik het een 'licht-verteerbaar' verhaal, heb er mij vooral 's avonds en 's nachts mee bezig gehouden, maar het was de randinformatie die het geheel alsnog wat spannend hield en dit sprak me wel aan. Zonder deze zou het boek een banaal misdaadromannetje geworden zijn.Ik ben dan ook daaromtrent het een en ander op internet gaan opzoeken: over het leven en de werken van Leonardo da Vinci, de verbanden die gelegd worden tussen de figuur van Jezus enerzijds en deze van Judas en Maria Magdalena anderzijds en wat de bijbel daarover schrijft (hoewel ik dit een beetje vergezocht vind), de connectie met de Graal, de geschiedenis van de Graalridders en de Orde van de Tempeliers, de geheimdoenerij rond de Hammadi-documenten, de priorij van Sion en de Rosslyn Chapel, leuk is de reactie van het Vaticaan daarop, namelijk het aanstellen van een kardinaal om de genoemde feiten en stellingen uit het boek te ontzenuwen. En tenslotte de strijd tussen Opus Dei en het Vaticaan zelf.Het zal de schrijver ontegensprekelijk veel opzoekingswerk gekost hebben, want naast de verhaallijn springt hij van het ene historische (achterhaalbare) raadsel op het ander wat op zich wel interessant is, maar in het boek zodanig is aangedikt dat het het verhaal zelf wurgt. En desondanks de vele informatieve gegevens, zijn er hier en daar enkele onvolledigheden of verkeerdelijke interpretaties.Ik haal er hier vluchtig enkele aan die me zijn opgevallen...Als de auteur het bijvoorbeeld heeft over die militaire rangtekens, moet ik onmiddellijk opmerken dat niet alle graden in ^-vorm staan... als hij het heeft over Sigebert (Hdst60/pag247) dan mag dat wel even verduidelijkt worden in Sigebert III, zoon van Dagobert I want er zijn verschillende Sigeberts' geweest. Als hij het heeft over vrijdag de 13de mag dat wel vervolledigt worden naar oktober 1307. Op pag 360 heeft men het opeens over een 'groene reus' i.p.v. een groene ridder (drukfoutje ?). Voor alle duidelijkheid gaat het wel degelijk over een pistool Hawker 400/731 enz. enz.En er zullen er nog wel enkele tussenzitten die ik over het hoofd heb gezien. Als men over zulke feiten schrijft, vind ik dat deze dan wel juist moeten zijn.Het boek op zich heeft wel (de facts achterwege gelaten) een vlotte verhaalstijl, maar de inhoud blijft flauw. Eens het hoofdstuk 80 gepasseerd, kreeg ik de neiging om naar de laatste pagina's te grijpen om de plot te weten, want dat opsporingswerk leek me plotseling een beetje te langdradig en op het vervelende af.Het einde is dan zeker een grote teleurstelling omdat heel het avontuur geen oplossing heeft gebracht en zo bruusk wordt afgebroken (daar kan gemakkelijk nog een vervolg aangezet worden... met deze gedachte ga ik nu zeker ook de andere boeken van Dan Brown gaan lezen...)Het is ook geschreven als een film-scenario, zo gedetailleerd dat je (als je de acteurs erbij fantaseert) de film zo voor de ogen ziet afspelen.En over de film gesproken: ik heb al enkele trailers mogen bekijken en het lijkt me veelbelovend / in ieder geval zal het veel beter zijn dan het boek zelf...hetgeen niet altijd kan gezegd worden van andere prenten.Maar ik hou mijn hart vast.Alles speelt zich voor 80% af (met uitzondering van het laatste gedeelte) tijdens de nacht en dan riskeert men een avontuur te bekijken die zich anderhalf uur in het donker afspeelt en dat is allesbehalve spannend. Dit wordt dé uitdaging van de regisseur.Wat de cast betreft: ik zie niet direct de rol van de 'professor' weggelegd voor Tom Hanks. Hij is volgens mij niet de geschikte acteur om de nieuwe 'Indiana Jones op zoek naar de Graal' te spelen. Daarvoor mochten ze wel een 'oudere' speler gezocht hebben, want tenslotte komt er voor zijn rol toch geen stuntwerk bij kijken.Waar ik wel naar uitkijk zijn de rollen van JeanPierre Marielle als conservator, Ian McKellen als excentrieke kasteelheer en dan vooral Jean Reno (mijn favoriete Franse acteur) als immer knorrige politieambtenaar.Ik kijk al uit naar de maand mei waar hij in de zalen komt.Hopelijk maakt hij evenveel ophef als indertijd 'The Temptation of Christ'...</t>
  </si>
  <si>
    <t>Maar toch ook wel weer heel gaaf!Dit was er nog niet en daar houden we van.Nieuw en verfrissendOp een leuke manier getekendGenoeg uurtjes kleur plezier voor de boeg</t>
  </si>
  <si>
    <t>Het begint eigenlijk met twee losse verhalen. Doordat er eerst een geruime tijd terug in de tijd wordt gegaan vind ik het eerste stuk van het boek wat saai.Maar wanneer de twee verhalen elkaar beginnen te kruisen en èèn verhaal wordt, dan wordt het echt een mooi boek! Niet spannend, maar ik bleef wel nieuwsgierig naar wat er komen zal.Je moet er de tijd voor nemen, voor deze dikke pil, maar dat zeker de moeite waard.</t>
  </si>
  <si>
    <t>Bij het zien van het zeepaardje op de cover en de titel van Het Zeepaardje van Eugenie Brands verwacht je een kinderboek te gaan lezen over zeepaardjes, maar niets is minder waar. Het is een boek voor (jong)volwassenen.De omschrijving van het boek en het genre van het boek brengen hoge verwachtingen met zich mee. Helaas is de eerste helft van het boek niet echt spannend te noemen voor een thriller, ook voor een thriller die niet bloederig is, is het allemaal wel heel erg soft, soms zelfs saai, er gebeurt veel, maar anderzijds ook weer niets. Pas vanaf de tweede helft wordt het spannend, gebeurt er echt iets waardoor je op je nagels gaat bijten van spanning. Helaas gaat het dan erg op en neer; dan is het weer even spannend zoals op het moment dat Resi moet vluchten, om vervolgens weer een soft stukje te gaan lezen, zoals over wat ze die dag doet en dat om en om. Het verhaal kent verrassende wendingen, maar het is ook geregeld voorspelbaar zoals wat er met Rocky is gebeurd. Het eind is wel heel erg doorzichtig, het is een eind die je wel verwacht en ook past bij dit boek, maar het had wel spannender gemogen, minder voorspelbaar.Lees verder op https://surfingann.blogspot.com/2018/12/het-zeepaardje-eugenie-brands.html.</t>
  </si>
  <si>
    <t>Schaduwzus is een boek in twee delen; het eerste deel bestaat voornamelijk uit vragen terwijl het tweede deel meer op antwoorden gericht is.Holger vander Zanden denkt aan zijn sinds lange tijd overleden zus Jorien, als hij de deur opendoet om een elfjarig kind en zijn moeder binnen te laten; de jongen heeft blijkbaar de hulp van een psycholoog nodig. Terwijl hij hen in zijn spreekkamer laat, gaat de telefoon. Hij neemt de telefoon op en hoort van een vrouwelijke brigadier van politie dat zijn dochter Sophie is binnengebracht in het ziekenhuis. Er is iets gebeurd op weg naar school.Sophie leeft en ligt in coma, maar er moet door de politie uitgezocht worden hoe dit heeft kunnen gebeuren. Wie heeft haar van haar fiets geduwd?Schaduwzus is doordrenkt van het prachtig taalgebruik van Bert Kaag.‘De kleuren in huis verbleken door het zonlicht, dat nu inslaat als zware artillerie. Mijn dochter ligt op een vreemd bed, onder dekens die de geur hebben geademd van mensen die er eerder onder zijn gestorven.’Door zijn manier van schrijven wordt je aan je haren bij de gevoelens van de hoofdpersoon getrokken; je voelt de paniek opborrelen en de wanhoop en het ongeloof bij Holger toeslaan!Heeft iemand het op hun dochter gemunt en als dat het geval is, is het dan een bekende van het gezin? Deze vragen spelen door het hoofd van Holger en zijn vrouw, maar omdat Holger niet alles van vroeger heeft kunnen delen met zijn vrouw spookt er nog meer door zijn hoofd. Dit veroorzaakt een afstand tussen hen.Is het toeval dat zijn zus even oud was toen ze stierf als hun dochter Sophie nu is. Sophie leeft nog, maar blijft dat zo?Holger gaat zelf ook op onderzoek uit en raakt daarbij verstrikt in de feiten, maar ook illusies en zelfs waanbeelden dienen zich aan waardoor het donkerder en donkerder wordt in zijn hoofd.‘Mijn stem vult zich met ongeloof en huiver.’Het boek ademt angst voor het onbekende en spijt om wat gebeurd is in het verleden en datgene waar niets meer aan te veranderen valt, hoe je het ook draait of keert.Ik ben nog even stil van alle rumoer en duisternis in het hoofd van de protagonist.Schaduwzus is een spannende, aangrijpende en ook onthutsende psychologische roman van Bert Kaag.</t>
  </si>
  <si>
    <t>Dit tweede deel van de triologie vind ik het mooist, de intensiteit van het stille leven in een eenzame wereld heeft Kalman prachtig beschreven. Ik vind veel stukken van dit deel ware poëzie!(tweede deel. Een fragment, omdat ik zijn boeken en manier van schrijven zo ontzettend mooi vind.)"...woorden lijken het enige te zijn waar de tijd niet zo makkelijk overheen kan stappen. De tijd gaat dwars door het leven en verandert het in dood, hij gaat door een huis en het verandert in stof, zelfs in de bergen, die prachtige hopen, geven zich uiteindelijk gewonnen. Maar sommige woorden lijken de verwoestende kracht van de tijd te trotseren, dat is toch raar, ze verweren natuurlijk, worden misschien wat doffer, maar ze blijven staan en bewaren in zich een lang vervlogen leven, een verklonken hartslag, verdwenen kinderstemmen, verwaaide kussen. Sommige woorden zijn schelpen in de tijd en erin zit misschien een herinnering aan jou. De tijd kan zo wreed zijn, hij geeft ons alles alleen maar om het weer af te pakken. We missen veel te veel. Is het omdat het ons aan moed ontbreekt? Mama zegt dat de moed om te twijfelen de belangrijkste kracht van de mens is. Ik weet niet hoe het komt, maar het is alsof ik die bewering van haar steeds beter begrijp. Ik twijfel aan alles. Weet ik daarom helemaal niets? Toch zou ik mijn twijfels niet willen missen hoewel ze soms aanvoelen als iets slechts in mijn binnenste. De weg naar een geborgen, maar apathisch leven is niet aan je omgeving twijfelen... alleen degene die twijfelt leeft."</t>
  </si>
  <si>
    <t>Via Crimezonebuzzz kreeg ik de Goden van Gotham van debuterend schrijfster Lyndsay Faye in mijn handen.Een historische thriller. Een genre dat ik normaalgesproken niet zo snel lees. En ik ben bang dat ik na de Goden van Gotham dat nog minder vaak zal doen.Ik ben drie keer opnieuw begonnen. Ik kwam er gewoon niet door heen. Ik heb iets gedaan wat ik niet snel doe: ik ben gestopt met lezen.Waarom kwam ik er niet door heen? De - vaak nietszeggende - details, de vergezochte metaforen (literaire aspiraties), het lastige en steeds meer irriterende woordgebruik zoals 'nifterig kinchen'.Gevolg: ik kwam niet in het verhaal.Voor mijn gevoel heeft Faye de balans niet gevonden tussen de beschrijving van historisch New York en het spannende van een thriller.Jammer.</t>
  </si>
  <si>
    <t>Van alle Nederlandse provinciën is inmiddels een deel verschenen in de serie Mysteries in... Alleen Flevoland ontbreekt, omdat daar eerst een geschiedenis van mysterieuze, curieuze en onverklaarbare gebeurtenissen moet worden opgebouwd. Want dat is waar deze boekjes vol mee zouden staan. Het gaat zelfs zover dat redacteur Martijn J. Adelmund meent dat de verhalen de lezer _x0093_de stuipen op het lijf kunnen jagen_x0094_. Nou, daar zijn we in Overijssel dan waarschijnlijk te nuchter voor.Adelmund heeft de mysteries uit allerhande bronnen opgediept. Vaak zijn de letterlijke teksten van deze bronnen gebruikt. Veel meer dan een voorwoord, een quiz en korte inleidende en afsluitende teksten bij de mysteries heeft Adelmund niet toegevoegd. Dat is jammer, want de kwaliteiten van de verschillende schrijvers lopen sterk uiteen. Bovendien zijn de verhalen erg kort en is slechts af en toe sprake van iets dat werkelijk mysterieus is. Hoewel vele gebeurtenissen zich erg wel toe lenen, heb ik nauwelijks een flintertje spanning kunnen ontdekken.Natuurlijk is het als inwoner van Overijssel leuk om te lezen over Zwartkapje, de heks van Hasselt, De geile juffers van Goor en De hellehond rond Enschede. Ook leuk zijn de aanwijzingen om sporen en bewijzen van de mysteries in werkelijkheid op te kunnen zoeken.Wilt u iets leuks? Koop dan met een gerust hart Mysteries in Overijssel. Wilt u een bundel met opzienbare en spannende verhalen? Zoek dan nog even verder.</t>
  </si>
  <si>
    <t>Zinloos geweld vond ik een aardige Appel. Deze is letterlijk zoals de titel: Doorgeschoten. Het boek begint aardig en schetst in fictie de situatie zoals die ten tijde van de opkomst van Fortuyn was. Niet slecht neergezet, geeft een redelijk sfeerbeeld (bv de groep die naar het tv optreden van Hordijk zit te kijken) van de groep tegenstanders. Echter, na de moord op Hordijk schiet het boek volledig door, komen de meest curieuze relaties en verbindingen tot uiting en kreeg ik zeer sterk de indruk dat er krampachtig naar een cliffhanger einde gezocht werd. In mijn ogen is dat mislukt wat jammer is want Appel heeft wel degelijk goede boeken geschreeven. Dit vond ik niet best.</t>
  </si>
  <si>
    <t>De Nederlandse dichter Jacob Groot kreeg in 2012 de A. Roland Holstprijs voor poëzie. Zijn lange gedicht Nieuwe zon, uit 2014 werd door vele geprezen. Het boekje getiteld Verlies me niet is een handzame gedichtenbundel vol overpeinzingen. Ieder gedicht voelt compleet, met ogenschijnlijk eenvoudige zinnen sleept Jacob Groot je mee de diepte in. Mits je daarvoor openstaat, zijn teksten zijn soms wat lastig te begrijpen. Gedachtengangen over verlies in al zijn vormen worden door hem benoemd en in zijn eigen woorden beschreven. Jacob Groot heeft een aparte schrijfstijl waar je van houdt of juist niets mee kan. Mooie gedichten voor de liefhebber, voor wie zich erin kan vinden. Poëzie om keer op keer te herlezen en tot je in te laten werken. Verplicht leesvoer voor liefhebbers van de Nederlandse taal in dichtvorm.</t>
  </si>
  <si>
    <t>Jose Luis Peixoto en ik zijn elkaar vier jaar misgelopen. Hij bezocht Noord-Korea in 2012, ik was er in 2016. Omdat iedere westerling grotendeels hetzelfde, van staatswege vastgestelde, parcours aflegt (op het achterplat valt ronkend te lezen: ‘hij slaagde erin enige tijd door het land te reizen…’ maar men dient zich hierover geen illusies te maken. Peixoto was gewoon een toerist en er zijn voor hem geen deuren opengegaan die voor anderen gesloten zijn gebleven), was de herkenning bijna volledig. Hotel Yanggakdo, de kunstmestfabriek, het uitgestorven en volledig kindvrije Internationaal Vakbondskinderkamp van Songdowon, nu pas besef ik dat in de voetsporen ben getreden van ‘een van de verrassendste stemmen van de Portugese literatuur,’ aldus Jose Saramago op (alweer) de achterplatWhatever, want de stem van Peixoto verrast in dit reisverslag geen moment. Het boeken van een reis naar Noord-Korea zal ieder weldenkend mens voor morele dilemma’s stellen en de reis zelf zal ook de nodige vragen oproepen, ook over de vrijheid die wij menen te hebben bij het omarmen van een ideologie. Want zijn wij niet misschien niet net zo grondig geïndoctrineerd door het consumentisme (gelardeerd met wat repressieve tolerantie voor degenen die zichzelf graag zien als de kritische schaapjes van de makke kudde) als de Noord-Koreanen door de persoonlijkheidscultus rondom Kim? Nu hoeft Peixoto was mij betreft niet Guy Debord citerend door Noord-Korea te trekken, maar dat hij 240 pagina’s lang niet tot ook maar een originele gedachte of rake observatie komt, is wel wat ontmoedigend. Hij toont zo goed als geen enkele belangstelling voor zijn medereizigers, de Koreaanse geschiedenis of de gidsen (‘meisje Kim’). Wel is er veel aandacht voor de lichamelijke gesteldheid van de man zelf (veel kwaaltjes, hoofdpijntjes en ander ongemak) en het feit dat hij zijn kinderen zo mist. Aandoenlijk, maar daarvoor had hij niet hoeven afreizen naar een van de bruutste dictaturen uit de geschiedenis. De auteur leest af en toe wat in Don Quichot dat hij meer lijkt mee te zeulen in een mislukte poging wat spanning in zijn verhaal aan te brengen, (de grenswacht wilde echter dat spel niet meespelen) dan als springplank voor prikkelende inzichten. Op een zeker moment koopt de schrijver een vertaalde bundeling van verhalen van de subcommissie proza van het Centraal Comité van de Koreaanse Schrijversvakbond, maar ook deze papieren ontmoeting met vakbroeders brengt geen leven in het verslag.Om een of andere reden blijft Peixoto zichzelf hardnekkig interessanter vinden dan zijn omgeving. Het narcisme neemt groteske vormen aan als hij tegen het einde van het boek een boodschap vertaald in het Koreaans laat opnemen 'voor de Koreaanse student in de toekomst, die geïnteresseerd is in de reis die een Portugees in 2012 maakte'. Tuurlijk Jose, in de verre toekomst zijn Koreanen reuze benieuwd naar de precieze plekken waar jij hoofdpijn en maagkrampen hebt opgelopen. Peixoto lijkt het wel heel erg roerend met Saramango eens te zijn dat hij toch wel een der verrassendste stemmen der Portugese literatuur is.Wie kennis wil nemen van dit fascinerende land zonder dat het zicht belemmert wordt door het opgeblazen ego van een Portugese schrijver en niet terugschrikt voor een gedegen geschiedenisles, is oneindig veel beter af met Joop Verstratens Korea Korea.</t>
  </si>
  <si>
    <t>Omdat ik deel 1 razend spannend vond had ik hoge verwachtingen van het 2e deel. Helaas viel me dat tegen. Alhoewel ik het onderwerp in het boek ontzettend interessant vond (de fakekant van internet) vond ik het boek toch tegenvallen. Ik vond het lastig te lezen door de wisselingen van de hoofdpersonages en de snelheden waarmee alles gebeurde. Toch het ik het boek uitgelezen omdat ik wilde weten hoe het afliep! Ik twijfel om het 3e deel te lezen...nu nog even niet in ieder geval...</t>
  </si>
  <si>
    <t>Bijna 71 is hij, Stephen King, de schrijver die mij en vele anderen al jaren uit deslaap weet te houden met zijn meer dan 50 romans en tientallen verhalen in het horror-, thriller- en fantasy genre. Op een leeftijd waarop de meeste mensen het wat rustiger aan gaan doen, lijkt King echter nog een tandje bij te schakelen.Na Schone Slaapsters, dat hij samen met zijn zoon Owen King schreef en dat verscheen in september 2017, is de meester al weer terug met een fenomenale nieuwe eigen thriller.Als het levenloze en misbruikte lichaam van de 11 jarige Frankie Peterson wordt gevonden, wijzen alle forensische bewijzen direkt in de richting van leraar Engels en honkbalcoach Terry Maitland. Er is geen twijfel mogelijk. Hij, en niemand anders is de dader van dit gruwelijke misdrijf. Met veel machtsvertoon laat rechercheur Ralph Anderson hem dan ook arresteren onder het toeziend oog van bijna de hele stad. Maar Terry Maitland ontkent in alle toonaarden en blijkt een behoorlijk waterdicht alibi te hebben. Hij kon eigenlijk niet op het tijdstip van de moord in de stad gezien zijn. En toch is dat het geval. Heeft Terry Maitland een dubbelganger? Want hij kan onmogelijk op twee plaatsen tegelijk zijn geweest. Of wel?King neemt de lezer weer mee in een nagelbijtend spannend verhaal. Waar hij in vroeger werk nog wel eens wat langdradig kon worden om alle eindjes aan elkaar te krijgen, in de Buitenstaander wordt het helemaal niet saai als de schrijver alle puzzelstukjes op zijn plek gaat leggen. Natuurlijk ontbreekt de climax niet, dat zijn we van Stephen King gewend. Wat ik zo leuk vind aan Stephen King is dat hij ook de connectie met de echte wereld bijna altijd wel ergens aanhaalt in zijn verhalen. Zo noemt hij en passant een aantal namen van collega-schrijvers, met een leuke bijrol voor Harlan Coben en hij schroomt niet om tussendoor nog even een schimpscheut uit de delen aan Stanley Kubrick die zijn boek The Shining verfilmde maar waar King niet zo blij mee was. Daarnaast voert hij nog een paar oude bekenden op uit zijn vorige drie thrillers, Mr. Mercedes, De Eerlijke Vinder en Wisseling van de wacht. Een aangename verrassing voor zijn fans, voor mensen die deze boeken nog niet hebben gelezen is het raadzaam dit eerst te doen voor je de Buitenstaander ter hand neemt in verband met de continuïteit en het voorkomen van spoilers.Dat Stephen King niet vies is van een beetje bovennatuurlijke zaken in zijn verhalen is ook bekend. Maar vaak is dat toch nogal ongeloofwaardig, hoe goed hij het ook brengt. Maar in de Buitenstaander weet hij de lezer echt te overtuigen op een heel subtiele manier. Je gaat geloven, of je wilt of niet. Ondanks zijn inmiddels gevorderde leeftijd heeft Stephen King zichzelf nog lang niet buitenspel gezet. Sterker nog, hij lijkt zijn schrijftempo, dat altijd al behoorlijk hoog lag, nog verder op te schroeven en de fans alweer reikhalzend uit te laten kijken naar zijn volgende nieuwe boek. Dat waarschijnlijk nog beter zal zijn dan het vorige.</t>
  </si>
  <si>
    <t>Hoe Marc-Uwe Kling (1982) erop gekomen is, daar breken we ons beter het hoofd niet over. In ieder geval zei iets hem dat het knotsgekke idee van een pratende kangoeroe die zijn overbuur wordt, wel eens zou kunnen inslaan. Marc-Uwe (het hoofdpersonage en alter ego van de schrijver) is een liever-lui-dan-moeë cabaretier die ook wel eens een gevat gedicht uit de pen tovert. De kangoeroe is communist, weet als geen ander te voorkomen dat hij de rekening moet betalen, en is bijzonder rap van tong. Binnen de kortste keren woont hij bij Marc-Uwe in en ontspinnen zich dialogen tussen hen beiden die soms steek houden, soms helemaal niet, maar allemaal met elkaar gemeen hebben dat ze bijzonder grappig zijn.De dialogen zijn verdeeld over bijna tachtig hoofdstukjes die elkaar wel chronologisch opvolgen maar verder meestal niets met elkaar te maken hebben. De meest absurde thema’s komen aan bod: maatschappijkritische beltonen, films, lanterfanten, Robbie Williams, de zin en onzin van schulden, het nut van voorrang van rechts, boeken, internet, de afkomst van het woord kangoeroe, en noem maar op. Hoe gek een onderwerp ook is, altijd vindt de auteur wel iets erin waarover een boompje opgezet kan worden. Vele dingen die we als vanzelfsprekend beschouwen, worden door de schrijver in vraag gesteld. Kling levert in zijn boek bij monde van de kangoeroe stevig wat kritiek op de politiek en de gang van zaken in onze maatschappij. Dat al grappend de grootste waarheden worden verkondigd, is een ware uitdrukking die Kling met dit boek keer op keer bevestigt. Wie daarvoor openstaat, kan wel wat met de kritiek die geleverd wordt. Erover nadenken bijvoorbeeld, en het eigen gedrag in vraag stellen. Maar je kan de kritische noot ook gewoon links laten liggen en louter genieten van de spitsvondigheden waarmee Kling je bombardeert. Want alleen de humor levert al een zeer lezenswaard boek op.De kangoeroekronieken is uiteindelijk het eerste deel van een reeks geworden. Dit eerste boek verscheen in Duitsland in 2009 en werd daar een enorm succes. In 2011 en 2014 volgden nog twee delen en de auteur, die ook politieke stand-up comedy brengt, gebruikt de verhaaltjes ondertussen in zijn shows. Voor wie het Duits machtig is: op YouTube zijn meerdere filmpjes te vinden waarin Kling te zien is terwijl hij uit zijn kangoeroeboeken voorleest. De schrijver heeft ondertussen ook een wekelijks praatje op een radiostation uit Potsdam waarin hij over zijn wedervaren met de kangoeroe vertelt. Het mag duidelijk zijn: Klings idee heeft hem geen windeieren gelegd. Al bij al heeft het, gezien het succes van de boeken, nog lang geduurd voor het eerste deel in het Nederlands uitkwam. Elbert Besaris stond garant voor de vertaling.De schrijver tapt wel steeds uit hetzelfde humorvaatje en na verloop van tijd krijg je de manier van denken van Kling door. Vanaf dan wordt alles wat voorspelbaarder. Het blijft grappig omdat je uiteindelijk nooit weet welk onderwerp Kling in het volgende hoofdstuk zal aansnijden, maar er treedt toch een zekere moeheid op omdat elk nieuw onderwerp je niet meer helemaal tot op het einde van het hoofdstuk verrast. Het is daarom wellicht beter om het boek niet in één ruk uit te lezen. Enkele tientallen bladzijden per dag volstaan zodat de humor fris en fruitig blijft. In ieder geval is dit boek een sterke aanrader voor wie toe is aan een luchtig verzetje.</t>
  </si>
  <si>
    <t>Een boek dat je vanaf de proloog meesleept in een verhaal waar je alleen maar meer en meer over wilt lezen. Zodra je denkt dat je het begrijpt weet Fitzek er weer een draai aan te maken. Een verhaal dat zo slim in elkaar is gezet dat totaal verwarrend is en aan het einde toch weer een heel helder einde heeft.Een thriller die je gelezen MOET hebben.</t>
  </si>
  <si>
    <t>Chris Carter, woonachtig in Londen, is geboren in Brazilië. Toen hij zijn middelbare school had afgerond, verhuisde hij naar Amerika. In Amerika bestudeerde hij in zijn werk als Psycholoog de psyches van seriemoordenaars. Ook heeft Chris Carter als professioneel muzikant (gitarist) de wereld rond gereisd. Een paar jaar geleden gaf Chris Carter alles op en ging hij volledig voor het schrijven. De Crucifix Killer is zijn debuut. Een zéér veelbelovend debuut welteverstaan.Robert Hunter, rechercheur bij politiebureau Los Angeles, beleeft opnieuw zijn allergrootste nachtmerrie, een vreselijk verminkt en onherkenbaar vrouwelijk lijk. Het lijk heeft een teken in haar nek gegraveerd staan dat Hunter letterlijk de stuipen op het lijf jaagt.Jaren geleden was de Crucifix Killer actief aan het moorden in Los Angeles. De moordenaar gaat zeer specifiek te werk en laat een souvenir achter in de nek van het slachtoffer: een crucifix. Enkele jaren geleden is de moordenaar opgepakt en hij werd veroordeeld tot de doodstraf. Alles lijkt na het zien van dit lijk weer van voren af aan te beginnen.De moordenaar maakt meerdere slachtoffers, en iedere dag dat de moordenaar op vrije voeten loopt is er één te veel. Hunter en zijn collega_x0092_s zetten alles op alles om de moordenaar te pakken te krijgen, maar het lijkt op zoeken naar een speld in een hooiberg.Het verhaal begint heel sterk. Robert Hunter krijgt een telefoontje van de moordenaar en de moordenaar vraagt hem wanneer hij voor het laatst zijn collega Carlos Garcia heeft gesproken. Al gauw blijkt dat de moordenaar zijn collega heeft gekidnapt en zijn overlevingskans ligt in handen van Hunter. Daarna neemt auteur Chris Carter zijn lezers vijf weken mee terug in de tijd. Direct is de lezer getuige op een plaats delict waar een vreselijk verminkt lijk is aangetroffen van een vrouw die levend is gevild.De Crucifix Killer is een boek dat aan alle wensen van de thrillerliefhebber voldoet: leerzame feiten, indrukwekkend beschreven lijkschouwingen, voldoende gruwelheden, genoeg vaart in het verhaal en vooral veel spanning. De plot is indrukwekkend goed bedacht en heel verassend. Chris Carter weet als geen ander hoe hij het boek interessant moet houden en de lezer van begin tot eind moet boeien. De hoofdpersonage in het boek, rechercheur Robert Hunter, blijft een beetje op afstand, maar dat maakt hem juist interessant en menselijk. Hij gaat op in zijn werk en heeft daardoor geen tijd voor hobby_x0092_s of avondjes op de bank hangen, heel realistisch. Het boek is zo goed beschreven, zelfs als je het een paar dagen weglegt zit je er zo weer in, maar de kans om het een paar dagen weg te leggen krijg je niet. Het is dat er maximaal 5 sterren weggegeven kunnen worden op Crimezone.nl, want dit boek had er zelfs meer mogen krijgen.</t>
  </si>
  <si>
    <t>Wat ik miste was de diepgang in de personages. Er werd in mijn ogen overdreven veel in lijken gesneden. Wel zodanig geschreven dat ik het voor me zag en in dit geval was dat toch wat teveel van het goede. De schrijfstijl zelf was dan ook niets mis mee. Maar ik vond het allemaal wat TE overdreven. En als dan op het laatst nog een lijk overeind schiet die dan niet dood blijkt te zijn, vind ik dat niet zo realistisch. Beetje teleurgesteld.</t>
  </si>
  <si>
    <t>de Graces, een beruchte en gevreesde familie, iedereen wil hun vriend zijn, maar tegelijkertijd vreest iedereen ze. Want: zijn ze nu wel of niet heks?River, een eenzame tiener, die net als vele ander meisjes verliefd is op Fenrin Grace.River komt met haar moeder in het dorp wonen, nadat haar vader op mysterieuze manier is verdwenen.River voelt zich verwaarloost door haar moeder en trekt steeds meer en meer op met de Graces. En hoopt er achter te komen of ze echt magie kunnen gebruiken.Er gebeuren hier en daar wat mysterieuze dingen, die niet genoeg omschreven worden om ook echt spannend te zijn, maar genoeg om je aandacht bij het verhaal te houden en je nieuwsgierig te houden.Als je goed leest en meerdere van dit soort boeken hebt gelezen, kun je al verwachten waar het verhaal heen gaat, maar toch komt het plot nog als een verrassing.</t>
  </si>
  <si>
    <t>Laat ik voorop stellen dat dit in zijn geheel een heel goed in elkaar gedraaid boek is!!Met de eerste paar hoofdstukken had ik wat moeite, het werd voor mij namelijk niet meteen duidelijk of de hoofdpersoon pas 17 of al 19 jaar oud was. Hierdoor vond ik haar gevoelens, gedachten en de gebeurtenissen erom heen moeilijk te realiseren. Gelukkig kwam ik er na de eerste paar stukken achter, dat ik hier niet alleen in was maar dat de personages in het boek ook moeite hadden met het realiseren hiervan ( niet de leeftijd, maar wel de gevoelens van de hoofdpersonen(en) ;) , ingewikkeld)ik voelde me gehoord, haha! Hiernaast werd de leeftijd ook steeds duidelijker en kon ik verder alleen nog maar genieten!Het boek is echt heerlijk geschreven. Zonder spoilers; alles komt voorbij en het wordt allemaal perfect omschreven en verwoord. Ik kon me helemaal verliezen in het verhaal en ondanks tragedie die het verhaal kent, is het heel luchtig en fijn geschreven. Een echte FEELGOOD!Ik vond het daarom jammer dat het verhaal afgelopen was.. Ik hoop in de toekomst nog meer te mogen lezen van deze top auteur.</t>
  </si>
  <si>
    <t>Wat een knaller van een boek is dit. Een droom debuut, maar wat ontzettend sneu dat Stieg Larsson het succes van zijn eigen boek(en) niet meer mee heeft mogen maken.Ja, je moet in het begin echt even doorlezen. Het is een dikke pil en in het begin wat informatief en langdradig. Mijn advies; zet jezelf daartoe. Al snel wordt het spannender en houdt het verhaal je bezig, dag en nacht. Een topper!Zeker lezen. Krijg je geen spijt van.Oja, het boek is (zoals bijna altijd) beter dan de film!</t>
  </si>
  <si>
    <t>Wat een waardeloos boek,zeer veel personen en verwarrende hoofdstukken.veel bla, bla, ongeveer de helft van het boek,het einde is zeer open, er kan zo weer 1 boek over geschreven worden (een vervolg), ja, ja,geen aanrader om te lezen,</t>
  </si>
  <si>
    <t>Vanaf de eerste zin zit je meteen in het verhaal. Zoals meer mensen zeggen vind ik de cover niet echt pakkend en in een boekhandel zou ik hem niet zo gauw oppakken. Dus ik ben blij dat ik door de leesclub dit boek en de auteur heb leren kennen. Fiona Davis heeft een fijne schrijfstijl en de perspectiefwisselingen zijn prettig om te lezen.Het verhaal speelt zich gedeeltelijk af in de jaren 50 en 2016. Het gaat over twee vrouwen. Darby was vroeger een plattelandsmeisje die de wereld ontdekte in de grote, onbekende stad. Door tegenslagen ontwikkelde ze zich tot een volwassen en zelfstandige vrouw die ze tot op heden is. En Rose, voormalig tv-ster, probeert haar leven weer op te pakken nadat ze bij een schandaal betrokken is geweest en eveneens gedumpt is door haar vriend. De karakters van de twee vrouwen vond ik veel op elkaar lijken, ook al weet ik niet of dit bewust of onbewust gedaan is. Het is niet alleen een romantisch, vermakelijk verhaal maar er zit ook een tikkeltje spanning in en daardoor heb ik zeer genoten van dit boek. Vier sterren van mij voor ‘De meisjes in Manhattan’.</t>
  </si>
  <si>
    <t>Een whodunit a la Agathie Christie, alhoewel dit boek daar nog niet aan kan tippen.Het verhaal over de rijke jetset en hun vakantie in de Caribbean wordt verteld vanuit verschillende perspectieven. Alle personages komen wel een keer aan het woord.De persoon die de mensen op zijn boot heeft uitgenodigd om de vakantie met hem te vieren, Alexander Zilver, wordt tijdens de vakantie vermoord. Bijna iedereen op de boot heeft een motief, en aangezien ze op de boot zitten, moet een van de mensen daar het wel gedaan hebben. Dan verdwijnt het lijk van Alexander, en wordt de situatie nijpender. Maar wie is nu de dader?De personages worden allemaal wel erg typerend neergezet, de jaloerse vrouwen op de vriendin van Alexander, de rijke zakenmannen die nog een appeltje te schillen hebben, de jaloerse broer, noem maar op. Omdat het verhaal door zoveel personages wordt verteld, blijft het erg oppervlakkig en is er geen enkele diepgang te vinden in het boek. Platte omschrijvingen, snelle maar enigszins overdreven stijl, een echt hersenloos-lezen-boek.Het plot is ook niet erg verrassend helaas.Marion heeft betere boeken geschreven zoals Daglicht. Wel vind ik het aardig dat ze zichzelf wil blijven verbeteren in het genre en qua opzet van verhalen. Maar helaas heeft ze hiermee aardig de plank misgeslagen.Hoewel de schrijfstijl wel weer heerlijk genoeg is om het boek nog uit te lezen, blijft er voor de rest vrij weinig over.</t>
  </si>
  <si>
    <t>Kaft deed een beetje kinderlijk voor, maar de achterflaptekst trok mij zeker aan. Robijnrood was nog leuker dan ik dacht. Gwendolyn is iemand waar ik in elk geval me in kan inleven. Komt nog bij dat ik altijd al heb willen tijdreizen. Ik was zo door het boek heen en heb saffierblauw, smaragdgroen en de Silber serie nu ook allemaal gekocht/besteld. Ik ben fan geworden.</t>
  </si>
  <si>
    <t>De boeken van Holt zijn niet altijd van eenzelfde niveau, maar Hoogtelijn is een spannende thriller van begin tot eind. De beklemmende sfeer van een groep mensen, samengebracht door het lot, zonder de mogelijkheid om vrij te bewegen, wordt op een spannende manier beschreven. Wie is er te vertrouwen, en wie niet? De sfeerbeschrijvingen van het hotel en de witte omgeving doen de rest. Absoluut een aanrader.</t>
  </si>
  <si>
    <t>Ik kon mijn aandacht niet bij het boek houden tijdens het lezen, na ruim de helft te hebben gelezen toch maar aan de kant gelegd.</t>
  </si>
  <si>
    <t>Door de vele gebeurtenissen vond ik dit boek qua sfeer heel anders dan Verkikkerd. Wat minder te lachen, een stuk emotioneler, zeker niet minder goed overigens!Net als aan Verkikkerd geef ik Verslingerd 4 sterren.</t>
  </si>
  <si>
    <t>Ik heb dit boek rechtstreeks bij de auteur gewonnen, waar ik uiteraard enorm dankbaar voor ben. De cover is echt prachtig. Het verhaal is op zich prima en zal vele kinderen aanspreken. De uitwerking is wat mij betreft helaas niet voldoende. Aan de ene kant is het taalgebruik soms erg simpel, aan de andere kant wordt er gepraat over onthoofding, moord en doodslag. Dit maakt dat het verwarrend is om te lezen , maar ook om na te gaan voor welke doelgroep dit boek bedoeld is. De personages zijn wat clichématig. Een voorbeeld van is een jongen genaamd Arthur die zeer behendig is met een zwaard. Voor mij is dat te vanzelfsprekend. De wereld die is gecreëerd spreekt tot de verbeelding, maar had wat mij betreft dieper mogen worden uitgewerkt, nog meer in detail.Wat mij helaas ook opviel is dat er best nog wat taalfouten instaan. de Vlaamse uitspraken zijn geen probleem voor mij, maar kunnen voor Nederlandse kinderen wel verwarrend zijn. Al met al een aardig verhaal, maar zou met een goede redactie veel beter kunnen zijn.</t>
  </si>
  <si>
    <t>Direct en beeldend geschreven. Goede plot, mooie natuur- en sfeerbeschrijvingen en een krachtige uitwerking van de verschillende karakters. Het wisselende vertelperspectief (het verhaal wordt afwisselend door zes personages verteld) is gewaagd en pakt prima uit. Boeiend tot het bittere einde.</t>
  </si>
  <si>
    <t>Het verhaal had mij vanaf bladzijde een in zijn greep. Kon het boek niet weg leggen. Zo levensecht, zag ik de beelden voor mij, rook ik de geuren. Misschien tijd om het nog eens te lezen en ervaren of het mij nu na ongeveer 30 jaar weer zo in zijn greep krijgt.</t>
  </si>
  <si>
    <t>Een boek wat een tranentrekker had kunnen zijn. Had, ja helaas is het bij mij zo ver niet gekomen. Het onderwerp van het boek is de tragische zelfmoord van Antonie en hoe het gezin daarna hun leven weer probeert op te pakken. Een onderwerp wat van zichzelf al een lading met zich mee neemt. Echter voelde ik tijdens het lezen deze diepgang helaas niet.Het boek is wat mij betreft heel veel gebaseerd op feiten (bv start van hun carrière) en gaat daar wat mij betreft iets te lang over door. Ik had gehoopt meer diepgang te vinden, waar het verhaal helaas erg vlak blijft. De emoties zitten uiteraard wel in het boek verwerkt, maar komen niet heel erg tot uiting.Het neemt uiteraard niet weg dat het onderwerp niet enorm triest is!</t>
  </si>
  <si>
    <t>Kijk niet weg...maar lees deze!Een mooiere titel had Barclay niet kunnen verzinnen: wanneer je dit boek in een winkel ziet liggen, kijk niet weg, maar koop en lees deze! Kijk je wel weg en laat je het boek liggen, doe je jezelf ernstig te kort! Je mist een prachtige leeservaring. Dit boek heeft werkelijk alles wat een goeie thriller in huis moet hebben: karakterbeschrijvingen, plotwendingen, spanning en vooral ontzettend veel vaart. Als je een verhaal in zo'n tempo weet te vertellen en toch de spanning erin weet te houden en het verhaal waterdicht houdt qua plotwendingen, dan heb je een geniale prestatie geleverd! Hulde!</t>
  </si>
  <si>
    <t>Zeer mooie debuut van deze schrijfster, ze weet de Ierse gemeenschap levendig te brengen en elk personage krijgt een uitvoerig verhaal wat het boek zeker ten goede komt. We leren wat bij over veenlijken en archeologische opgravingen, Hart weet het zo te brengen dat je jezelf al op de heuvel ziet staan van het Ierse platteland. De spanning is niet echt te snijden in dit boek, het kabbelt lekker verder maar dit doet zeker geen afbreuk aan het verhaal, de verdwijning van moeder en kind dat word afgewisseld met de vondst van het hoofd van het meisje met de rode haren of zijn deze zaken toch met elkaar verweven?Een schrijfstijl die je fantasie prikkelde...</t>
  </si>
  <si>
    <t>Graham Norton is een komiek die vooral bekend is van zijn talkshow; de Graham Norton Show. Hierbij ontvangt hij elke aflevering meerdere bekende gasten en interview ze. Humor zal hierbij nooit ontbreken en ook de gasten dragen hun steentje bij. Daarnaast verzorgt Norton het commentaar voor de BBC tijdens het Eurovisie Songfestival.Nu is daar zijn debuutroman: Bewaring. Ontdekken we hier een nieuw talent van Norton? En zorgt Norton wederom voor een glimlach?In Bewaring maken we kennis met de inwoners van Duneen, een klein Iers dorpje. De sociale controle is er zeker en eigenlijk is het een dorp dat je overal wel hebt. Als er een lichaam gevonden wordt houdt dat de gemoederen bezig. Wie is het? En vooral: wat is er gebeurd?Norton weet de sfeer uitstekend neer te zetten en sleurt de lezer mee het boek in. Je waant je haast zelf in het dorp en leert de inwoners beter kennen dan je vooraf misschien gedacht had. Ondanks het feit dat de inwoners elkaar goed in de gaten houden, blijken er toch geheimen te zijn. Dat roept de vraag op of we elkaar eigenlijk wel echt kennen? Of beter gezegd; elk huisje heeft zijn kruisje.De humor waar Norton onlosmakelijk mee verbonden lijkt te zijn is lichtelijk aanwezig. Niet overduidelijk, maar tussen de zinnen door. Prima gedoseerd. Al met al is Bewaring een prima debuut dat smaakt naar meer.</t>
  </si>
  <si>
    <t>Voor Amerikanen is de familie Vanderbilt een gekend gegeven. De familie klom eind 19e eeuw op tot de hoogste sociale kringen van New York. Therese Anne Fowler wijdt haar roman aan de vrouw die de Vanderbilts op de kaart hielp te zetten. De titel, Een illustere vrouw, vat het hoofdpersonage perfect samen. Alva Belmont (1853-1933) werd immers gedreven door de drang om aanzien te krijgen en kwam op voor zichzelf in een tijd dat dat voor vrouwen allesbehalve evident was.Alva en haar zussen leiden aanvankelijk een zorgeloze jeugd die er vooral op gericht is om een zinvol huwelijk te sluiten. Alles wijst erop dat ze een rijke man met veel macht aan de haak zullen slaan. Die vooruitzichten gaan in rook op wanneer hun moeder op jonge leeftijd sterft en hun vader zijn kapitaal verliest. Met amper voldoende geld om zich te voeden, stort Alva zich op de huwelijksmarkt. Ze heeft maar één doel: haar familie van de ondergang redden.William Vanderbilt heeft een enorm familiekapitaal, Alva heeft de capaciteiten om sociaal op te klimmen. De verbintenis tussen die twee is dus een ideale combinatie. Het nadeel van deze beredeneerde keuze blijkt al tijdens hun eerste huwelijksdagen, maar Alva laat zich niet uit het lood slaan. Ze maakt het haar missie om de familie Vanderbilt eindeloze roem en rijkdom te brengen. In ruil voor status en geld schuift ze systematisch het geluk van zichzelf en haar familieleden opzij. Dat ze uiteindelijk toch voor haar eigen idealen kiest is ongezien in die tijd. Hoewel de beau monde haar de rug toekeert, krabbelt ze opnieuw overeind en verdiept ze zich steeds meer in de strijd voor het vrouwenstemrecht.Fowler brengt Alva aanvankelijk als een menselijk personage en verbloemt haar negatieve kanten niet. Dat maakt haar geloofwaardig en intrigerend. Het is dan ook bijzonder jammer dat Fowler ervoor kiest om vooral het opklimmen op de sociale ladder te beklemtonen. Alva’s intelligentie, humor en tactische kracht komen bijna volledig in de schaduw te staan van de eindeloze beschrijvingen van feestjes, jurken en accessoires en society roddeltjes. Hoewel ook de hypocrisie en schone schijn van de rijken wordt blootgelegd, verzandt het verhaal te vaak in een conservatieve, brave toon. Fowler verantwoordt die keuze door in haar nawoord te stellen dat ze zich gehouden heeft aan ‘negentiende-eeuwse personages en een bijhorende vertelstijl’. Die stijl is onderhoudend, maar mist een interessante invalshoek die de aandacht van de lezer tot het einde weet vast te houden.Ondanks Alva’s eigenzinnige keuzes wordt ze gaandeweg een stereotype weergave van een strategisch ingestelde vrouw die harteloos te werk gaat en dan vol zelfmedelijden zucht dat ze alles heeft wat haar hartje begeert en toch niet gelukkig is. Zelfs wanneer het uiteindelijk over haar politieke ambities gaat, gaat de aandacht van de auteur systematisch naar het oppervlakkige:‘Voor de vergadering van die dinsdag droeg Alva een ingetogen groene japon met bijpassend jasje en een van haar eenvoudigste hoeden. Haar sieraden waren ook al bewust eenvoudig gehouden.Dat Alva’s betrokkenheid in de suffragettebeweging uiteindelijk slechts een paar pagina’s in beslag neemt, is tekenend voor de keuzes die de auteur heeft gemaakt.Een illustere vrouw toont een vrouw die zich niet alleen lange tijd schikt in de rol die haar opgelegd wordt, maar dwingt dat keurslijf ook aan haar dochter op. Fowler schrijft hierover:‘Ik weet dat we nu anders over bepaalde feministische zaken denken, maar ik ga ervan uit dat mijn keuze voor zich spreekt en dat we er geen moderne gevoeligheden op moeten loslaten.’Wie louter een ontspannend boek over de high society wil lezen, zal deze keuze ondersteunen. Wie een genuanceerd verhaal met diepgang verwacht, komt bedrogen uit.</t>
  </si>
  <si>
    <t>Back on track is een literaire thriller. Tenminste... dat is het genre dat aan het boek is meegegeven. Toegegeven, in het laatste kwart van het boek komt een vleugje 'spanning' om de hoek kijken, maar de categorie (reis)roman was beter op zijn plaats geweest.In Back on track wordt Tansy Harris door een vriendin uitgenodigd om haar in een kindercentrum in de ashram in India te gaan helpen. Tansy wil dolgraag, maar dan met haar hele gezin. Toch vertrekt ze alleen. Vooral dankzij haar man Max, die de problemen waar Tansy mee kampt onderkent en het ticket naar India heeft geboekt.Aanvankelijk heeft Tansy het moeilijk en denkt ze vaak aan haar gezin. Toch raakt ze steeds beter in haar element en komt ze ook tot rust. Tot er dingen gebeuren die iedereen zag, behalve zijzelf. En opnieuw is het Max die haar uit de problemen haalt.Back on track is een aangenaam boek om te lezen, maar het is niet het beste boek dat Barr geschreven heeft. Het leest vlot, mede dankzij de korte hoofdstukken, en het boek heeft een goede opbouw. Voor wie op zoek is naar spanning is het boek af te raden, maar wie een prettig vakantieboek wil lezen, maakt met dit boek een goede keus.</t>
  </si>
  <si>
    <t>Pas op! Als je aan dit boek begint kan het zijn dat je het niet meer weg kunt leggen. Het slokt je op, laat je beleven, laat je rillen van spanning en spuigt je uiteindelijk uit om je in je eigen gedachten te laten liggen navoelen!Heftig en intelligent boek!</t>
  </si>
  <si>
    <t>Ik heb de DVD van de film gereserveerd, maar ik wilde eerst het boek lezen. Ik had er eerlijk gezegd niet veel van verwacht, na "Drift" gelezen te hebben, maar ik vond het spannend!</t>
  </si>
  <si>
    <t>Een nieuw verhaal met Roy Grace waarin zijn thuissituatie verandert.Kapster Lorna Belling wordt dood in bad gevonden. Zelfmoord? Moord? Ongeluk, het is niet meteen duidelijk. Haar man is in ieder geval een bruut want er zijn verschillende meldingen van huislijk geweld geweest. Dan zal hij het wel geweest zijn zeker? Maar als men verder graaft, komen er nog meer verdachten op de radar. De echte dader blijft lang onduidelijk. Tot er toch wel iets heel erg gebeurt voor het team.Na het vorige boek had de reeks voor mij gedaan mogen zijn, maar na dit boek ben ik toch blij dat het verder gaat, al vond ik dat het lang duurde voor het boek echt op gang kwam.</t>
  </si>
  <si>
    <t>Van alle vertaalde Mankell verhalen vind ik dit het minste. Ondanks de heldere karakters vind ik dit verhaal te zeer bij de haren getrokken.</t>
  </si>
  <si>
    <t>In vier delen neemt de auteur je mee naar Antwerpen, eind negentiende eeuw. Ze neemt je mee in het leven van vier mensen, Marysa Gallant, Madam Elsa, Monsieur Matthieu en Anna Matthieu.Ieder hoofdstuk wordt door de ogen van een van deze vier personages beschreven. Het verhaal komt mede hierdoor traag op gang en is in eerste instantie niet echt meeslepend. Na hoofdstuk 2 heb ik het boek dan ook een tijd aan de kant gelegd, ik werd niet meegesleurd in het verhaal. Het voelde als verwarrend en onsamenhangend aan. Maar toch bleef het boek aan me knagen, ik wilde meer weten, had het me dan toch geïntrigeerd?Een nieuwe start in het boek, deed me het met andere ogen zien. Door de zeer verschillende invalshoeken is de opzet van het verhaal redelijk uniek te noemen. Briessinck slaagt er echt in om je mee te nemen naar het Antwerpen anno 1900. Het boek ademt de sfeer van die tijd. Wanneer je door hoofdstuk 2 heen bent, begint het verhaal in elkaar te passen. Wordt het allemaal veel meer intrigerend.Even doorbijten is de boodschap, want dan openbaart zich een wonderlijk boek.De verschillende personages zijn mooi uitgewerkt. Hun karakter wordt aan je bloot gelegd. Je kunt je perfect voorstellen met wat voor type persoonlijkheid je te maken hebt.Het boek vraagt erom om met volle aandacht gelezen te worden, het is geen luchtig tussendoortje. Dit zou het boek ook oneer aandoen. Maar dan word je als lezer beloond met een verhaal dat bestaat uit verschillende puzzelstukken. Stukje voor stukje geeft het verhaal zijn geheimen prijs.De auteur heeft een romantische schrijfstijl, die in schril contract staat met de thematiek van het boek. Deze combinatie leidt tot een opmerkelijk, doch aantrekkelijk spanningsveld.In tweede instantie heeft het boek me zeer gecharmeerd. De eigenzinnige opzet en de verschillende invalshoeken deden me in eerst het boek aan de kant leggen, om vervolgens in mijn hoofd te blijven rondhangen en tot slot me te overtuigen. Mooi gedaan, ik kijk uit naar een volgend boek.</t>
  </si>
  <si>
    <t>Het mysterie van de 'ragdoll', tot een lappenpop aan elkaar genaaide lichaamsdelen van zes verschillende slachtoffers, ligt de Londense Metropolitan Police zwaar op de maag, temeer daar de moordenaar een lijst vrijgegeven heeft met daarop de namen van de volgende zes slachtoffers. Waaronder rechercheur William Oliver Layton-Fawkes, bijgenaamd Wolf. Wolf is omstreden en pas weer aan het werk nadat hij vier jaar eerder de vrijspraak van de 'Crematiemoordenaar' niet kon verkroppen en de man, Naguib Khalid, in de rechtbank te lijf ging.Daniel Cole voert in 'Ragdoll' veel personages op en geeft breedvoerig uitleg. Omdat je als lezer niet het onderscheid kunt maken tussen belangrijke en onbelangrijke details moet je verdraaid veel moeite doen zaken uit elkaar en op een rij te houden. De schrijfstijl van de auteur is heel aangenaam, maar zeker niet eenvoudig. (Zwarte) humor verluchtigt de tekst, al moet Cole waken voor overdrijving. Voor mij was het precies goed zo, heerlijk om te lezen.- quote -"... Ik waardeer je medeleven, maar het zou waarschijnlijk meer betekenen als ik je niet de hele ochtend in een kom cornflakes had zien fluisteren."X keek licht beledigd. "Een man met een god zou het verschil weten tussen fluisteren en bidden," zei hij beschuldigend."En een man bij zijn volle verstand zou het verschil weten tussen een kom cornflakes en zijn godheid," sneerde Wolf met een onwillekeurige grijns. ...- /quote -Over de plot en de uitwerking van de karakters ben ik iets minder lovend. Het verhaal is weliswaar origineel, maar schurkt tegen ongeloofwaardigheid aan, is hier en daar over de top, té vergezocht. Door de vele switches in perspectief en het hoge tempo waarin zich alles afspeelt, geeft de auteur de lezer nergens de kans te 'acclimatiseren'.Van de personages kom je - behalve het noodzakelijke - weinig te weten. Daar zou in een volgend deel van de Wolf-reeks aan gewerkt kunnen worden, maar ik verwacht eigenlijk dat Cole het zo wel prima vindt. [Ik ook wel, maar het staat in schril contrast tot de breedsprakigheid waarmee hij overige elementen omringt.] Het perspectief van de moordenaar wordt node gemist. Wat gaat er in hem om?Voor één personage maakt de auteur een uitzondering, namelijk voor Andrea, de ex van Wolf, die in haar hoedanigheid van ambitieus journalist aan de andere kant staat: lijnrecht tegenover de onderzoeksbelangen. Een duivels dilemma, want tegelijkertijd wil ze niet dat Wolf het slachtoffer wordt van de lappenpopmoordenaar. Wat weegt zwaarder?[spanning 4, plot 3, schrijfstijl 5, leesplezier 5, originaliteit 5, psychologie 3]</t>
  </si>
  <si>
    <t>De eerdere boeken uit de Rosie-serie van Graeme Simsion heb ik met veel plezier verslonden, dus toen ik zag dat Het Rosie Resultaat zou worden gepubliceerd heb ik direct een exemplaar gereserveerd. De boeken uit deze serie zijn immers een genot om te lezen, met als enige nadeel dat ze zo snel uit zijn. Dit nieuwe boek heeft me - net als de eerdere twee - laten lachten en laten huilen, en heeft daarnaast ook nog eens meer diepgang dan zijn voorgangers. Voor mij de kers op de taart van een fantastische serie. Ik hoop alleen wel dat nog vele delen mogen volgen!Uiteraard staat ook in dit boek, net als in Het Rosie Project en Het Rosie Effect, autisme centraal. Diepgang is met name te vinden in het motief 'zelfacceptatie'. Verschillende personages worstelen met eigenschappen die hen 'anders' maken dan 'normaal', waar autisme een voorbeeld van is. Ze voelen zich raar en er niet bij horen. Gedurende het verhaal ontwikkelen deze personages zich dusdanig dat zij zichzelf volledig accepteren.Ook dit boek wordt weer volledig geschreven vanuit het perspectief van Don Tillard, in wiens hoofd de meest hilarische gevolgtrekkingen plaatsvinden.Een lang verhaal kortDe zoon van Don en Rosie, Hudson, is inmiddels elf jaar oud en maakt zich op om naar de middelbare school te gaan. Op de basisschool gaat echter niet alles van een leien dakje. Zo wordt hij gepest en heeft hij weleens last van kortsluitingen. Rosie en Don moeten meermalen op school komen om incidenten te bespreken en op enig moment oppert de directrice om Hudson op autisme te laten testen. Don en Rosie hebben daar hun bedenkingen bij.Op de basisschool is Hudson duidelijk 'anders' dan zijn klasgenoten, waardoor hij niet zonder meer wordt toegelaten op de middelbare school. Don besluit om Hudson te helpen zich aan te passen aan zijn omgeving, neemt ontslag en stort zich volledig op het Hudson-project. Als snel besluit hij dat het beter is zich niet als enige om Hudson te ontfermen en schakelt de hulp in van allerlei vrienden en familieleden.Door alle goede coaching weet Hudson zich steeds beter aan te passen en maakt goede vrienden. Hij wint zelfs een zwemwedstrijd, ontwikkelt een app en zet een bedrijf mee op. Maar toch wringt het. Want is hij niet goed zoals hij is, in plaats van zich alleen maar te moeten aanpassen?Personal touchOok dit was weer een subliem boek uit een hilarische reeks. Na het lezen kreeg ik meteen zin om de andere twee delen te gaan herlezen. Ook fijn dat het boek wat meer diepgang heeft en een belangrijke boodschap geeft aan zijn lezers: het belang van zelfacceptatie. Dit boek is, net als de voorgaande delen, een aanrader onder de humoristische boeken en boeken met autisme als thema.https://lekkerlezen.jimdofree.com/hetrosieresultaat/</t>
  </si>
  <si>
    <t>2 stars for the story... I really wished it was a lot more as the idea/impression the blurb gave of the book was very promising and could really make a good story. Unfortunately the whole story is nothing more than one great journey/chase (and not a convincing one) to rescue the girl's mother while shouting out very regularly that the wolf wilder girl, Feo, isn't afraid of anything. And that's it. The characters all stay extremely flat and it is a missed opportunity to not tell more about Russia a hundred years ago (it's history and country).But worse if you put in the blurb the following: 'A wolf wilder is the opposite of an animal tamer: it is a person who teaches tamed animals to fend for themselves, and to fight and to run, and to be wary of humans.' than it's quite stupid to let Feo and her friend ride on them for hours and give them a lot 'not wolf like' roles in the story and tell nothing about their real way of living in nature.I do give 5 stars for the illustrations, they were absolutely beautiful!!!</t>
  </si>
  <si>
    <t>"In oktober 2013 verscheen De geur van kolen van journalist Joep Dohmen. Het boek is een familiegeschiedenis, aan de hand waarvan Dohmen de opgang en neergang van zijn geboorteplaats Heerlen onderzoekt. In de pers kreeg De geur van Kolen echter voornamelijk aandacht vanwege wat Dohmen bestempelde als het tot dan toe ‘onbekende oorlogsverleden’ van Marcel van Grunsven, die van 1926 tot 1961 burgemeester van Heerlen was. Hiervoor zou hij bewijzen hebben aangetroffen in onder meer het Nationaal Archief in Den Haag – ‘Geheime dossiers gingen voor het eerst open.’Na lezing van De geur van kolen beklijft een beeld van een burgemeester die zeer nauwe contacten onderhield met Nazi’s en NSB’ers, die antisemitische en discriminerende maatregelen van de bezetter uitvoerde en die na de oorlog alleen dankzij zijn contacten in hogere kringen burgemeester mocht blijven. Kortom, het tot voor kort positieve beeld van Van Grunsven als oorlogsburgemeester zou niet kloppen.Naar aanleiding van de ‘nieuwe feiten’ die Dohmen in zijn boek presenteerde, riep de Heerlense gemeenteraad op tot een hernieuwd onderzoek naar de oorlogsgeschiedenis van de stad – in het bijzonder naar de rol van haar burgemeester. HistoryWorks, een collectief van Limburgse historici, bood daarop aan dat onderzoek uit te voeren. De resultaten daarvan zijn gepresenteerd in het op 17 september gepresenteerde boek ‘Eindelijk een echte burgemeester’. Feiten en fabels over Marcel van Grunsven 1940-1946.Aan de hand van pas­sages uit De geur van kolen wordt duidelijk gemaakt hoe Dohmen zijn verhaal over Van Grunsven construeert. De oogst stemt ontevreden. Onvolledige en verminkte citaten, weggelaten verklarende informatie en context, suggestieve formuleringen en ten­dentieuze uitleg creëren een beeld van een burgemeester op wie veel aan te merken is. Zo vermeldt Dohmen niet dat zijn voornaamste protagonist in de bronnen letterlijk een ‘querulant’ wordt genoemd en doet hij de gedetailleerde replieken van Van Grunsven af met het zinnetje: ‘In zijn verweerschrift wuift Van Grunsven de klachten weg.’Van Dohmens claim dat de geraadpleegde dossiers in het Nationaal Archief ons een duistere kant van Van Grunsven onthullen, blijft niets over. Hij is niet verder gekomen dan het overnemen van beschuldigingen aan het adres van Van Grunsven die zeventig jaar geleden geen stand hielden, het ongegrond verdacht maken van het zuiveringsproces door Binnenlandse Zaken en het opkloppen van een onderzoek door een Bijzonder Gerechtshof dat nooit heeft plaatsgevonden.Dit alles roept de vraag op: is dit een bedrijfsongeval, het gevolg van een te begrijpen gebrek aan kennis of ervaring van een niet-historicus? De onderzoekers hebben de bronnen gezien die Dohmen heeft gezien. Ze hebben vastgesteld welke rel­evante informatie hij weglaat, hoe hij de bronnen misbruikt, hoe hij contexten negeert en het weerwoord van Van Grunsven en anderen niet of nauwelijks weergeeft. De lezer mag oordelen of hier sprake is van geschiedvervalsing. Zeker is dat er sprake is van vooringenomenheid en manipulatie. De nagedachtenis van burgemeester Van Grunsven, die Heerlen met bekwame hand door de onzekere oorlogsjaren leidde, is er in ieder geval nodeloos door bedoezeld.Bovenstaande is uiteraard slechts een summiere samenvatting van de onderzoeksresultaten, die uitvoerig zijn uitgewerkt in‘Eindelijk een echte burgemeester’."Zie tevens bijgaande documentaire op youtube: http://youtu.be/3FFVIvu0hkM</t>
  </si>
  <si>
    <t>Na veel positieve reacties gelezen te hebben, heb ik mij gewaagd aan dit boek. Maar het heeft me uiteindelijk niet kunnen bekoren.Het begin viel nog mee, maar op de duur wordt het langdradig en zelfs saai. Humoristisch vond ik het helemaal niet, maar ik zal het misschien niet echt hebben voor dergelijke boeken!</t>
  </si>
  <si>
    <t>Het lukt het theatherschip Cirque des Etoiles niet om succes te krijgen, wat hun ondergang kan zijn. Je volgt de wetenswaardigheden van Vierde Regieassistent en hoie ze probeert uit deze wanhopige situatie te komen. Is er redding mogelijk voor het circus...Bo zet een indringend verhaal neer. Je ziet langzaam de strakke regime in het schip afbrokkelen en hoe 1 persoon ermee om gaat. Mooi, meeslepend SF verhaal.</t>
  </si>
  <si>
    <t>Het meisje op de trein, de eerste thriller van de 42-jarige Paula Hawkins, kende een groot succes. Altijd had ze al een geliefde schrijfster willen worden maar met de eerste roman die ze schreef had ze geen succes. Later begon ze aan een thriller. Voor dit boek haalde ze inspiratie uit haar eigen dagelijkse leven. Voor haar werk moest ze namelijk dagelijks de trein nemen van en naar het centrum van Londen. Dit boek maakte van Hawkins ook meteen een gewaardeerde en gerespecteerde schrijfster. Wanneer ze later, toen het boek geschreven was, haar manuscript naar een uitgever stuurde, duurde het niet lang vooraleer het te vinden was op verschillende bestellerslijsten. Over de hele wereld werd het boek gelezen door verschillende mensen in verschillende talen. Ook is boek verfilmd en zijn de filmrechten verkocht aan één van de grootste filmmaatschappijen van het land, namelijk Dreamworks. Wat dus heel veel wilt zeggen over de excellente verhaallijn van het boek. Het boek werd tevens bestempeld tot de allerbeste uitgave in het thrillergenre van het afgelopen jaar.Interpretatie :Hawkins hanteert verschillende thema’s in het boek. Zowel angst, ontrouw, jaloezie als liefde komen aan bod waardoor het boek spannend en meeslepend is. Het spannende is dat het boek vertelt word door de ogen van Rachel, een gescheiden alcoholiste wiens geheugen haar meermaals in de steek laat. Zo’n persoon vertrouw je niet al te gemakkelijk want ze kunnen je wel eens op het foute been zetten. Het verhaal is niet enkel geschreven door de ogen van Rachel maar ook nog door twee andere vrouwen. Megan is de tweede vrouw die haar kant van het verhaal vertelt. De derde en ook laatste vertelster is Anna. Rachel is de protagonist. Alle drie de vrouwen vertellen vanuit het ik-perspectief. Wanneer je het boek leest denk je in eerste instantie dat er subplots zijn wat inhoud dat er verschillende verhaallijnen zijn maar later vloeien al deze verhaallijnen samen. Zo kom je te weten dat Rachel en Anna meer met de dood op Megan te maken hebben zonder dat ze dit zelf in het begin doorhebben…De chronologie van het boek heeft Paula Hawkins iets ingewikkelder gemaakt. De drie personages, uit wiens ogen het verhaal verteld word, vertellen hun verhaal op verschillende dagen waardoor je soms vergeet welke situatie zich eerst afspeelde.Zoals hierboven reeds vermeld inspireerde Hawkins zich op haar eigen leven voor het boek. Rachel moet net zoals de schrijfster elke dag een treinrit maken. Wanneer Rachel dit doet passeert ze elke dag opnieuw voorbij verschillende huizen waaronder haar vroegere huis en een huis waar twee mensen wonen die ze niet kent maar die ze wel kan aanschouwen vanuit haar trein coupé. Het koppel dat ze ziet, ziet er zo gelukzalig uit dat het voor Rachel een ritueel wordt hen elke dag te bewonderen. Dit doet zich enkele keren voor. Ze verzint zelfs namen voor het koppel maar dan is er een plotwendig die niet alleen Rachels leven op zijn kop zet maar ook dat van Anna en vooral dat van Megan.Het hoofddoel van Hawkins was om haar lezers te choqueren. Dat is haar zeker gelukt met deze macabere thriller. Eén van de boodschappen die ze wil meegeven is dat alcoholisme voor niets goed is. Doordat Rachel zo vaak drinkt geloven ze haar niet op het politiebureau wanneer ze daar een verklaring komt afleggen over iets wat ze gezien heeft vanuit haar treinraam. Dit brengt serieuze gevolgen met zich mee.Wat ik uit het boek geleerd heb is dat mensen soms beter weten wie je bent dan je zelf überhaupt door hebt. Mensen gaan uit verveling het doen en laten van andere mensen bestuderen wat soms verrassende gevolgen met zich mee kan brengen. Wat ik ook geleerd heb uit het boek is dat mensen niet altijd zijn wie ze beweren te zijn. Mensen doen zich vaak anders voor om een beter beeld van zichzelf te creëren. Denk maar aan Tom. Hij is de man van Anna, de ex-man van Rachel maar wat is hij van Megan en heeft hij iets te maken met haar mysterieuze verdwijning?Vanaf de verdwijning van Megan vroeg je je af wie er iets te maken kon hebben in verband met deze geheimzinnige verdwijning. Heel het verhaal door probeer je dit te achterhalen. Door de kleine aanwijzingen die je krijgt kom je uiteindelijk tot de ontknoping van het verhaal. Aanwijzingen konden je ook op het foute been zetten waardoor al je denkpisten een mogelijkheid waren. Hierdoor was het boek spannend tot op het einde.Naar mijn mening ontbrak het aspect spanning zeker niet. Het heeft welgeteld drie dagen geduurd voor ik het boek uit had wat dus wil zeggen dat het vlot las. Het boek speelde zich af over 66 dagen wat dus wil zeggen dat de vertelde tijd groter was dan de verteltijd. Er was dus geen sprake van vertraging wat ik heel goed vind. Wanneer ik eindelijk aan de ontknoping zat gaf het boek mij voldoening doordat het geen voorspelbaar of open einde had.Een andere positieve noot is dat het geen alledaagse politieromans is. Ze pakt allerlei soorten thema’s aan zoals jaloezie, haat, kinderwens,… Je kwam in contact met de problemen van de personages uit het boek. Deze problemen hadden me aan het denken gezet omdat ze alledaags waren en iedereen konden overkomen. Zo had Rachel een immens grote kinderwens maar had ze te horen gekregen dat dit niet mogelijk was. Dit was ook één van de oorzaken waardoor ze was beginnen drinken wat als gevolg een scheiding met zich meebracht.Een laatste aspect waar ik het over wil hebben bij het beoordelen van dit boek is de uitwerking van de protagonist. Ik vond het wel geslaagd dat Rachel niet helemaal juist was in haar hoofd. Soms voelde ik medelijden met haar doordat ze gescheiden en eenzaam was. Daarenboven was ze ook nog eens ontslagen op haar werk. Anderzijds voel je dan weer walging tegenover haar door haar grote liefde voor drank en haar jaloezie tegenover de nieuwe vrouw van haar ex-man.</t>
  </si>
  <si>
    <t>Monica, ik vind dat wat je schrijft ook niet onder de noemer "recensie" valt. Jij zegt zelfs helemaal niets over het boek maar spreekt mij aan over mijn mening dat is pas vreemd. Ik vraag me ook af of de redactie hier dat ook op prijs stelt. Maar dat weet ik dus niet. En inderdaad, ik vond De chirurg ook gruwelijk maar niet op een dergelijke manier onsmakelijk (ik werd er trouwens niet misselijk van hoor) wat ik bij dit boek wel vond. Een dergelijk onderwerp spreekt mij gewoon niet aan en ik ben van mening dat ik dat hier ook moet kunnen neerzetten.</t>
  </si>
  <si>
    <t>Wat een verschil met boek 1! Veel minder (of geen) wetenschappelijke woorden, waardoor het makkelijker weg leest. En er gebeurd erg veel in dit boek. Ik heb alleen wel de omslag gemist van Werner Boren van vriendelijk naar slecht persoon, dat was voor mij een abrupte verandering.Dit boek is niet te vergelijken met deel 1, vaak gaat het verhaal verder in een vervolgboek, maar hier zit veel nieuwe input in, leuk!Ondanks dat science fiction niet mijn genre is, ben ik toch wel heel erg nieuwsgierig naar deel 3!</t>
  </si>
  <si>
    <t>Wauw wauw wauw, wat een mooi bijzonder boek! Groot compliment aan de schrijfster. Ze heeft op een hartverscheurende manier de schoonheid van Alaska, levensbeproevingen, liefde en eerlijkheid beschreven.</t>
  </si>
  <si>
    <t>Met De dood van Cassandra werpt Steven Saylor de lezer terug naar het Rome van het jaar 48 voor Christus. Het is het tijdperk van de machtsstrijd tussen Caesar en zijn rivaal Pompejus. Tegen deze achtergrond plaatst Saylor een moordmysterie. De opmerkelijke vrouw Cassandra die bekend stond om de dramatische wijze waarop ze de toekomst kon voorspellen is vergiftigd. Haar minnaar Gordianus besluit dat hij alle verdachten moet horen om de waarheid boven water te halen.Het boek dat van de uitgever het trendy predikaat "literaire thriller" meekreeg, is geen gecompliceerd werk met hoogdravende taal en ingewikkelde structuren. In eenvoudige bewoordingen schetst Saylor de naar opstand gonzende hoofdstad van het Romeinse imperium. Lange tijd volgt hij het patroon waarbij hoofdstukken waarin teruggekeken wordt op het leven Cassandra afgewisseld worden met hoofdstukken waarin Gordianus de verdachten spreekt. Eigenlijk stelt Gordianus alle relevante vragen voor het onderzoek niet. Hij vraagt niet naar alibi's, probeert geen motieven te ontdekken of bewijsmateriaal te verzamelen. Hij is vooral benieuwd naar de vrouw die zijn maitresse was want hij komt tot de conclusie dat hij haar amper gekend heeft. Wie was ze eigenlijk? Die vraag maakt het boek net interessant genoeg om door te lezen.Als detective laat De dood van Cassandra nog wat te wensen over. De uiteindelijke ontknoping komt niet als een spannende onthulling. Gordianus stuit vanzelf op de dader die zonder slag of stoot schuld bekent. Zonder die bekentenis had Gordianus geen poot om op te staan. Naar mijn mening is het een beetje goedkoop. De antieke wereld die geschetst wordt is de enige factor waardoor dit boek uiteindelijk toch de moeite van het lezen waard was. Als historische roman niet onaardig.</t>
  </si>
  <si>
    <t>Anna Nooshin is fashionblogger en succesvol online ondernemer. In 2015 verscheen haar eerste boek On top – jouw handboek voor online succes. Precies een jaar later is er nu al haar tweede, kleinere en vooral veel persoonlijker boekje On life. De ondertitel dekt, in tegenstelling tot haar eerdere werk, volledig de lading: Anna over fashion, beauty, reizen, vriendschap en de liefde.  In On top vertelde Nooshin al over haar ‘vluchtverleden’: om politieke redenen moest zij samen met haar ouders en zusje vluchten vanuit Iran, waarna ze in Nederland in meerdere asielzoekerscentra verbleef. Toch wist ze het dankzij haar doorzettingsvermogen tot succesvol ondernemer te schoppen, met inmiddels meerdere projecten en werknemers onder zich. Overigens is Nooshin nu ook op tv te zien als deskundige aan de desk van RTL Boulevard. In On top vertelde ze over deze zakelijke reis.  On life is een veel persoonlijker relaas. In acht hoofdstukken neemt Nooshin de lezer mee langs onderwerpen die onlosmakelijk met haar leven zijn verbonden: fashion, liefde, familie, vriendschap en er is zelfs een heel hoofdstuk aan haar lange lokken gewijd, Nooshins trade mark. In ieder hoofdstuk gaat ze daarnaast in gesprek met de mensen die het dichtst bij haar staan. Zo komen haar twee beste vriendinnen – die nooit in de openbaarheid treden – aan het woord én in beeld, net als haar zus en moeder. Deze laatste levert ook het meest interessante hoofdstuk op als Nooshin haar moeder naar de redenen achter haar vlucht uit Iran vraagt, maar ook hier gaat het gesprek nog steeds niet écht de diepte in.Want dat is waar het dit kleine, handzame boekje een beetje aan ontbreekt: diepgang. De lezer komt meer te weten over de vrouw achter alle ondernemingen, en ze doet haar best om de grote thema’s des levens bespreekbaar te maken bij haar geliefden, maar veel verder dan de herhaaldelijk gestelde vraag ‘wat is de beste levensles die je met de lezers wilt delen?’ gaat het niet. Doorvragen en haar eigen visie op deze levenslessen loslaten gebeurt niet, en daarnaast gaan de gesprekken ook vaak vooral over Nooshin zelf. ‘Hoe zou jij mijn make-upstijl willen omschrijven?’ ‘Wat is mijn slechtste eigenschap?’ en ‘Zou je het ooit aandurven om mijn haar heel kort te knippen?’ zijn daar voorbeelden van.  ‘Het voeren van deze gesprekken was voor mij het hoogtepunt van mijn jaar’, vertelt Nooshin in het nawoord van On life. ‘Ik had het nog urenlang kunnen doen: mijn geliefden uithoren over hun wensen, dromen en idealen.’ Misschien had Nooshin dat toch moeten doen. Want hoewel de intentie er is, lijkt dit boek meer een eerste versie, een opmaat te zijn naar een groter, interessanter werk.  Helaas is On life niet helemaal de opvolger die de hoge verwachtingen die Nooshin met  On top gewekt had waarmaakt. Natuurlijk is het boek opgeleukt met polaroids en andere mooie beelden van de schrijfster zelf. Een prima boekje voor de trouwe volger en fan van Anna Nooshin, die meer over deze succesvolle dame wil weten, maar meer dan dat is het helaas niet.</t>
  </si>
  <si>
    <t>Als de dochter van Lea Smolders besluit om ‘tijdelijk’ te gaan wonen bij grootmoeder Dora, staat de wereld van Lea op zijn kop. Lea heeft zo haar vermoedens dat haar moeder hier achter zit en ze besluit dan ook dat ze er alles aan zal doen om haar dochter weer voor zich terug te winnen. Op een dag krijgt oma Dora een hersenbloeding en ligt in coma. Lea neemt het besluit om haar moeder te gaan verzorgen en trekt bij haar moeder Dora en haar dochter Ifi in. Maar als ze er eenmaal woont blijkt Dora haar leven nog steeds te beheersen en speelt er nog veel meer...‘Wat overblijft is naamloos’ is een tragikomedie die je tijdens het lezen scherp houdt maar waarin ook een dosis humor zit verwerkt. Wat in dit boek duidelijk naar voren komt is de de relatie tussen moeder en dochter die hun leven beheerst. Lea krijgt het zwaar en gaat regelmatig terug naar het verleden, wat weer een psychisch effect heft op haar doen en laten.Liefde loopt als een rode draad door het boek, zowel van Lea ten opzichte van haar dochter Ifi, als van Lea voor haar moeder. En dan is er de nog de geheimzinnige buurman die heel langzaam hun leven binnensluipt.Tijdens het lezen van dit boek sta je regelmatig stil bij de gebeurtenissen, die je laten nadenken over leven en dood. Wat voor effect zou dit allemaal op mij hebben als ik in zo’n situatie zou zitten?Tom Cornu heeft een scherpe manier van schrijven en hierdoor blijf je in het verhaal en wil je weten hoe deze familietragedie nu precies in elkaar steekt. De psychologische lading maakt dat de karakters body en pit krijgen en daardoor zijn ze zeer realistisch. Je leeft dan ook helemaal mee met hun situaties.</t>
  </si>
  <si>
    <t>Veel loze tekst, veel bla bla bla, en spannend word het ook nergens.</t>
  </si>
  <si>
    <t>Miquel Gensana kijkt terug op zijn leven van een halve eeuw en zijn familiegeschiedenis van twee eeuwen tijdens een etentje met een goede vriendin die tevens de minnares van zijn overleden vriend Bolós was. Het boek laat een belangrijk deel van de Catalaanse geschiedenis zien doordat Cabré Miquel laat figureren in het verzet tegen Franco. Hij beklad gebouwen en heeft kritieken geuit die tot het uiterste gingen. Als Franco vertrekt is hij gedesillusioneerd en weet hij niet hoe hij het leven nu verder in moet richten. Daarnaast kijkt Miquel terug op zijn relatie met Teresa, een violiste die hem af- en aantrekt tot hij weer alleen achter blijft. En telkens realiseert hij zich weer de schaduw van de Eunuch, hij is de laatste Gensana, na hem is er niemand meer om het verhaal te vertellen.Cabré hanteert in ‘De schaduw van de Eunuch’ een bijzonder vertelstijl waarbij de alwetende verteller en het ik-personage door elkaar heenlopen, zelfs in dezelfde zin. Hierdoor is het boek vervreemdend, maar wel op een mooie manier. Het boek is niet vlot, soms zelfs wat langdradig, maar vooral erg mooi, een verhaal over het leven, de onmogelijke liefde, het einde van een tijdperk en een generatie.</t>
  </si>
  <si>
    <t>Tempest and Slaughter is het eerste deel van een nieuwe trilogie van Tamora Pierce, die samen het proloog moeten gaan vormen voor de boeken die afspelen in Tortall. Nieuwkomers wordt beloofd met een onvergetelijk avontuur kennis te maken, waarin de toekomst van een koninkrijk rust op de schouders van een jonge jongen.Om maar meteen met de deur in huis te vallen: die belofte wordt niet waargemaakt. Het is zeker geen vervelend verhaal om te lezen, maar helaas wordt er niet echt ergens naartoe gewerkt. Hierdoor verandert de nieuwsgierigheid in verveling. Dat is erg jammer, want de wereld die Pierce omschrijft is leuk en heeft potentie. Maar het lijkt niet af. Het voelt alsof dit eerste boek een lange aanloop is naar het volgende uit deze trilogie.We maken kennis met Arram, die naar een school gaat waar hij met magie leert om te gaan. In Tempest and Slaughter volgen we hem en zijn vrienden, Ozorne en Varice, in in hun eerste schooljaren. Er zijn wat gelijkenissen te vinden met Harry Potter, maar nergens krijgen deze de overhand en het boek heeft echt een geheel eigen stijlDe schrijfstijl van Pierce is ontzettend fijn. Nergens worden vreemde woorden gebruikt en het vloeit allemaal heerlijk samen in een makkelijk leesbare tekst. Hierdoor zou het eigenlijk een perfect boek kunnen zijn voor beginners in het fantasy-genre. Helaas schort er wel het een en ander aan de uitwerking en de grote dwarsligger is dus het plot. Of het missen van het plot.Tempest and Slaughter is waarschijnlijk ontzettend leuk om te lezen als je bekend(er) bent met de wereld van Tortall, omdat het veel achtergrondinformatie geeft. Persoonlijk zou ik 'm overslaan als je nog nieuw in deze fantasyreeks bent en eerst iets anders van Pierce gaan lezen.</t>
  </si>
  <si>
    <t>Cassandra Mortmain (17) woont met haar vader, die ooit één succesvol boek schreef maar sindsdien geen pen meer op papier heeft gezet, haar artistieke stiefmoeder, haar verbitterde oudere zus Rose (21), haar jongere broer Thomas (15) en de knappe Stephen (18), de zoon van hun overleden dienstbode, in een vervallen kasteel. Ze hebben geen inkomsten meer, al hun goede huisraad is al verkocht, en de enige oplossing die ze kunnen bedenken is dat Rose een rijke man moet trouwen. Maar dan moet die er wel zijn.Dan krijgen ze nieuwe buren: rijke, jonge Amerikaanse broers en hun moeder… Die nieuwe buren zetten hun leven voorgoed op zijn kop!Je leest alle gebeurtenissen in de drie dagboeken van Cassandra, die ze bijhoudt om te leren een roman te schrijven en om haar snelschrift te oefenen. Haar observaties zijn oprecht, zitten vol droge humor en schetsen een levendig beeld van de omgeving, het kasteel en de bewoners. Je krijgt echt het gevoel dat je erbij bent en alles meebeleeft. Ook haar prille verliefdheid…Het verhaal is erg tijdloos, je hebt helemaal niet het gevoel dat je een verhaal uit de jaren ’40/’50 aan het lezen bent (compliment ook voor de vertaler!).Wat heb ik genietend zitten lezen! Ik vind het zo’n heerlijk verhaal. Ik ben ook wel erg nieuwsgierig geraakt naar de verfilming, dus die ga ik zeker bekijken binnenkort. Dank je wel Wilma dat je het zo goed ingeschat hebt, ik heb er weer een fijne leeservaring bij! Alleen dat bitterzoete einde hè…</t>
  </si>
  <si>
    <t>Schrijfster Linda Conrad leeft al 11 jaar lang afgezonderd in haar villa nadat ze getraumatiseerd is geraakt doordat ze haar zus Anna vermoord heeft gevonden. Ze heeft de dader op de vlucht als een schim gezien. Na 11 jaar meent ze hem te herkennen op tv en besluit hem in de val te lokken om zo een bekentenis van hem af te dwingen.Het verhaal begint met een zeer duidelijke, lange en goede inleiding over het leven dat Linda Conrad nu leeft. Alles in haar leven gaat langzaam en traag dus wordt alles zeer nauwkeurig en uitgebreid beschreven. Zelf het maken van een kop koffie laat zien dat het begrip tijd niet aan de orde is in het leven van Linda. Ook komen de problemen waar Linda mee kampt heel duidelijk tot uiting. De beschrijving van haar angstaanvallen en haar gedachtes zijn zeer goed verwoord. Je ziet de angst en paniek als het ware met je eigen ogen. En je voelt mee met haar verdriet.Na het zien van de dader op tv besluit Linda een thriller te schrijven waarin ze haar ervaringen beschrijft en wil hiermee journalist Victor Lenzen uitlokken de moord te bekennen. Het verhaal van deze thriller loopt als een rode draad door het boek en er wordt duidelijk verschil gemaakt met het hoofdverhaal door de aparte hoofdstukken met een ander lettertype.Dan volgt de ontmoeting met Victor en kan het kat en muis spelletje beginnen. Ook dit deel van het boek zit psychologisch zeer goed in elkaar. Je wordt telkens door de auteur op het verkeerde been gezet en weet niet wat de waarheid is. Is Victor de dader of heeft Linda de moord gepleegd en verdrongen en leeft ze daarom zo afgezonderd? Of manipuleert Victor Linda? Het verhaal heeft een goede opbouw en een goed plot en op een bepaald moment kun je het niet meer loslaten. De ontknoping is verrassend en dan vallen veel puzzelstukjes op hun plaats. Dan blijkt dat liefde en het gebrek eraan zeker ook van invloed is geweest op het leven van Linda.</t>
  </si>
  <si>
    <t>In De poppenspeler, een thriller die zich afspeelt in de financiële wereld van Moskou, maakt de lezer meteen al kennis met Fredrik Kastrup die in Sint-Petersburg een financiële deal heeft gemaakt en daarna wordt gedwongen een man neer te schieten.Vervolgens maakt het verhaal een sprong van tien jaar en speelt het zich verder in Moskou af. Tom Blixen, die door privé-omstandigheden uit Zweden is vertrokken, wordt op een deal gezet waarbij zijn vriend Fredrik Kastrup ook betrokken is.Als de zaak bijna is afgehandeld, komt Fredrik door een terreuraanslag om het leven. Althans, dat willen de daders doen geloven. Als Olga Okoelova, vriendin van Fredrik en ex-geliefde van Tom, later ook komt te overlijden, vraagt Tom zich af of zijn eigen leven ook op het spel staat?De poppenspeler begint veelbelovend, maar zakt daarna iets in als het verhaal vooral over de financiële afhandelingen van een aandelentransactie gaat. Na ongeveer een kwart komt het verhaal goed op gang en neemt de spanning toe. Daardoor blijf het boek boeiend tot de laatste bladzijde.Het boek is het eerste deel van de Moskou Noir trilogie. Na het lezen van dit eerste deel krijg je de smaak van Moskou te pakken en wil je het liefst aan het volgende deel gaan beginnen.</t>
  </si>
  <si>
    <t>Je hebt soms van die schrijvers waarvan je denkt: 'Waarom zijn die zo populair?'De Alchemist was Coelho's eerste boek dat ik las. Iedereen die ik sprak en het gelezen had, was er enthousiast over. Ik daarentegen vond het een kinderbijbelverhaal. Het was slecht en zonder diepgang geschreven. Voor mij was het een reden geen boeken van Coelho meer te lezen. Toch kon ik de verleiding niet weerstaan. Zo las ik onder andere De Zahir dat minstens zo slecht bleek.De winnaar staat alleen leek mij een nieuwe uitdaging. Het boek werd weliswaar niet als thriller aangemerkt, maar het onderwerp was anders dan men van de auteur gewend was. Maar helaas, nog steeds vond ik het geheel veel te vlak. De personages komen geen moment tot leven. Het verhaal is niet erg boeiend en dat er toevallig moorden gebeuren, is inderdaad uitsluitend bedoeld om het verhaal voor lezers interessant te houden.Het voordeel van de boeken van Coelho is dat je ze in een ruk uit hebt en dus niet te veel tijd verspild aan het lezen. Mijn advies luidt desondanks er niet aan te beginnen.</t>
  </si>
  <si>
    <t>Dit boek voor kinderen vanaf 5 jaar geeft op een speelse manier informatie over de theaterwereld. Wilde je altijd al weten wat er achter de schermen gebeurt, wat een ouvreuse precies doet en hoe acteurs hun plankenkoorts overwinnen? Dan is dit boek voor jou.Naar het theater is onderdeel van de informatieve serie ‘Willewete’ van uitgeverij Clavis. In deze serie worden allerlei onderwerpen behandeld, van Indianen tot dinosauriërs. Om antwoorden te geven op de vragen van nieuwsgierige jonge kinderen.Het boek maakt soms gebruik van flapjes om een inkijk te geven in bepaalde situaties. De vormgeving is gevarieerd. Belangrijke begrippen, zoals ‘komedie’ en ‘opera’ staan dikgedrukt. Lezers leren over de geschiedenis van het theater, van het oude Griekenland  tot de hedendaagse vorm. Daarnaast worden er voorbeelden van soorten theater gegeven, oefeningen die acteurs doen en een stukje theatertekst uitgelegd. En nog veel meer. Door het hele boek staan ‘wist je datjes’ met grappige of bijzondere weetjes, zoals ‘wist je dat sommige Japanse marionetten zo groot zijn dat er drie mensen nodig zijn om ze te laten bewegen?’.  Naast de informatieve tekst en voorbeelden op het niveau van de kinderen (een schoolmusical) wordt er ook een doe-het-zelf opdracht gegeven in de sfeer van het onderwerp theater: ‘maak je eigen handpop’. Aan het einde van het boek is een vragenlijst opgenomen, zodat je je opgedane kennis over de theaterwereld kan checken.Illustraties zijn volop aanwezig, van spreadvullend tot meerdere kleine illustraties over de pagina’s heen. Zo is er een dwarsdoorsnede van een theaterzaal waarop je goed kan zien hoe handig alles is georganiseerd. De illustraties hebben een speelse, kinderlijke tekenstijl. Met een fijn pennetje zijn de lijnen neergezet en met kleurpotlood zijn de vlakken ingekleurd. De situaties, van klein tot groot, worden duidelijk weergegeven. Het geheel heeft een zachte uitstraling. Het enige minpuntje: twee illustraties (de clown en de Japanse theaterspelers) zijn overduidelijk nagetekend van foto’s, waardoor de houdingen opeens veel realistischer zijn en de verhouding van het hoofd anders is. Ook zijn de gelaatskenmerken anders getekend dan in de hoofdstijl.  Dit is jammer, aangezien deze illustraties zo wat buiten de sfeer van de rest van het boek vallen. Grappig detail: bij de illustratie van de Afrikaanse volksverteller zijn alle Afrikaanse kindjes spierwit. Dit past binnen de gebruikte tekenstijl, maar als je de illustratie apart bekijkt ziet het er toch raar uit.Kortom, een leuke vogelvlucht over de theaterwereld, zodat kinderen er op een toegankelijke manier kennis mee kunnen maken.Gecharmeerd van de tekenstijl van de Belgische illustratrice Chantal Peten? Kijk dan ook eens naar het door haar geïllustreerde boek Naar het museum, dat eerder in de serie 'Willewete' is verschenen. Ook in samenwerking met de auteur Florence Ducatteau. Zij hebben eveneens het verhalende prentenboek Aan het meer gemaakt, dat ook bij Clavis is verschenen.</t>
  </si>
  <si>
    <t>De publiciteit rond dit boek was veelbelovend. Eindelijk een boekover hooligans die het verhaal achter de hooligan zou laten zien.Daar lees je weinig van terug. Een vrij eendimensionaal boek waarindiverse vechtpartijtjes worden beschreven en tussen de regels doormoet de lezer concluderen wat voor stoere jongens dit zijn...wantze stonden vooraan... Ik had de hoop om te lezen wat mensen drijfttot het hooliganisme, maar meer dan 'ff lekker dom matten', haal iker niet uit. De aanwezige vooroordelen over hooligans wordenvolledig bevestigd door Kievits.</t>
  </si>
  <si>
    <t>De 100 jarige man die terugkwam om de wereld te redden. Van Jonas Jonasson.Hij is weer terug in de wereld van vandaag, Allan, die die op zijn 100 ste verjaardag verdween uit een, verzorgingshuis.Zijn belevenissen zijn niet alledaags, het overkomt hem. Als gevolg van zijn keuzes en die van zijn vrienden. En Allan accepteert dat. Hij maakt van de nood een deugd, is inventief in het oplossen van problemen maar is vooral gericht op oplossingen die de wereld misschien niet chaotischer maken.Zodoende kunnen feiten in dit verhaal fictie lijken en kan de fictie op feitelijkheid berusten.Een verhaal dat gelezen wordt met een glimlach en toch ernstiger is dan het lijkt.</t>
  </si>
  <si>
    <t>Dit boek gaat over het wel of niet lusten van eten. Wat het ene kind lekker vindt, vindt het andere kind weer vies! Er komen verschillende kinderen en etenswaren voorbij in het boek. Alles wat niet lekker is gaat naar de hond Bello . Die lust alles behalve vis. Je ziet de hond tijdens het verhaal steeds dikker worden. Op het laatst gaat er forel naar de hond, waarop Bello alles eruit spuugt. Het verhaal begint en eindigt met oma's gebraden kalkoen.Het boek is geschikt voor de ouder peuter. Het verhaal is op rijm geschreven, wat het altijd goed doet bij de peuter. Stukje uit het boek : Dat zoete ben ik beu! Ik wil een cordon bleu! Max schrikt op : Een cordon wat?? Nooit van mijn leven neem ik dat! De volgende zin komt steeds weer terug in het verhaal : Maar ik denk dat Bello er blij mee is! Die lust alles (behalve vis). Op elke bladzijde staat een klein stukje tekst. Het verhaal op zich is niet moeilijk en eigenlijk best wel grappig. Wel worden er ,voor peuters, veel nieuwe woorden en begrippen aangeboden, Zoals: gruwelen, verrukkelijk, haten, eten wat oke is, kokhalst, griezelt, smikkel, verbruid, cordon bleu , forel. Woorden die best nog lastig zijn voor een peuter, maar die je wel samen kunt bespreken en eventueel na kunt doen . De illustraties zijn rustig van kleur en passen goed bij het verhaal . (Ook leuk dat er een meisje in een rolstoel zit.) De gezichtsuitdrukkingen zijn goed weer gegeven. De open monden met drie tanden vind ik minder geslaagd.Tijdens het voorlezen merk ik dat de peuter even moet wennen aan het boek, ik zelf ook. De steeds terugkomende zin werd al gauw meegedaan . En dan gaan de gesprekjes al snel over het wel en niet lekker vinden van eten. Bij het stukje over een wind laten , wordt er gelijk stiekem gelachen. Voor sommige peuters ook een nieuw woord . En wanneer er in de tekst staat : Die vreet ik niet, reageert een peuter met : Dat mag je niet zeggen ! Gelijk weer een leuk gespreksmomentje.( Het is een grapje want met een sterretje verwijst de schrijver naar een voetnoot:´Ouders van welopgevoede kinderen kunnen hier ook in plaats van ´vreet´ ´eet´ voorlezen.) Dit ontlokte mij een glimlach. Wanneer Bello alles uitspuugt wordt er met bah, vies gereageerd, weer een leuk gespreksmomentje . Achteraf toch een leuker boekje dan ik dacht. :)</t>
  </si>
  <si>
    <t>Met grote verwachting heb ik uitgekeken naar het nieuwste boek van Indridason. Nu ik het gelezen heb, vind ik het teleurstellend. Echt spannend wordt het boek namelijk nooit. Ook de beklemmende sfeer uit Indridasons vorige boeken ontbreekt dit keer. Niet dat het slecht geschreven is maar een thriller is het geenszins.Ik hoop dan ook dat de schrijver in het volgende boek zijn oude niveau wel weet te evenaren.</t>
  </si>
  <si>
    <t>In dit boekje zijn vermakelijke blunderteksten gebundeld, die alle van doen hebben met de rechtszaal. Rechters, advocaten, verdachten, menigeen slaat wel eens de plank mis op taalgebied.Aardig, maar ietwat tegenvallend. Ik had meer blunders verwacht en minder verhaaltjes. Niet dat de verbindende teksten niet interessant zijn, maar deze vormen het hoofdbestanddeel van 'Taal uit de zaal', terwijl de cover aangeeft dat het gaat om 'hilarische uitspraken en taaleigenaardigheden uit de rechtszaal'.De cover van 'Taal uit de zaal' is uitnodigend vormgegeven.Van de binnenkant gaan je haren daarentegen rechtovereind staan: rechte letters, cursieve letters, grote letters, kleine letters, onderstreepte teksten, in een grijs blok geplaatste teksten, Ronduit vreselijk. Wie verzint zoiets? Als het er dan al 'leuk' uit moet zien, zie ik liever grappige illustraties dan het chaotische effect van steeds een ander lettertype.</t>
  </si>
  <si>
    <t>Nadat ik met plezier de debuutroman van Tineke Beishuizen had gelezen haastte ik me om ook haar tweede roman te verslinden. Het is gemakkelijk leesvoer maar ik vond het helaas nogal tegenvallen. De hoofdpersoon, Tess, is m.i. nogal geforceerd stoer neergezet en de plot vind ik gekunsteld. Fred komt als karakter nauwelijks uit de verf en zijn dood wekt weinig emoties op bij de dames.Jammer maar misschien verwacht ik ook wel teveel en moet je dit boek scharen onder de noemer 'aangename strandlectuur'.</t>
  </si>
  <si>
    <t>Wordt De feniksclub de beste thriller van 2004? Dat zou goed kunnen.Janet Turner Hospital beschrijft de speurtocht van enkele kinderen die een vliegtuigkaping hebben overleefd. Ze vormen samen de Feniksclub, een groep kinderen die herrijst uit de as van het inferno waarmee de kaping van de Air France 64 zo_x0092_n 14 jaar geleden is geëindigd. Ze proberen te achterhalen wat er toen precies is gebeurd. In hun speurtocht zoeken ze contact met andere betrokkenen, waaronder Lowell Hawthorne wiens moeder ook in het vliegtuig zat.Eind jaren 80 van de 20ste eeuw wordt een vliegtuig van de Air France gekaapt door _x0091_islamitische zeloten_x0092_. Het vliegtuig was op weg van Parijs naar New York, en bevatte veel joodse passagiers. Na langdurig onderhandelen waarbij de kapers de vrijlating eisen van 10 islamitische extremisten die gevangen zitten in Israel, Frankrijk en de VS en waarop de autoriteiten niet ingaan, wordt het vliegtuig opgeblazen.De in het vliegtuig aanwezige kinderen waren al eerder vrijgelaten. Het zijn deze kinderen die later de Feniksclub vormen. Ze willen weten of alle passagiers in het vliegtuig zaten toen het werd opgeblazen, ze willen weten waarom de autoriteiten niet op de eisen van de kapers ingingen. Vele vragen _x0085_Wanneer Hawthorne door hen wordt benaderd, gaat hij er eerst niet op in. Maar wanneer zijn vader onder verdachte omstandigheden om het leven komt en hem een geheimzinnig pakket nalaat met documenten en videobanden, en wanneer hij gevolgd wordt en zijn huis overhoop wordt gehaald, ontrolt zich een boeiend en soms verbijsterend verhaal.De beschrijving van de gijzeling is indringend. De schrijfster is in staat beelden op te roepen die beklemmen en die je raken. Niet alleen beschrijft ze de angst van de gijzelaars op zo_x0092_n manier dat het je als lezer bij de keel grijpt, ook de beschrijving van hun poging om daarbovenuit te stijgen is prachtig.Is dit scenario het vervolg van Twin Towers 11 september 2001? En van Madrid 11 maart 2004? Met die bange vraag blijven we zitten _x0085_Vijf (echte) sterren, en zes als het had gekund!</t>
  </si>
  <si>
    <t>Dit boek zou een Jeugdthriller moeten zijn, maar echt spannend is het niet voor mensen die wel vaker thrillers lezen. Het boek heeft een beetje te veel 'happy-end' gevoelens gedurende het boek. Dit is echter geen nadeel bij dit boek. Voor mij was dit boek een mooie inkijk in het leven in Israel, en dan met name het leven van straatmuzikanten in Israel. Voor mensen die iets willen weten over andere culturen is dit wel een aanrader, maar men moet er wel rekening mee houden dat het voor kinderen/jongeren is geschreven.</t>
  </si>
  <si>
    <t>‘Karin Fossum toont ons de kwetsbaarheid van het bestaan’Zo staat het vooraan op de kaft van de waarschuwer, de nieuwste thriller van de Noorse auteur Karin Fossum. In het geval van dit boek is deze regel voor 100 % van toepassing. Konrad Sejer, Fossum’s vaste inspecteur van dienst, wordt geconfronteerd met een aantal op het eerste zicht onbeduidende misdrijven, die je met wat goede wil zou kunnen omschrijven als het werk van een flauwe grappenmaker. Maar de gevolgen blijken allerminst banaal.Een onbezorgd, verliefd jong koppeltje met een slapende babyEen kwieke zeventigjarige dame, die net haar verjaardag gevierd heeft met haar kinderen en vriendenDe moeder van een tienermeid, die net een scooter cadeau kreeg van haar vaderAllemaal worden ze plots en brutaal geconfronteerd met de breekbaarheid van hun geluk. De dader komt van in het begin in beeld. Het gaat om een ontspoorde, maar op zijn manier eveneens heel kwetsbare jongeman. Konrad Sejer neemt de gebeurtenissen meteen serieus. Met deze inspecteur creëerde Karin Fossum een ongemeen sterk personage, dat bij ieder nieuw verhaal verder groeit in diepgang. Een ontwapenende, warmmenselijke man met vooral veel empathie t.o.v. slachtoffers. De waarschuwer is geen typische thriller, maar behoort wel tot het allersterkste werk van Karin Fossum. Het is een verhaal met veel spannende wendingen, maar nog meer het portret van een aantal doodgewone mensen, van wie het leven met al zijn zekerheden verwordt tot een nachtmerrie waaruit zij onmogelijk nog kunnen ontwaken. De auteur speelt het ook klaar om het hele boek door een beklemmend sfeertje op te roepen. Tijdens het lezen van idyllische, huiselijke taferelen is een constante dreiging voelbaar. Bladzijde na bladzijde word je er als lezer heel subtiel op gewezen hoe vergankelijk levensvreugde en geluk kunnen zijn. Samen met de Indiase bruid is de waarschuwer voor mij de rijkste Fossum tot op heden.</t>
  </si>
  <si>
    <t>"Schreeuw maar lekker, liefje, gil maar, gooi het er maar uit.""Zwevend op de muziek werd ik weer een verleidster en ik vond het heerlijk me weer zo levend, jong en sexy te voelen."Enkele citaten uit De eetclub.Gaat het hier over een nieuw deel in de Bouquet-reeks? Een feuilleton uit de Opzij? Het script voor een nieuwe aflevering van GTST?Nee, De eetclub is de nieuwe literaire thriller van Saskia Noort.Karin en haar vriendinnen vormen een eetclub. Ze zijn getrouwd met succesvolle mannen. De een heeft een keten van sportzaken, de ander opent het ene Grand cafe na het andere.En de vrouwen? De een ambieert een carriere als binnenhuisarchitecte, de ander wil niets liever dan "tennis van Dennis", de tennisleraar (uiteraard).Ciabatta, witte wijn, gamba's, nog meer witte wijn, de gesprekken worden altijd rijkelijk voorzien van eten &amp; drinken. Natuurlijk gaat het niet over kinderen, maar over "kids"; natuurlijk gaat het over de spanning tussen gesetteld zijn enerzijds en de behoefte aan "woeste feesten" en "dansen op de vulkaan" anderzijds.Maar ze wisten ook dat ze "op een dag afgerekend zouden worden op (hun) hedonistische levensstijl", schrijft Noort.Noort's De eetclub is volgens de omslag een "literaire thriller".Dat, naast de verkoopcijfers die er niet om liegen en de nominatie voor de Gouden Strop 2004, belooft wat.Dat V.N.'s thillergids 'slechts' 2 sterren geeft, heeft op Crimezone's forum de kritiek op de kwaliteit van de recensies in V.N.'s thrillergids aangewakkerd.Nu is een recensie nooit obectief. De achtergrond van de recensent en zijn subjectieve voorkeuren spelen altijd mee.Toch een poging tot objectivering: De eetclub is geen literair boek, omdat het 2-dimensionaal is. Het mist diepte: er is slechts 1 verhaallijn, karakters worden slechts beschreven en niet uitgediept, en er is nauwelijks sprake van achergrondbeschrijving of reflectie, laat staan van commentaar op de door Noort beschreven wereld.De eetclub is ook geen thriller: het verhaal is vlak, d.w.z. er is geen sprake van spanningsopbouw- en ontlading.Hoogstens vraag je je als lezer af wie van al de Babettes en Karins slachtoffer is van wie en in die zin is dit een 'whodunnit'-boek. Dat maakt het echter nog niet spannend.De eetclub is dan ook een weliswaar vlot lezend boek dat als damesliteratuur in de 'Libelle' niet misstaat, maar als litereraire thriller nauwelijks geslaagd is. Als je het weg hebt gelegd, ben je het vegeten.Toch maar 2 **.</t>
  </si>
  <si>
    <t>Deel 1 van de 6 boeken die er zijn en heb hem met veel plezier gelezen.Al klopt de achterflap tekst niet want Brontë is op vakantie en strand met Logan in de lift. Er komt een orkaan op het eiland af en Brontë denkt te helpen en gaat terug naar de kamer om te zoeken. Als ze het niet vindt gaat ze treffen komt in de lift een man tegen. Logan en ze denkt dat hij bedrijfsleider is en verteld hem wat er beter kan. ...Logan negeert haar eerst en komt later wat los. Ze zijn op elkaar aan gewezen en moeten er samen uit komen om gered te worden. Ze beleven zo hun avontuur en worden door een vriend van Logan gered en dan komt Brontë er achter dat hij de eigenaar is en rijk.Dat is wat ze niet wil en loopt weg van hem vandaan maar Logan laat het er niet bij zitten en gaat op zoek naar haar.. nou hij laat het doen.Als die der heeft gevonden belt hij eerst maar ze hangt op en koopt dan haar werkplek op. Ze moet dan wel met hem praten.Ze gaat dan met hem mee naar twijfels wel en Logan ook omdat hij in het verleden teleurgesteld is door een vrouw. Zijn ex maakt Brontë ook onzeker door wat ze haar verteld.Logan stelt Brontë op een test en daar is ze niet van gediend en loopt weer weg. In plaats terug naar huis te gaan blijft ze in New York. Logan kan der dan niey vinden en is ongelukkig en weet nu dat het haar om hem te doen was en niet voor het geld.Toch vindt hij haar e koopt dan weer haar werkplek en stelt hem voor eerst uit te vinden wat ze voelen voor elkaar en uit te gaan als normale mensen.Logan vindt het moeilijk maar doet het wel.Hij houd van haar en wil dat bewijzen.Hoe dat moet je echt zelf lezen.Boek leest lekker weg een soms in het moeilijk om weg te leggen want je wilt weten wat nu...</t>
  </si>
  <si>
    <t>Omdat iedereen (wie dan?) dit boek geweldig vind, dacht ik, nou dan moet het wel een super goed boek zijn. ...Ik ben niet eens tot de helft gekomen.... ik kreeg de kriebels al van het naieve personage, hoe heet ze ook alweer. En dan die uiterst zakelijke ijskoude grey... nope. Kwam op mij zo simplistisch over.... Die hype om die film al net zoiets.Geef mij maar onze eigen Marique Maas (Ester Verhoef)</t>
  </si>
  <si>
    <t>Het verhaal speelt deels in het heden en deels in het verleden af.Je word gelijk op een prettige manier in dit mooi verhaal mee gesleept.Eigenlijk zou het ook wel voor een roman kunnen doorgaan. Vanwegge de rode draad in het verhaal over Bianca en de Itliaan Luca.Erg spannend vond ik het verhaal niet. Maar het geeft wel een mooi beeld van de eerste periode van de komst van de gastarbeiders in ons land. Als Katja met nog een thriller uit komt hoop ik op meer spanning, maar zal het zekker ook weer lezen. Dat van wegen de prettige manier van schrijven.Thanx Katja</t>
  </si>
  <si>
    <t>Tja wat zal ik zeggen, ik vond het geen fijn boek. De schrijfstijl is erg simpel en de personages hebben weinig tot geen diepgang. De hoofdpersoon doet ook regelmatig dingen die niet logisch zijn en de onderlinge relaties blijven allemaal heel oppervlakkig. Misschien dat het wel een fijn vakantieboek is, je hoeft er niet bij na te denken</t>
  </si>
  <si>
    <t>Dankzij Hebban mocht ik dit boek lezen, in ruil voor een recensie. En ohw, ik was maar wat blij toen ik dit boek won. Het verhaal sprak mij direct al aan, en wie wil er nu niet een genummerd en gesigneerd exemplaar thuisgestuurd krijgen?Ik heb al veel meningen over dit boek voorbij zien komen. Zelfs de vergelijking met Tolkien werd gemaakt. Ja, het boek bevat zoals de grootmeester der fantasy ook mooie gedichten en "songteksten". Maar mijns inziens doe je iemand te kort wanneer je hem met een ander gaat vergelijken. De schoenen van een ander passen immers nooit zo goed als die van jezelf.De eerste wereld is een geweldig neer gezet verhaal, die mij direct naar het vervolg doet verlangen. Je kan duidelijk merken dat er flinke voorbereiding in gezeten heeft, en dat Leëvion voor Marc Lommert inmiddels echt bestaat. De personages zijn stuk voor stuk sterke karakters, met allen een eigen geschiedenis die hen sterk maakt. Vanaf de eerste bladzijde zit je, samen met Eroc en Tarú, in een groot avontuur. Op geen enkel moment voorspel, en nimmer saai. Ik heb met volle teugen genoten!!! Bedankt!</t>
  </si>
  <si>
    <t>Het meest intrigerende aan dit boek is dat je de hoofdpersoon begrijpt, maar eigenlijk verklaar je daarmee jezelf gek of de hoofdpersoon normaal. Huh? Hoe krijgt Myrthe dat voor elkaar?Het woord 'burn-out' roept meestal heftige beelden op en wat je merkt in deze roman is dat Myrthe in niets de heftige toon aanslaat. Juist de humor in de vorm van ironie waarmee haar hoofdpersoon haar wereld ziet, maakt het verhaal luchtig.Myrthe weet heel knap de lijn tussen 'gek' en 'normaal' grijs te kleuren. Zo blijken ook de begeleiders die 'normaal' zijn, bepaalde abnormale en grappige typetjes te zijn.Deze roman is een aanrader voor wie ironie waardeert in een verhaal met een heftig onderwerp.</t>
  </si>
  <si>
    <t>Petra Woods, die leiding geeft aan de kustwachteenheid bij Sydney (Australië) gaat met haar jeugdvriendin Kirsten McKenzie (de chique en rijke directrice van de Sentinel Bank) voor een korte vakantie naar Zuid Afrika. Daar ontmoeten ze de 14-jarige Moses, een jongetje dat voorspellende gaven lijkt te hebben. Kirsten besluit de jongen mee naar Australië te nemen en hem daar te laten studeren. Al snel blijkt dat Kirsten de helderziendheid van het jongetje wil gebruiken om haar noodlijdende bank te redden. Als Petra begrijpt wat haar vriendin van plan is, neemt zij de jongen mee naar haar afgelegen huis in het Nationale Park. Moses voorspelt een aantal dingen: dat hij zal sterven in Australië, dat de schepen die deelnemen aan de Sydney Hobart Zeilrace zullen vergaan met veel doden tot gevolg, dat Petra en haar verloofde Billy uit elkaar zullen gaan en dat hijzelf op de tv zal komen. Als Kirsten de jongen ontvoert en mee aan boord van haar zeiljacht neemt, komen ze in een cycloon terecht. Zijn de andere voorspellingen van de kleine stormprofeet ook waar?Stormprofeet is een boek dat meerdere doelgroepen probeert aan te spreken: de sportliefhebbers die houden van boten, water en zeilraces, de lezer die graag meezweeft met het paranormale (Moses lijkt op het water te lopen en heeft voorspellende gaven), de lezer van psychologische romans, de lezer van liefdesromans en de lezer van avonturenthrillers. Op alle vlakken sprokkelt het boek wat punten bij elkaar. Toch krijgen de acties op zee, met veel Hemingway-achtige trekjes, de meeste aandacht.Tegelijkertijd zadelt Stormprofeet de lezer met een aantal clichés op dat zijn weerga niet kent. De (goede) blonde Petra is een tomboy, het liefst gekleed in jeans en t-shirt. Een eerlijke jonge vrouw van 33 met een hart van goud. Als leidster van de kustwacht is zij altijd aan boten aan het sleutelen. Haar (kwaadaardige) vriendin Kirsten is het tegenovergestelde: zij heeft donker haar, is schatrijk, elegant gekleed, efficiënt en uitermate berekenend. De twee jeugdvriendinnen komen als vijanden tegenover elkaar te staan. Blond versus donker, goed versus kwaad. Niet alleen probeert Kirsten de kleine jongen uit te buiten daar waar Petra hem wil beschermen, maar ook dreigt Kirsten de vriend van Petra, de mooie Billy, af te pikken.Het verhaal is eenvoudig van taal en opzet. De jonge Moses met zijn voorspellende gaven houdt de gemoederen bezig. Is hij echt een profeet en moet men rekening houden met zijn voorspellingen of is dat wat hij zegt humbug? Het gegeven is origineel maar wordt pover uitgewerkt. Het onevenwichtig opgebouwde verhaal dreutelt veel te lang door op dit schamele thema en verzandt veelal in acties zonder spanning. Pas na 150 pagina's (van de 288) komt het verhaal een beetje op gang. Stormprofeet is vrijwel nergens bovennatuurlijk, terwijl het wel met dat motief 'flirt'. Het is af en toe klef romantisch en er zitten veel trekjes in van de Boeket/Harlequin-reeks. Het stoere meisje Petra valt op de simpele, mooie vrijbuiter Billy, een adrenalinejunk en een waaghals. Ze dreigen uit elkaar te worden gedreven door de rijke en valse Kirsten.Met name het lang uitgesponnen begin bewijst het onvermogen van de schrijver om zijn motieven en zijn plot goed op de rails te krijgen. Ook helpt het niet dat de handelingen van zijn personages af en toe volstrekt ongeloofwaardig (of op zijn minst onbegrijpelijk) zijn. De maniakale drang van Kirsten om de jonge Moses voor haar zakelijke karretje te spannen, gaan veel te ver om nog geloofwaardig te zijn. Ook de Baywatch-achtige heldendaden van Petra zijn buiten proportie.Het slot van het boek biedt een oplossing die de lezer bijna neerslachtig maakt. Hoe dom denkt de schrijver dat zijn lezers zijn? Dit boek is niet half zo goed als Mind Games waarmee Hector MacDonald ooit de wereld veroverde.Stormprofeet volledig afbreken zou het boek echter onrecht aandoen. Het is absoluut aardig voor mensen die houden van avonturen op en onder water, stormen en stranden, bruine lijven en romantische intermezzo_x0092_s. Het is een combinatie van Baywatch en Superwoman, maar dan geschreven door Alistair McLean in samenwerking met Desmond Bagley. Gewoon actierijk doorsnee amusement dat niet al te serieus genomen hoeft te worden. Nadenken niet vereist. Lekker, hapklaar. Dat kan ook wel eens prettig zijn.</t>
  </si>
  <si>
    <t>Om eerlijk te zijn nogal een tegenvaller. Kan me voorstellen dat het boek voor mensen die met Alzheimer in hun omgeving te maken hebben wellicht interessant is. Maar ik vond het verhaal vrij emotieloos geschreven, Dr Dosa benadert het gedrag van Oscar ook behoorlijk wetenschappelijk, wat in de loop van het boek wel licht verandert maar het komt gewoon niet over. Heb het boek zelfs niet uitgelezen. Normaal gesproken betekent dat 1 duimpje, maar hier toch 2 omdat het denk ik meer in mezelf zit (geen affiniteit) dan dat het door het boek komt.</t>
  </si>
  <si>
    <t>Luchtig vermaak voor in de vakantiekoffer. Vrij oppervlakkig en het woord literair is hier zeker niet op zijn plaats. Viel me tegen</t>
  </si>
  <si>
    <t>Wat een tegenvaller.Ik heb veel boeken gelezen van deze schrijver veel goede en mindergoede.Maar dit boek is echt waardeloos.Als iemand kennis wil maken met de boeken van Grisham en begint met dit boek.Dan leest hij nooit nog een boek van hem.Spijtig</t>
  </si>
  <si>
    <t>,,Is het niet ontzettend raar dat er steeds meer dode mensen bijkomen, terwijl de aarde even groot blijft, zodat er op een dag niet genoeg ruimte meer zal zijn om iedereen te begraven? (Foer, 2005:5)."Dit is een van de vele overpeinzingen van de vroegwijze Oskar Schell die de hoofdrol speelt in Foers roman Extreem luid en ongelooflijk dichtbij. Oskar is negen jaar oud en heeft zijn vader verloren bij de aanslagen van 11 september 2001. De jongen heeft veel verdriet om de dood van zijn vader. Hij denkt na over sterven en over leven en is in therapie om met zijn verlies te leren omgaan.Twee jaar na ‘de dag dat het gebeurde’ besluit Oskar een kijkje te nemen in de kast waar zijn vaders spullen opgeborgen liggen. In een vaas vindt hij een enveloppe met een sleutel erin, een aanwijzing! Samen met zijn vader stippelde Oskar speurtochten uit, waarbij ze op zoek gingen naar aanwijzingen. Met het vinden van de sleutel begint voor Oskar een zoektocht door de stad New York, waarbij hij veel nieuwe mensen leert kennen, maar nog belangrijker, waarin hij leert om zijn verdriet een plaatsje te geven.Dat Foer zijn verhalen graag verpakt in zoektochten was al duidelijk bij zijn debuutroman Alles is verlicht (2002). Ook in zijn nieuwe roman gaat de hoofdpersoon op een queeste. Een queeste is een zoektocht waarbij een avontuurlijke reis wordt ondernomen waarop obstakels overwonnen moeten worden. De queeste staat symbool voor de zoektocht naar wijsheid. Deze kennis wordt verkregen door de ervaringen die de hoofdpersoon tijdens zijn speurtocht opdoet.Oscar is op zoek naar betekenisgeving aan de dood van zijn vader. De wijsheid die hij gaandeweg opdoet is hoe hij om moet gaan met rouw.Aan het begin van de roman is Oskar radeloos van verdriet. Foer geeft dat mooi weer door Oskars kinderlijke gedachtegang uitgebreid te beschrijven. Zijn gedachten springen van het een naar het ander en hij denkt vaak aan zijn vader en de manier waarop hij gestorven is.Tijdens de zoektocht merk je als lezer dat Oskar op een positievere manier leert denken en dat hij beter kan relativeren. Hij ontmoet mensen die hun eigen verdriet hebben en leert dat hij niet de enige is die in het verleden iets traumatisch meegemaakt heeft. De zoektocht helpt Oskar om zijn angst voor bijvoorbeeld het openbaar vervoer te overwinnen en door te praten met andere mensen heeft hij gemerkt dat iedereen op de een of andere manier met verdriet te kampen heeft in het leven. Hierdoor leert Oskar te praten over zijn eigen verdriet en het een plaatsje te kunnen geven, al zou hij zijn vader nooit vergeten.De roman van Foer is overigens niet alleen voor de hoofdpersonen een zoektocht. Als lezer moet je op zoek naar de betekenis van Oskars zoektocht. Niet alleen door middel van gewone tekst, maar met brieven, foto’s en plaatjes geeft Foer de lezer stukje bij beetje aanwijzingen om tot een oplossing te komen. Naar het einde van de roman vallen de puzzelstukjes op hun plaats. Als lezer begrijp je dat de zoektocht van Oskar niet alleen letterlijk een zoektocht naar de herkomst van de sleutel is, maar dat hij de zoektocht an sich en niet de oplossing nodig heeft voor de verwerking van zijn verdriet.Extreem luid en ongelooflijk dichtbij is een sterk geschreven boek. Foer weet een zwaar thema op een luchtige manier te behandelen, doordat hij ervoor kiest om de gebeurtenissen te bezien vanuit de ogen van een kind. Hoewel Oskar slim is voor zijn leeftijd is hij redelijk naïef en dat zorgt voor grappige situaties. De schrijfstijl van Foer is komisch, waardoor het boek niet zo zwaar is als het thema doet vermoeden. Het feit dat hij niet alleen gebruikt maakt van geschreven tekst, maar ook speelt met de narratief door plaatjes en bladzijden vol met cijfers en rode strepen toe te voegen draagt hier aan bij. Je bent als lezer steeds benieuwd naar wat komen gaat.Het is knap dat Foer zowel de hoofdpersoon als de lezer op een zoektocht stuurt die pas aan het einde van de roman opgelost wordt. Hierdoor blijft de roman tot het einde toe interessant en geeft deze ook na het lezen nog stof tot nadenken. Chapeau, of, zoals Oskar zou zeggen: “José”.</t>
  </si>
  <si>
    <t>CoverMooie, mysterieuze cover, die na het lezen van het boek ook helemaal past bij het verhaal. Het zwart schept verwachtingen en de vrouw achter het raam lijkt zich er niet bewust van te zijn dat ze wordt bespied.AuteurAngelique Haak (Rotterdam, 1978) heeft al sinds haar jeugd een passie voor lezen en schrijven. In 2013 won zij een regionale schrijfwedstrijd ter gelegenheid van de week van het spannende boek. Daarna begon het te kriebelen en besloot ze om een eigen thriller te schrijven. ‘Een nieuw begin’ is haar thrillerdebuut.(Bron: Crime Compagnie)MeningJennifer is een geweldig goed omschreven karakter. Veel diepgang, geen standaard vrouw met huisje, boompje en beestje, maar een jonge vrouw met vele littekens. Het mooie aan het verhaal is dat de dingen die zij in haar verleden heeft meegemaakt, mondjesmaat worden toegelicht. Hierdoor blijf je constant nieuwsgierig naar het hoe en waarom. Overige personages blijven wat meer aan de oppervlakte, wat bij een deel van de personages juist zorgt voor een beetje mysterie en verdenking.Het thema is goed gekozen, getrouwde vrouwen die online opzoek zijn naar mannen, actueel thema met alle reclames die tegenwoordig voorbij komen over flirten in je relatie enzovoorts. Goed opgepakt en uitgewerkt in het boek. Neem daarbij het verleden van Jennifer en je voegt er een paar moorden aan toe en je hebt een prima concept voor een thriller.Het verhaal is lekker geschreven, vlot, geen moeilijke uiteenzettingen over onderwerpen, niet teveel “zijlijnen” die teveel van de hoofdzaak afleiden. Gewoon goed leesbaar en hierdoor snel uit.Het verhaal is qua spanning goed opgebouwd, het verhaal trekt aan, doordat het een goede opening heeft. De spanning wordt langzaam opgebouwd en uitgebreid met hier en daar een piek. Het mythologische tintje zorgt voor een beetje mysterie en maakt nieuwsgierig naar de betekenis.Persoonlijk had de verdenking van mij nog iets meer vooruitgeschoven mogen worden, ik had twee verdachten in mijn hoofd waarvan bleek dat ik dus in de goede hoek zat. De uiteindelijke uitwerking was dan nog weer wel verrassend.Kort gezegd kan ik niet anders concluderen dan dat het een erg goed debuut is wat Angelique naar buiten heeft gebracht. Weer een lekkere, spannende thriller van Nederlandse bodem erbij. Een auteur om in de gaten te houden!Plot: 4Schrijfstijl: 4Originaliteit: 4,5Psychologie: 4,5Leesplezier: 4Spanning: 4Een nieuw begin van Angelique Haak krijgt hiermee een mooie 4 sterren.</t>
  </si>
  <si>
    <t>Superspannend boek, helaas is het eerste deel nooit vertaald in het nederlands maar Mar heeft de duitse vertaling helemaal verteld zodat ik goed wist waar het over ging.Heel goed boek, dikke aanrader!</t>
  </si>
  <si>
    <t>"Mijn broer had nog gezongen op de avond dat hij iemand doodsloeg."Er valt iets te zeggen voor eerste zinnen die een sterke indruk maken, maar het houdt ook altijd een zeker verwachtingspatroon in. Als die niet wordt ingelost dan voelt zo'n zin toch als een gimmick of een losse flodder. De roman Schuld trekt echter 224 pagina's door met korte, rake en puntige zinnen die bijna allemaal als roffelende slagen aankomen. De lezer kan maar beter goed voorbereid zijn op het genadeloze tempo van het verhaal dat Walter van den Berg voorschotelt en op de personages die hopeloos op drift zijn.Schuld is een collage van verhalen over een aantal mensen wier levens losjes en tegelijkertijd onlosmakelijk met elkaar zijn verbonden. Zo is daar Kevin, een tiener die ondanks zijn intellectuele capaciteiten in de kleine criminaliteit is beland en op zoek is naar een bevestiging dat alle vrouwen slecht en een stelletje hoeren zijn, maar eigenlijk gewoon op zoek is naar een moederfiguur. Zijn vader met de bijnaam Zingende Ron is een tamelijk talentloze zanger die zich via allerlei ingewikkelde constructies en zwarte baantjes telkens hopeloos in de schulden werkt. Cor is de broer van Zingende Ron, een schrijver die maar amper van zijn werk rond kan komen en zich vergeefs probeert te onttrekken aan de malaise van zijn familie.Hun levens spelen zich af in Amsterdam-West, een kleurloze en troosteloze omgeving waar Walter van den Berg al vaker zijn verhalen heeft gesitueerd. Die troosteloosheid en de bleke periferie van Amsterdam worden op een mooie manier onder woorden gebracht: "De jongens op school kwamen allemaal uit buurten die niet de zijne waren, misschien een paar jongens uit Zuid maar vooral jongens die ergens anders vandaan kwamen en hier een kamer huurden in een woning die de vader van een van de andere huurders had gekocht, allemaal binnen de Ring, allemaal opgewonden omdat ze nu in de grote stad woonden, en Kevin die er al zijn hele leven woonde, aan de rand van die grote stad, die vieze rand waar niemand wilde zijn."De frustraties, de wanhoop en de ellende waar de diverse karakters in het boek mee te maken krijgen, knallen van de pagina's en de letters af, helemaal tot aan de kaft aan toe. Soms is het net alsof Walter van den Berg semantisch aan het freestylen is terwijl hij de woorden als bakstenen tegen de grond smijt. De dialogen zijn niet zelden zonder venijn en de woorden die worden uitgewisseld caramboleren en ricocheren er lustig op los. Het is verleidelijk om een hekel te krijgen aan of op zijn minst een afstandelijkheid te voelen ten opzichte van de personages, maar Walter van den Berg zorgt ervoor dat dit niet gebeurt. De personages zijn bij hun schepper namelijk in zeer goede handen en worden altijd met een zekere genegenheid neergezet, waardoor zij ondanks hun tekortkomingen des te menselijker aanvoelen. Het gevolg is dat het boek schuurt en zeurt. Schuld is daardoor geen gemakkelijk boek om te lezen, maar het is een roman die voor de ontvankelijke lezer onder de huid kruipt en daar zijn weerhaken uitzet.</t>
  </si>
  <si>
    <t>De titel Herkomst verwijst zowel naar het Duitse stadje Bad Ems waar de auteur Botho Strauss in de veertiger en vijftiger jaren opgroeide als naar zijn strenge, vereenzaamde vader op wie hij steeds meer ging lijken.In het eerste deel van Herkomst achterhaalt de 70-jarige Strauss via zijn herinneringen de gelijkenissen tussen hem en deze vereenzaamde man, farmaceut op zijn retour. Zijn vader, niet alleen gekwetst in zijn eer, maar ook letterlijk: in Wereldoorlog I drong een kogel via zijn oog zijn schedel binnen. Strauss harkt in de herfst van zijn leven herinneringen bijeen die het verlangen naar deze man en de tijd die ze samen doorbrachten aanwakkeren. Deze weemoed maakt hem er pijnlijk van bewust dat hij zijn vader de aandacht die hij hem als jongeling ontzegde nu enkel nog kan schenken in mijmerend terugdenken.ook in het tweede deel rijgt Strauss associatief jeugdherinneringen aaneen tot een patchwork van nostalgie. Op de vooravond van de dag waarop zijn ouderlijke woning wordt leeggehaald, laat hij zich vollopen met haast tastbare herinneringen aan Römerstrasse 18, Bad Ems, de rivier, zijn jeugdvrienden, zijn moeder en, alweer, zijn vader. Uit dit terugblikken blijkt een allesoverheersende hunker naar verloren gegane jeugd, verdwenen tradities, gesloopte gebouwen, uit het oog verloren mensen of naar wat verloren ging in zichzelf …Herkomst is geschreven in een gebald proza dat het heimwee, de hunker naar hoe het ooit was onbevangen toelaat.</t>
  </si>
  <si>
    <t>Wow, ik heb het boek in één keer uitgelezen. Niet normaal goed! Ik werd vaak verrast door wat Nicola schreef. Het is super goed geschreven. Ik zou het boek aan iedereen aanbevelen. Echt een top boek!</t>
  </si>
  <si>
    <t>Kwestie van smaak, dat geldt natuurlijk voor ieder verschenen boek. Ik was nieuwsgierig, door alle media heisa rond het boek en de auteur.Ik ben tot blz. 80 gekomen en heb het weggelegd, iets wat ik zelden of nooit doe bij een boek.Complete overkill aan stijl, emoties, drama, van de hak op de tak voorbeelden en zogenaamd grappige opmerkingen. Hoop kabaal en drama: niets voor mij.</t>
  </si>
  <si>
    <t>Als adolescent lees ik niet vaak engelstalige boeken, dit was misschien het tweede of derde. De nederlanstalige versie van dit boek heb ik niet gelezen en ik ben ook niet van plan het te doen.Donna Leon weet hier weer een misdaadroman neer te pennen vol met humor, gedetailleerde beschrijvingen, gevoelens enzoverder. Wat voor velen een brok letters bij elkaar gedrukt mag lijken is voor mij, en voor anderen hoop ik, een heus lectuurmonster. Dat Donna Leon nog bibliotheken vol mag schrijven met boeken die je evenzeer meesleuren in de wereld van Brunetti als deze.</t>
  </si>
  <si>
    <t>Dit boek vond ik helemaal niet realistisch. Niet wat ik van Marelle Boersma gewend ben. Voor mij een grote afknapper, niet spannend, ik kon niet in het verhaal komen omdat ik me niet kan voorstellen dat dit echt gebeurd is waardoor ik me niet kon inleven. Ik hoop dat de volgende van marelle Boersma weer als van ouds is.</t>
  </si>
  <si>
    <t>Via de Hebban leesclub was ik een van de geselecteerde om het thillerdebuut Vogelvrij van Kasper van Beek te lezen.Het begin van het boek grijpt je meteen en zit je op het puntje van je stoel. Je wilt doorlezen om te kijken waar het verhaal en de personages naartoe gaat. Helaas weet Kasper dit niet vol te houden. Het verhaal wordt met de bladzijde vager en de beslissingen die Olaf neemt in zijn zoektocht onlogisch, niet realistisch en onwaarschijnlijk. Nadat zijn collega Mila in het verhaal komt om mee op zoek te gaan naar antwoorden, begint bij mij een irritatie op te komen richting de hoofdpersonages. Naarmate het einde nadert weet Kasper alle vage verhaallijnen en beslissingen tot een verrassend, maar onrealistisch einde aan te brengen.Is het een thriller? Voor mijn niet, meer een spannend verhaal. Dat Kasper een film- en televisieproducent is van beroep merk je goed aan zijn schrijfstijl. Hij schrijft zo beeldend, dat je je fantasie tijdens het lezen niet hoeft te gebruiken. Hierdoor blijft het verhaal niet goed hangen. Dit thrillerdebuut krijgt van mij 2 sterren.Kasper van Beek (Amsterdam, 1985) is film- en televisieproducent. Hij is medeoprichter van twee productiebedrijven, waarmee hij een breed scala aan nationale en internationale projecten maakt. Hij woont en werkt in Amsterdam. Kasper debuteert als auteur met de thriller ‘Vogelvrij’Achterflap: Het rustige leven van Olaf wordt op zijn kop gezet wanneer hij een groene envelop tussen zijn post vindt. In de envelop zit een foto van hemzelf, lachend aan de oever van een bevroren meer, met zijn arm om de schouders van een andere man. Hij herkent deze man niet en heeft geen enkele herinnering aan het moment waarop de foto is genomen. Zijn familie zegt dat het vast een grap is en dat hij de foto maar moet vergeten, maar Olaf kan het niet loslaten.Samen met Mila, een collega die haar eigen redenen heeft om hem te helpen, begint Olaf aan een zoektocht naar de onbekende man op de foto. Het leidt hem van Amsterdam naar Helsinki, en de nachtmerries die Olaf in toenemende mate teisteren blijken verrassend dicht bij de waarheid te komen. Hoe meer Olaf en Mila ontdekken, hoe gevaarlijker de belagers worden die hen achtervolgen. Wie heeft de foto gestuurd en vooral: waarom?</t>
  </si>
  <si>
    <t>Ik vraag mij af waarom Noort haar nieuwste boek een literaire thriller durft te noemen. Nieuwe buren is niks meer dan een goedkoop zeer voorspelbaar bouqetreeksrommantje met platvloerse seks.Jammer want ik had na Terug naar de kust (topper) en De eetclub hoge verwachtingen van Saskia Noort. Die zij zeker niet heeft waargemaakt</t>
  </si>
  <si>
    <t>Na de Ragdoll moorden is Baxter bezig om haar leven weer op te pakken. Ze is gepromoveerd, ze heeft een relatie en ze speurt copycat criminelen op die de Ragdoll moorden proberen te recreëren. Omdat de meeste gevallen uit de hand gelopen grappen zijn heeft Baxter er schoon genoeg van. Maar dan gebeurt er een moord in Amerika die mogelijk een daadwerkelijke connectie heeft met de Ragdoll moorden. Noodgedwongen komen Amerikaanse agenten Baxter om hulp vragen…..niet dat Baxter daar op zit te wachten.Kort voordat ik aan Hangman begon heb ik Ragdoll herlezen om mijn geheugen op te frissen over de gebeurtenissen die zich in dat boek hebben voorgedaan.Waar in Ragdoll alles om Wolf draait heeft Hangman het stokje overgedragen aan baxter. Wolf vond ik geen vermakelijk figuur dus ik was blij dat Baxter het overnam, zij is keihard en sarcastisch. Normaal houd ik wel van dat soort personages, helaas pakte het in Hangman anders uit.Baxter was zo overdreven in haar doen en laten, de gedwongen humor en sarcasme overschaduwen de rest van haar karakter. Ik snap dat het in haar geval een coping’s mechanisme is maar het wordt zo aangedikt dat het niet meer vermakelijk is om te lezen.Dit geldt trouwens voor meer personages, ze worden heel groots en overdreven beschreven zonder dat je ze echt leert kennen. De komst van nieuwe personages voegt zo niets toe aan.Gelukkig hebben we Edmunds nog, hij haalt ons uit de chaos en neemt ons mee in de ontwikkelingen die zich in zijn leven plaatsvinden.Al met al heb ik een boekkater aan Hangman overgehouden. Het boek is niet moeilijk geschreven maar de schrijfstijl is chaotischer dan in zijn voorganger. Dat plus de “over the top” karakters van de personages maakt dat het voor mij geen vermakelijk boek is.Waar ik mij het meest aan stoorde was waar in Ragdoll Wolf in het middelpunt stond en de verschillende verhaallijnen bij elkaar bracht. Het in Hangman met Baxter juist de andere kant op, de verhaallijnen komen nog wel op één punt uit maar haar rol is mij nog steeds niet duidelijk.Het concept van het verhaal is op zich leuk bedacht maar de uitwerking ervan laat te wensen over. Ik zal daarom de vervolgdelen niet oppakken.</t>
  </si>
  <si>
    <t>Een coming of age verhaal op een te journalistieke wijze gebracht.Edith Tulp is een journalist die voor haar werk regelmatig reizen maakt door Afrika. Reizen die haar inspireerden voor een 2-tal romans.Alleen dapper te zijn is een verhaal over een jonge vrouw met een wat getroebleerde jeugd en een weinig omlijnd toekomst beeld.Uit pure wanhoop richt ze zich op wat zelfonderzoek in een groepstherapie. Met weinig resultaat. Ze voelt zich hier alles behalve op haar gemak. Wel wordt ze gewezen op een reisdoel met de nodige uitdagingen, een tocht door de Sahel. Impulsief als ze is wordt op een hop en een sprong de reis geboekt.Het reisgezelschap is niet helemaal wat ze ervan verwacht heeft. Ze heeft moeite om haar weg te vinden.Daarbij is de moeizame verhouding met reisleider Koen ook niet echt rustgevend. Verliefdheid en afkeer wisselen elkaar af.En helaas blijkt ‘witte ridder’ Koen te wisselvallig om een vaste baken in haar leven te worden.Na de omzwervingen in de woestijn blijkt ze zich niet langer thuis te voelen in een, haar beklemmend Nederland. Een opnieuw impulsieve beslissing om ontwikkelingswerk te gaan verrichten in Liberia geeft haar eindelijk het inzicht dat dat is wat ze wil gaan doen, de mens in Afrika helpen. Echter de roman eindigt met een open eind. Eindelijk heeft ze haar bestemming gevonden, maar helaas ziet ze ook de keerzijde van het hedendaagse Afrika en de rol van het westen. En het zou zomaar heel slecht met haar kunnen aflopen........Edith kan schrijven dat is duidelijk, ze weet haar onderwerpen zeker te kiezen en zijn ook zeker interessant. Echter, waar het misgaat weet ik niet, maar het verhaal, hoe gruwelijk, romantisch, politiek correct dan ook, beklijft niet. Je leest wat je leest, maar mijn gevoel zegt, ‘nou en?’. Kortom als roman boeit het niet. Het is meer een journalistiek stuk dan een roman. En dat wringt als je een coming of age van een jonge vrouw wilt beschrijven. Dus helaas voor mij een niet echt geslaagd boek.</t>
  </si>
  <si>
    <t>Vrouwen versieren is een kunst die de auteur tot in de finesse beheerst.Er worden talloze tips gegeven voor de mannelijke helft van de lezers hoe je een dame aan de haak kunt slaan, afgewisseld met de eigen ervaringen van de auteur. Hij schroomt daarbij niet aan te geven dat het ook bij hem wel eens mis kan gaan. Van het moment dat je een dame voor het eerst ziet tot en met het moment dat je samen de eerste keer seks hebt, alles wat je altijd al wilde weten wordt uitgelegd en voorzien van tips om iedere stap goed te laten verlopen.Ook leuk voor de dames onder de lezers om eens op een andere manier in het hoofd van de heren te kunnen gluren en met een knipoog te kijken naar het gedrag van de eigen sekse.Herkenbaar en leerzaam. Soms roept het herinneringen op aan dierbare en minder prettige momenten in het leven die de meesten van ons wel eens hebben meegemaakt.Het is niet te expliciet, maar wel helder. Een prettig te lezen boek dat je weet te raken, of je nu een versierder bent of niet.Beoordeling:☆☆☆☆ISBN: 9789462660700Uitgever: Uitgeverij SchrijverspuntUitgave: PaperbackVerkoopprijs: 15,95 euroGeschreven door Marco Van Driel</t>
  </si>
  <si>
    <t>De eerste helft las lekker weg, korte hoofdstukken. Maar op den duur waren de gebeurtenissen zo ongeloofwaardig, dat ik me er bijna niet toe kon zetten om dit boek uit te lezen, jammer.</t>
  </si>
  <si>
    <t>Als tijdens een feest in het Witte huis een bediende in snikken uitbarst omdat haar kleinzoon is overleden aan het gebruik van cocaïne, is voor de president de maat vol. Cocaïne moet voor eens en altijd de wereld uit worden geholpen. Maar hoe pak je zoiets aan?Paul Deveraux, bijnaam Cobra, is een voormalige geheimagent. Zijn reputatie is voldoende om door de president gevraagd te worden dit project op zich te nemen. Deveraux_x0092_ leeftijd (eind zestig, begin zeventig) is geen enkele belemmering. Na een analyse van het probleem besluit Deveraux het project op zich te nemen, als er aan zijn voorwaarden wordt voldaan. De belangrijkste daarvan zijn een vrijbrief voor zijn acties en een grote smak geld om de boel te financieren. Na de toestemming van de president gaat Deveraux aan de slag en dat zal de cocaïnewereld merken.Forsyth is al in de zeventig maar gaat gestaag door met schrijven. Zal zijn eigen leeftijd er iets mee te maken hebben dat hij in dit boek wil laten zien dat de oudjes nog meetellen? Naast Deveraux is er ook een grote rol weggelegd voor Cal Dexter, een voormalige premiejager van ergens in de zestig.De schrijfstijl die we gewend zijn van Forsyth komt ook in dit boek sterk naar voren. Het leest niet zozeer als een roman maar als een geschiedkundige opsomming van allerlei gebeurtenissen en een uitleg hoe de ene reactie invloed had op de andere. En zoals in zijn vorige boeken ook gebruikelijk is, vertelt hij van een aantal personages hoe ze opgegroeid zijn (en soms zelfs hoe de ouders van die personages opgegroeid zijn) om zo hun huidige handelen een verklaring te geven.En dat zou een prima boek kunnen opleveren, als Forsyth zich niet zo enorm verslikt had in het onderwerp. Het uitroeien van cocaïne. _x0091_Alleen cocaïne, meneer de president? De rest niet? Geen heroïne, PCP, angel dust, extasy of de alomtegenwoordige cannabis?_x0092_ probeert een medewerker van de president nog.Het grootste deel van het boek lijkt Forsyth de materie onder controle te hebben en kan de lezer meemaken hoe de oorlog tegen de cocaïne verloopt, ook al knaagt het dan al dat het toch niet zo simpel kan verlopen als wordt geschetst. Maar dan moet Forsyth nog een einde breien aan het geheel en daar is waar het spaak loopt. Zonder afdoende verklaringen laat hij personages dingen doen die afwijken van hun eerdere gedrag, waardoor hij de lezer met raadsels achterlaat.Het zou beter zijn geweest als Forsyth een minder groot onderwerp had aangesneden.</t>
  </si>
  <si>
    <t>Heel mooi en ontroerend.</t>
  </si>
  <si>
    <t>Neem een onvoorstelbaar knappe, ongelooflijk rijke en machtige jongeman, gooi erbij een flinke portie cynisme, een vrachtwagen vol vrouwonvriendelijkheid, puberaal machogedrag en neiging tot snikkend instorten bij de eerste tegenslag en ziedaar: het hoofdpersonage Drew Evans, slechtst denkbaar voorbeeld van een retroseksueel pur sang. Op de dag waarop zijn pad gekruist wordt door lange benen van even ongelooflijk knappe, net zo zelfverzekerde, succesvolle en ambitieuze Kate Brooks, komt er een verandering in het simplistische geestelijke leven van Drew. Was hij voorheen meer van: “…zie je die vent - zwart pak, moorddadig knap?... ja, die vent die in het wc-hokje wordt gepijpt door een roodharige schoonheid. Dat ben ik. De echte ik…”, na zijn ontmoeting met Kate transformeert hij langzaam maar zeker in een gevoeliger variant van zichzelf. In beide gevallen blijft hij een ongeloofwaardig gefantaseerd personage. Maar wie wil nou fantaseren over een dergelijk misbaksel? Nog een raampje open in de deerniswekkende gedachtewereld van Drew: “…voor de dames die meeluisteren… als een man die je zojuist hebt ontmoet je een 'baby', 'schatje', 'lieveling' noemt... moet je vooral niet denken, dat hij je zo erg ziet zitten… hij doet het omdat hij zich je echte naam niet meer kan of wil herinneren… en geen meisje wil de verkeerde naam horen als ze op haar knieën zit op het herentoilet.” Volgende: “…rooie heeft immers goed haar best gedaan op de pijpbeurt…ze heeft een drankje verdiend….” Volgende: “…het is een beroerde wip. Een tip (voor dames): geen geluid maken en stil blijven liggen als een lijk… levert geen spetterende herinnering op.” Het is onvoorstelbaar dat deze woorden door een vrouw zijn geschreven en het is maar te hopen dat dit niet haar serieuze overtuiging is over hoe de meeste mannen in elkaar zitten (een tijdlang vond ik al lezend troost bij de gedachte dat dit bijna zeker humoristisch bedoeld moet zijn, maar ik vrees dat het niet zo is).Zulke pareltjes sieren ongeveer elke tweede pagina en ondanks dat Drew zichzelf en aantal keren vergelijkt met Richard Gere in Pretty woman, heeft de lezer een sterk verlangen om een dergelijke macho zak nooit ofte nimmer in het echte leven te ontmoeten. Het personage Drew wordt dan plotseling anders als hij de mooie Kate ontmoet. Helaas weet de schrijfster hier niet voldoende uit te halen: het had best spannend kunnen zijn, twee vergelijkbaar narcistische en in wezen lege figuren die elkaar ontmoeten zowel op de werkvloer als in een ontluikend liefdesgevoel, maar helaas ontaardt het in een weinig subtiele strijd tussen de lakens en eindeloze herhalingen van het o zo bekende leidmotief: Jongen wil meisje. Meisje wil jongen niet. Jongen wil meisje nog steeds. Meisje wil jongen wel. Jongen wil meisje nog steeds. Meisje en jongen hebben seks. Meisje wil jongen niet (meer). Enzovoort, enzovoort.Het is een vederlicht verhaal, de personages hebben geen enkele diepte en wekken op geen enkele manier de sympathieën of het medegevoel van de lezer op. De zich flink herhalende beschrijvingen van de seksuele daad zijn – ondanks de aantrekkingskracht die tussen Drew en Kate stroomt – slaapverwekkend. De uitdaging in een goede erotische roman is ook: show, don’t tell. Een goede schrijver laat ook iets aan de verbeelding van de lezer over, schept een wereld met hiaten die de lezer uitnodigen om ze op te vullen. Subtiliteit en fantasie prikkelende omschrijvingen, niet de expliciet gepresenteerde veelvoudige daad, dat zijn de ingrediënten die de lezer doen verlangen naar meer. En dat is de kunst die Emma Chase helaas niet meester is.</t>
  </si>
  <si>
    <t>Majgull Axelsson met het boek: ‘Ik heet geen Miriam’ zou taalkundig eigenlijk: ‘Ik heet niet Miriam’ moeten zijn. Het is een aangrijpende roman over duistere geheimen van Zweden, de uitsluiting van de zigeuners (Roma) tijdens en naoorlogse periode van de Tweede WereldoorlogIk ben er niet van overtuigd waarom zij ervoor koos om dit verhaal op deze manier te schrijven. Het idee wanneer Miriam tijdens een wandeling eindelijk haar leven vertelt aan kleindochter (die in feite de stiefkleindochter is), werkt in mijn ogen niet goed met de waargebeurde pijnlijke scènes uit Auschwitz- Birkenau en Ravensbrück. Miriam die als tienermeisje Malika heet is voortdurend aanwezig net als het broertje Didi. Het is alsof een zo groot geheim over de onderdrukking van een heel volk te vertellen, de kracht van het verhaal daardoor wordt afgezwakt. Hoe het is om een heel leven te op te bouwen met een leugen. Ik zou liever een verhaal uit de eerste hand willen lezen, van de Roma's ( zigeuners) zelf in hun eigen woorden.Soms vond ik het zo gruwelijk dat ik pagina’s oversloeg. Non-fictie en fictie is voor mij niet weggelegd. De talrijke bronnen waar de schrijfster haar ideeën vandaan heeft gehaald worden achterin het boek vermeld.</t>
  </si>
  <si>
    <t>Als je leesverslaving ooit begon met het lezen van medische thrillers dan ben ik altijd blij als ik weer een nieuw boek kan lezen in dat genre.Maar deze zorgt er voor dat ik nu weer een boek lees van mijn favoriet op dat gebied: Robin Cook.Tenenkrommend vond ik het.Veel word aangetikt maar niet uitgewerkt.Het gemak waarmee Manon de patiëntengegevens deelt met haar vriendin gaat mij iets te makkelijkWaar is haar arts moraal? Tuurlijk zwicht Manon op den duur maar dit ging wel heel simpelEr wordt een moord gepleegd en de politie word niet ingeschakeld? Heel apart, en het gemak waarom dat niet gedaan word. ook later is er geen gedegen verhoor waar blijkt dat de 2 vriendinnen onschuldig zijn hoewel ze alle schijn tegen hebben.Dan is de zoon van Charlotte weg meegegeven aan een "oom" dat gaat ook wel makkelijk op het kinderdagverblijf. Te makkelijk.Ze moet dan een foto meenemen om haar zoon te zoeken? Ze neemt een foto mee in een lijstje? Als goede moeder staan er minstens 1000 op je telefoon.Nee een hoop onderwerpen worden aangetikt maar het mist uitwerking.Zelfs de medische termen worden niet uitgelegd als je nog nooit bevallen bent dan is niet alles duidelijk.Nee mijn favoriet was het niet.Er stonden meer negatieve reacties, maar die zijn weg.</t>
  </si>
  <si>
    <t>Wat was ik blij dat hebban mij had uitverkoren om mee te doen met de buzz over Cody, de debuutthriller van Bernice Berkleef. Het heerlijke weer leent zich tenslotte uitstekend voor het lezen van een lekker spannend boek.Het verhaal begint met de grootste nachtmerrie die een moeder zich kan voorstellen: het wiegje van je twee maanden oude zoontje is leeg en even later blijkt dat je man zich op het politiebureau heeft gemeld met het lijkje in de Maxi Cosi. Vanaf het allereerste begin is duidelijk dat het allerergste zich heeft voltrokken, hopen op een happy end is er niet meer bij.De vraag bij dit verhaal is dus niet wat er gaat gebeuren, maar hoe het is gebeurd en wie daar verantwoordelijk voor is. Een hele uitdaging voor een schrijfster om het boek dan toch spannend te houden, maar helaas is de schrijfster daar niet in geslaagd. En dat terwijl de ontknoping uiteindelijk best wel verrassend is. De tegenvaller zit hem in het feit dat de verschillende hoofdpersonen in het verhaal nogal onnatuurlijk reageren op de gebeurtenissen. Je gaat niet echt met ze meeleven en doorvoelt geen diep verdriet. Het verhaal wordt voornamelijk beschreven vanuit de moeder, de vader en vanuit het dagboek van een andere dame en is opgedeeld in 6 delen: dag 1 t/m 6.Naast het feit dat de hoofdpersonen in het boek niet echt gaan leven, is het taalgebruik vaak ook wat geforceerd. Dit nog los van het feit dat er heel veel ruimte in beslag wordt genomen door muziekteksten en titels van films, terwijl dit meestal niet functioneel is, maar vooral lijkt te dienen als bladvulling.Op de achterflap staat dat de schrijfster de smaak van het schrijven te pakken heeft. Hopelijk slaagt ze er in haar volgende boek beter in om een goede thriller af te leveren.</t>
  </si>
  <si>
    <t>window.addEvent("domready", function(){var FO1257965130 = { movie:"http://www.youtube.com/v/CbVzFEwbHyw", width:"300", height:"247", majorversion:"8", build:"0", xi:"true" };UFO.create(FO1257965130, "divID1257965130");});</t>
  </si>
  <si>
    <t>Na een goede recensie in de krant "De Standaard" besloot ik het boek te lezen, en ik moet zeggen dat ik zeker niet werd teleurgesteld. Dit boek moet het niet hebben van een nagelbijtende spanning, maar blinkt uit in een prachtig en zeer rijk en poëtisch taalgebruik, een sublieme sfeerschepping, een uitmuntende uitwerking van de verschillende personages en een prachtige schets van de zeden en gewoonten van het negentiende eeuwse "Stamboul". Het gebruik van de verschillende vertelperspectieven zorgen voor een aangename afwisseling en de personages zoals Kamil, Sybil en Jaanan lijken echt tot leven te komen. Voeg daarbij nog een complex en knap uitgewerkt verhaal en je waant je in de Oriënt, waarbij verschillende intriges mekaar kruisen en waarbij we en passant nog iets leren over de negentiende eeuwse politiek van Turkije en Engeland.Sommige zinnen zijn echte pareltjes en kunnen zo in een poëziebundel terecht. Een historische roman zoals er (te) weinig zijn. Prachtboek, en warm aanbevolen!!!</t>
  </si>
  <si>
    <t>Ik vond het uitermate interessant dit boek te lezen daar het nogal onvoorspelbaar is. Zoals je misschien al uit de titel kunt opmaken speelt het verhaal zich af in de duistere hoeken van de samenleving. Geweld is zodoende een van de hoofdthema's. Andere thema's die aan bod komen zijn seks en drugs in maffiakringen.In Bankier van de maffia wisselen de spannende verwikkelingen elkaar snel af. Dit is, net als het grote aantal personages, wel iets waaraan je moet wennen.Doordat de personages round characters zijn, is het gemakkelijk je in hen te verplaatsen. Dit bevordert het lezen.</t>
  </si>
  <si>
    <t>Ik vond het een rommelig en slecht geschreven boek. Na hoofdstuk 3 ben ik ermee ophouden omdat ik helemaal geen structuur kon ontdekken. Het zijn korte stukken met ervaringen van bevrijdingskinderen die willekeurig achter elkaar gezet zijn. Ze worden niet geïntroduceerd, maar je krijgt opeens het verhaal van deze of gene te lezen. Halverwege de tekst is de hoofdpersoon soms opeens iemand anders. Gaat het eerst over Lydia, worden opeens de ervaringen van Tiny verteld. Kop noch staart.Daarnaast zijn de ervaringen grotendeels vergelijkbaar. Iedereen is blijkbaar op de hoogte, behalve het bevrijdingskind zelf, die onthutst en met vragen achterblijft als hij/zij het geheim ontdekt. De moeder weigert namelijk ook maar iets te zeggen.</t>
  </si>
  <si>
    <t>‘De oneindige zee’ is het tweede boek in de vijfde golf Fantasy serie van Rick Yancey.De Vijfde Golf komt eraan, en de mensheid staat aan de vooravond van totale vernietiging.Cassie, Ben en Ringer overleefden de eerste vier vernietigende Golven en staan voor een moeilijke keuze: wachten tot Evan Walker terugkomt of op zoek gaan naar andere overlevenden vóór de vijand hen te pakken krijgt. Want dat er een nieuwe aanval komt is onvermijdelijk. Cassie en haar vrienden zullen de ultieme strijd moeten aangaan tussen hoop en wanhoop, leven en dood.We hebben de eerste vier Golven overleefd.We houden vol, maar de overwinning is nog ver weg.We hebben hoop, maar worden door haat verteerd.Ze denken dat we zwak zijn.Maar we zijn niet alleen.In het eerste deel hebben we kennis kunnen maken met de wereld, de totale destructie en de personages. Nu worden deze met elkaar verweven en leren we de hoofdpersonen beter kennen met alle nukken en onderlinge relaties. Het zijn nogal veel personen die allen een of meer bijnamen hebben. Dit maakt dat ik voor het eerst in mijn recensie-loopbaan met een notitieblaadje &amp; pen in de buurt aan het lezen ben. Of het genre nu science fiction of Fantasy is, toch zou deze strijd in de toekomst gevoerd kunnen worden. De ruimteschepen, de gebruikte technlogie, de golven van vernietiging als de pest en de Nacht van de Rat, is niet een zo-heel-ver-van-mijn-bed-show.Cassie Sullivan’s vader is gedood door Vosch, de commandant van kamp Askuil. Samen met haar broertje Sam en de paar andere overlevenden proberen ze uit zijn handen te blijven. Ze verblijven in een leegstaand hotel maar moeten eigenlijk voor de volgende golf van verderf komt verplaatsen naar een veiligere plek. Ze zijn onderling verdeeld over Evan Walker en voeren alvast wat verkenningen op de route uit. Blijkt dat de tegenpartij kleine kinderen inzet als menselijke bom en niemand te vertrouwen is. Het komt tot een confrontatie, zou Evan Walker daarbij zijn? Is de strijd nu gestreden? Voor de fans is er goed nieuws: het boek heeft een open einde, dus … wordt vervolgd!‘De oneindige zee’ van Rick Yancey, Uitgeverij A.W. Bruna, april 2015./Lmcmr</t>
  </si>
  <si>
    <t>Peter Harper, een musicus met een creatieve dip zoekt in Ierland een rustige plek om over zijn echtscheiding en muzikale writers block te komen. Hij vindt een plek op Tremore Beach, waar hij alleen woont met als naaste buren: Leo en Marie Kogan.Tijdens een onweer wordt hij getroffen door de bliksem en sinds die tijd heeft hij hoofdpijnen en dromen, die over gevaar gaan. Hij weet niet wat hem overkomt, wel herkent hij het van zijn moeder, die voorspellende dromen had.Zijn kinderen komen tijdens de vakantie bij hem en vlak voor ze naar Tremore Beach gaan ziet hij in een droom een krant met een artikel dat gaat over een drama met vier doden op Tremore Beach. Hij gaat toch naar zijn huis op het strand en neemt zich voor zijn kinderen goed in de gaten te houden, maar hij kan niet voorkomen dat verschrikkelijke dromen zijn angst en zijn leven beheersen.Het verhaal is spannend omdat je als lezer niet weet waar die dromen vandaan komen en of ze werkelijk de toekomst voorspellen en waarom dan? De dromen/beelden zijn heel realistisch waardoor Peter het gevoel heeft, dat hij er midden in zit. In het begin gebeurt er niet veel maar wordt de spanning opgebouwd. Peter Harper's zijn visioenen worden door niemand geloofd en zijn buurman wuift het weg. Als hij na een gevecht in het ziekenhuis beland en daar niet uit mag wordt het angstig. Wat als de voorspellingen uitkomen en hij ligt machteloos in het ziekenhuis terwijl zijn kinderen in gevaar kunnen zijn? Op het eind komen de voorspellingen uit, alleen is de uitslag anders dan hij gedacht heeft. Dat deel is heel spannend en blijf je lezen om te kijken hoe het afloopt.Het verhaal is sterk door de lucide dromen van Peter waarbij lang onduidelijk is wat de betekenis daarvan is waardoor je als lezer ook allerlei vragen hebt.Het verhaal leidt naar een verrassende ontknoping waarbij door een verklaring achteraf de zaken duidelijk worden.</t>
  </si>
  <si>
    <t>Dit is het eerste boek van Unni Lindell dat ik gelezen heb. Mooi geschreven echter minder "thrilling" dan verwacht. De ontknoping is m.i. te vroeg in het verhaal, waardoor het zeer moeilijk wordt het plot van de nodige spanning te blijven voorzien. Verder vond ik het, ondanks de mooie schrijfstijl, zeer ongeloofwaardig; sprookjesachtig onwaarschijnlijk. Passende titel dus! Het feit dat de gepensioneerde politieman Holger Eliassen bij niemand door kan dringen met zijn gevonden bewijsmateriaal en zijn hele vertrouwen legt in een de vrouw die hij als kind door hem misbruikt is,is zeer ongeloofwaardig. Mooi geschreven, maar helaas toch slechts 2 *.</t>
  </si>
  <si>
    <t>Hoe de hoofdpersoon spreekt tegen en over zijn gehandicapte zoon maakt sympathie erg lastig, zo niet onmogelijk. Niet alleen over zijn zoon overigens. Zo zegt hij over diens moeder: "Zoals zoveel zwangere vrouwen had ze vanaf haar vierde maand een onblusbare zin om te vrijen. Heeft iets te maken met een veranderde doorbloeding daar onderaan. (...) Alle hoeren zouden vier maanden zwanger moeten zijn."Need I say more?</t>
  </si>
  <si>
    <t>Inderdaad, een beetje een 'uitglijder' van Loes. Ik vind haar andere boeken veel beter. Ik vond het hele verhaal een beetje afgeraffeld en ook de hoofdpersonen niet echt sympathiek.</t>
  </si>
  <si>
    <t>De Italiaanse filmregisseur Paolo Sorrentino (1970) is ook auteur. Hij schreef eerder twee romans, maar echt bekend werd hij met zijn film La grande bellezza. Hiermee won hij in 2014 een Oscar voor de beste buitenlandse film. Jeugd, het boek en de film Youth zijn quasi tegelijk uitgekomen. Youth was de grote winnaar van de Europese Filmprijzen want de film werd uitgeroepen tot beste Europese film van dit jaar. Michael Caine kreeg de prijs voor beste Europese acteur. Regisseur Sorrentino ging ervandoor met de onderscheiding als beste Europese regisseur. Niets dan woorden van lof voor de film, of het boek zal worden bejubeld valt echter sterk te betwijfelen.In deze korte roman mijmeren een gepensioneerde componist en een regisseur op leeftijd over het leven, tijdens een vakantie in een kuuroord in de Alpen. Fred is een gepensioneerde componist-dirigent, Mick is nog steeds actief als filmmaker. Beide heren naderen de kaap van de tachtig; ze zijn al sinds jaren bevriend. Ze verblijven in een luxehotel aan de voet van de Alpen, waar ze vakantie vieren. De maestro wil een korte comeback op verzoek van de Engelse koningin afhouden, de ander werkt met een stel jonge kerels aan zijn laatste filmische exploten. Samen bezinnen de twee vrienden zich over hun leven, liefdes, veroudering en het definitieve verlies van hun onschuldige jeugd. Ook overschouwen ze hun gemiste kansen, uiten ze gevoelens van spijt en van definitieve berusting in hun lot.Vooral de filmscène waarin Fred boven op een heuvel naar de koebellen luistert, die hem als een symfonie in de oren klinken, wordt hemels mooi weergegeven. In het boek wordt deze passage slechts erg sec beschreven. “Terwijl hij naar de koeien kijkt, gaat hij op een rotsblok zitten. Hij luistert naar het speelse samenspel van klanken: koeien, cicaden, vogel. Dan concentreert Fred zich, doet hij zijn ogen dicht. Zachtjes begint hij met zijn hand te zwaaien, als een dirigent, en dan, als bij toverslag, stopt een aantal koebellen. Er blijven andere over, maar die produceren niet langer een anarchie van geluiden en houden zich aan een melodieuze volgorde. Met een nieuw handgebaar stopt Fred in gedachten nog meer koebellen, er blijven er maar twee over, die om beurten klingelen.” Twee minuten film, één schamele pagina in de roman.De roman Jeugd is geschreven op basis van het filmscenario, meestal is dit net andersom. Het verhaal is een comedy-drama pur sang, geschreven in een erg beknopte schrijfstijl en voorzien van glasheldere dialogen. Deze recensie kan geenszins worden losgekoppeld van de film; er moet obligaat worden vergeleken. Jeugd situeert zich ergens halverwege tussen literatuur en filmscript, het is vlees noch vis. Paolo Sorrentino slaagt er in het boek immers niet in zijn vertelling scherp genoeg weer te geven of voldoende diepgang te creëren. Zelfs een lezer die een oeverloze fantasie bezit zal zich niet kunnen losmaken van de rolprent. Daarom ook duidelijk de volgende tip: bekijk eerst de film, lees pas nadien het boek(je). Op deze manier kan je dan tijdens het lezen de prachtige filmbeelden nogmaals op je netvlies projecteren.</t>
  </si>
  <si>
    <t>Wat een tegenvaller!Of had ik te hoge verwachtingen?De titel is totaal misleidend, want er worden naar verhouding slechts maar enkele pagina's in het boek besteed aan wat de titel doet vermoeden...!Los van het zeer aangrijpende thema van de Holocaust, vind ik het boek (c.q. de schrijver) wat narcistische trekjes hebben, misschien ook doordat het boek in de ik-vorm is geschreven. Af en toe wilde ik het daardoor gewoon niet meer verder lezen, en gewoon wegleggen!Het laatste deel - betreffende Ernie, en in de derde vorm geschreven - vond ik veel indringender!Kortom: Het boek viel mij tegen!</t>
  </si>
  <si>
    <t>Ik heb het boek helemaal uitgelezen en er zaten behoorlijk vreemde en gewoon weg ranzige verhalen tussen. Het verhaal gaat over een groep mensen die alles achterlaten voor 3 maanden om op een onbekende locatie te worden opgesloten en daar samen het verhaal van hun leven te schrijven. Het boek vertelt over de gebeurtenissen in het huis waar ze opgesloten zitten en over de achtergrondverhalen van de personen in het huis. De één nog schokkender dan de ander.Dit noemt het boek nu 'Horror van de 21e Eeuw'? Ik vond het ten eerste geen horror, het was gewoon te bizar voor woorden en ranzig. Verder vindt ik het niet per se passen bij de 21e. Ik had me een heel ander boek voorgesteld toen ik over dit boek las. Echter wilde ik hem wel graag uit lezen, ondanks het feit dat ik sommige verhalen niet goed kon volgen.Eigenlijk zou ik dit boek niet aanraden, tenzij je houdt van héél erg out-of-the-box en na elk hoofdstuk het gevoel wilt hebben 'dit is gewoon niet normaal meer' en dat je een paar uur geschokt voor je uit staart.</t>
  </si>
  <si>
    <t>Soms kom ik boek tegen waarbij ik dag vrees dat ik het uit heb, want vind ik dan wel een nieuwe? Dit was er zo een. Ik kocht het in Utrecht voor € 6,00. Daarvoor kon het niet laten liggen. Begonnen met lezen en aan een ruk uit gelezen. Buitengewoon boeiend, meeslepend en menselijk verteld.</t>
  </si>
  <si>
    <t>Dodenweg - Olga HoekstraDeel 1 van de Saksenburcht-serie.Dit boek is een eerste thriller van Olga Hoekstra.Het hele verhaal speelt zich af in het kleine stadje Saksenburcht.Nadat twee ongelukken in een korte tijd zijn gebeurd op de DeRuijterweg, een zeer slecht onderhouden weg waar veel klachten over zijn, wordt rechercheur Thomas DeLohr op deze zaak gezet.Door deze ongelukken gaan de gedachten van DeLohr terug in de tijd, naar hetgeen hij zelf heeft meegemaakt. Hij probeert dit van zich af te zetten.Fleur Benedictius is een beginnend journaliste en komt uit een zeer bekende advokatenfamilie.Zij wil dolgraag op deze zaak gezet worden en zo met een erg goed eerste bericht in de Courant komen. Maar haar baas probeert haar hiervan af te houden. Buiten zijn weten om houdt Fleur toch alles in de gaten en probeert overal van op de hoogte te blijven.Hierdoor komt zij met rechercheur DeLohr in contact.Ook door deze kennismaking wordt Thomas DeLohr weer naar het verleden terug gebracht.Tijdens het onderzoek blijken de 'ongelukken' uiteindelijk geen ongelukken te zijn maar moorden.Er gebeuren dan ook allerlei dingen dat veel spanning brengt in het verhaal.Het boek is op een erg vlotte en prettige manier geschreven en als je dan ook eenmaal bent begonnen met lezen, dan wil je alsmaar verder lezen.Het is dan ook een zeer goed en sterk debuut van Olga Hoekstra.Hannie Snels</t>
  </si>
  <si>
    <t>Jan van negen is volgens zichzelf ‘niks bijzonders ’. (Ik ben zo gewoon. Zo gewoon, dat geloof je niet. Zo gewoon dat ik zin heb om te schreeuwen.) Zijn familie heeft allemaal wél iets bijzonders. Zijn zus is veel slimmer en zijn jongere broertje is een aandachtstrekker en een huilebalk. Ook zijn ouders hebben allebei wel iets wat hen onderscheidt. Jan zoekt naar een weg om meer gezien te worden en ook ergens bijzonder in te zijn. Er volgt een zoektocht waarin Jan samen met zijn vriendinnetje Nina uit gaat zoeken wat hem bijzonder zou kunnen maken. Verschillende records uit het Guinness Book of Records passeren de revue. Zo denkt hij achtereenvolgens na over het langste opstel en de scheefste blokkentoren, maar dat is toch een beetje saai vindt zijn vriendinnetje. Aan het eind komt er een oplossing voor zijn probleem. Deze afloop is een beetje voorspelbaar, maar wel positief.Een leuk droogkomisch verhaal met grappige vondsten. Dit komt door de verteltoon en de grappige tekeningetjes. Deze zijn simpel en geven zelfs een extra accentje aan de tekst. Het boek is plezierig om te lezen, maar geeft ook het gevoel dat er erg meegelift wordt op het succes van de Het leven van een loser-hype van Jeff Kinney. De zoektocht had wel iets korter gekund en was af en toe een beetje gezocht.Ik heet Jan en ik ben niets bijzonders is geschreven door Kathleen Vereecken. Behalve schrijfster is zij ook freelance-journaliste voor onder andere De Standaard. Zij schrijft boeken voor volwassenen en kinderen.Eva Mouton maakte de tekeningen. Naast haar werk als illustratrice begon ze in 2010 een webshop met gadgets waarop eigen ontwerpen en tekeningen staan.Kinderen van rond de 8-9 jaar zullen veel plezier aan het boek beleven. Ook voor moeilijke lezers een boek dat ze met plezier zullen lezen. Als voorleesboek ook aansprekend.</t>
  </si>
  <si>
    <t>Een boek, dat waarschijnlijk in het geheugen blijft hangen, ondanks het moeizame doorworstelen van de vele, in kleine letters gedrukte, bladzijden. Het was ook geen lectuur, die je zomaar even snel las: vooral met de namen had ik in het begin veel moeite. Alle kinderen in de streek, het Chinese platteland, werden genoemd naar lichaamsdelen: hand, hart, wenkbrauw, neus, met daar achter de familienaam. Daarbij kreeg iedereen nog een of meer bijnamen. De namen wervelden over de bladzijden en vooral in het begin was het niet eenvoudig iedereen uit elkaar te houden.Het verhaal gaat over Tante: gynaecologe, die helpt bij de geboorte van ieder kind in de streek. Dat zijn er veel, want op de boerenbedrijven is veel behoefte aan een groot aantal helpende handen. Kinderen dus. Iedereen is dankbaar voor de hulp die Tante biedt. Maar dan vaardigt de communistische partij het één kind gebod uit: iedere vrouw mag maar één kind ter wereld brengen, andere baby's worden geaborteerd en op het toch krijgen van illegale baby's staan hoge boetes. De mannen worden in grote getale gesteriliseerd. Tante en haar hulp Leeuwtje werken ijverig mee aan het uitvoeren van dit beleid, en de waardering die Tante ervoer, slaat om in haat en afkeer.Haar neef schrijft een toneelstuk over haar, aangemoedigd door iemand, aan wie hij brieven schrijft met zijn vorderingen. Het uiteindelijke toneelstuk is het laatste hoofdstuk van het boek.De Chinese samenleving wordt meesterlijk beschreven. De gewoontes, de legendes, de dilemma's.Om nog lang over na te denken.</t>
  </si>
  <si>
    <t>Top!</t>
  </si>
  <si>
    <t>Vox, het debuut van Christina Dalcher, surft mee op de golf van feministische dystopische romans die door de populariteit van de televisieserie The Handmaid’s Tale (gebaseerd op het boek van Margaret Atwood uit 1985) nieuwe hoogtes kent. Hoewel er gelijkenissen tussen beide boeken zijn, wijkt Dalcher voldoende van Atwoods roman af om een eigen verhaal te vertellen.Vox speelt zich af in een Amerika waarbij vrouwen gemuilkorfd door het leven gaan. Van kindsbeen af wordt hen een teller – commercieel op de markt gebracht als een armband in verschillende kleuren – om de pols gebonden. Het onding houdt nauwgezet elk woord bij dat de drager ervan uitspreekt en jaagt bij het overschrijden van de dagelijkse 100-woorden-grens een steeds pijnlijker wordende stroomstoot doorheen het lichaam. Om er zeker van te zijn dat vrouwen niet overgaan op gebarentaal of geschreven taal worden laptops, papier, balpennen… uit hun omgeving vervangen door nietsontziende camera’s.Door het ijzersterke begin van de roman geloof je meteen in deze vreselijke werkelijkheid. Jean en haar dochter Sonia ondergaan het gezamenlijke avondmaal in stilte terwijl haar zonen en echtgenoot luidruchtig en uitgebreid hun dag bespreken. Omdat het verhaal vanuit een ik-verteller gebracht wordt komt het gebeuren des te harder binnen. Je voelt de onmacht en onrechtvaardigheid, en begrijpt de sluimerende haat tegenover de gezinsleden die wel mogen praten. Jean vraag zich af of het gemakkelijker zou zijn indien mannen ook verplicht zouden worden om te zwijgen. Zou ze haar lot gemakkelijker verdragen als het een gedeelde straf zou zijn, als jaloezie niet naar binnen zou kunnen sluipen? De verwoesting van de vertrouwensband met de mensen van wie ze het meest zou moeten houden is misschien wel wat die eerste pagina’s zo doordringend maken.Door flash-backs toont Dalcher hoe Jean haar leven als succesvolle wetenschapper moest omruilen voor een woordeloos bestaan in de keuken. Vooral het verschil met Sonia, die nooit anders heeft gekend, toont de systematiek van de onderdrukking van de vrouwen aan. Het meest schrijnend is de oprechte vreugde van Sonia die op school een ijsje wint omdat ze die dag het minste gezegd heeft van de hele klas – haar teller staat die avond op drie. Maar ook subtielere ingrepen tonen hoe de macht langzaam maar zeker herverdeeld wordt: vrouwen hebben geen paspoorten meer, mogen de post niet lezen, kunnen niet met elkaar afspreken, krijgen enkel nog huishoudkundige schoolvakken… Dat Dalcher ook oog heeft voor de mannen die evenmin gelukkig zijn met deze ontwikkelingen maakt het verhaal bovendien genuanceerd.Hoewel het boek meteen een pageturner is, sluipen een aantal beginnersfouten het verhaal binnen. Zo doet Dalcher te veel haar best om alles gedetailleerd aan de lezer uit te leggen: van het voorwoord dat aangeeft hoe je het boek moet interpreteren tot het verklaren van veelgebruikte medische afkortingen als MRI (dat blijkt te staan voor magnetic resonance image – informatie die helemaal niet ter zake doet). Ook de buitenechtelijke verhouding van Jean doet afbreuk aan het plot, dat sterk genoeg was om zonder sentimentele toevoegingen overeind te blijven. Naarmate deze relatie meer aandacht krijgt glijdt het plot in het tweede deel van de roman af naar een Hollywood-achtige actiethriller die de zorgvuldig opgebouwde geloofwaardigheid van het eerste deel compleet teniet doet.Aan het einde blijft nog weinig van de oorspronkelijke verhaallijn overeind. Wat overblijft is actie om de actie waarbij de dieperliggende thema’s totaal naar de achtergrond geschoven worden. Wanneer na een wankelend tweede deel een enorm teleurstellend einde volgt, kan je enkel nog van een gemiste kans spreken.</t>
  </si>
  <si>
    <t>Ik kan nog niets schrijven over het verhaal omdat ik die nog niet uitgdlezen heb.Ik heb Allerzielen en De schaduw van de nacht na elkaar gelezen. Het xuurde lang tegen dat deel 3 uitkwam, ik geraak niet in het verhaal weet ook niet meer wie wie is.Het boek ligt voorlopig al sinds de launch langs de kant, misschien eerst nig eens deel 1 en 2 lezen en direct erna deel 3.</t>
  </si>
  <si>
    <t>Sinds hij in 2005 debuteerde met Steenkoud, heeft Stuart MacBride in rap tempo naam gemaakt als schrijver van recht-toe-recht-aan romans met brigadier Logan McRae in de hoofdrol en het unheimische Aberdeen als crimecity. Geen psychologie of andere literaria; de boeken van MacBride zijn honderd procent zuivere whodunnits en daarin gaat het er niet altijd even zachtzinnig aan toe. Mo Hayder mag dan de naam hebben, maar in het bloed-zweet-en-tranen-genre is zij inmiddels toch wel overklast door Stuart MacBride. Dat geldt zeker voor zijn laatstverschenen boek, dat de veelzeggende titel Slachthuis draagt. Voor lezers die in de loop der jaren nog geen aanleg voor enige vorm van sadisme hebben ontwikkeld, zal het moeilijk zijn oprecht van dit boek te genieten.Ik vraag me af of je Slachthuis wel een serieuze misdaadroman kunt noemen; het is veel eerder een soap. In een soap wordt de werkelijkheid steevast met een knipoog benaderd. Alles is net een beetje té; overdrijving is een van de belangrijkste stijlmiddelen. Alsof de scenarioschrijver je voortdurend wil waarschuwen: _x0092_Beste kijker, wat je ziet lijkt misschien wel echt, maar dat is het niet hoor._x0092_ Zo is het ook met deze vierde roman van Stuart MacBride. De overdrijving zit _x0091_m vooral in de onbeschrijflijke wreedheid van de seriemoordenaar op wie McRae en zijn collega_x0092_s jagen. De man wordt _x0091_de Vleesmeester_x0092_ genoemd en neemt u maar van mij aan: die naam doet hij alle eer aan! Maar ook de personages missen voldoende geloofwaardigheid. Inspecteur Insch bijvoorbeeld, Logan McRae_x0092_s superieur, loopt het hele boek door met een vuurrood hoofd te schreeuwen en ook tussen de andere personages komt amper een normaal gesprek voor.Het verhaalgegeven is vrij simpel: in de tweede helft van de jaren tachtig zaait een seriemoordenaar dood en verderf, en vooral veel angst, in de straten van Aberdeen, waar wind en regen altijd om voorrang lijken te strijden. Omdat de man zijn slachtoffers in stukken snijdt en hun lichaamsdelen stiekem als consumptievlees aanbiedt, wordt hij _x0091_de Vleesmeester_x0092_ genoemd. Aan die gewelddadige praktijken komt een eind wanneer de politie ene Ken Wiseman als hoofdverdachte arresteert. Wiseman bekent en krijgt levenslang, maar wordt elf jaar later wegens goed gedrag vrij gelaten. Tien jaar worden er weer lijken gevonden die tot consumptievlees zijn verwerkt. De Vleesmeester heeft zijn oude beroep kennelijk weer opgepakt.Je hebt als lezer het nodige doorzettingsvermogen _x0096_ en een sterke maag _x0096_ nodig om het moment te kunnen beleven waarop Wiseman opnieuw wordt gepakt. Maar, zoals het een goede misdaadroman betaamt, weet je niet zeker of de moorden nu ook zijn opgelost. En inderdaad, er komt dus nog meer en dat is meer van hetzelfde. Grote vraag: Is Wiseman nu wel of niet de Vleesmeester. De uiteindelijke ontknoping had ik eerlijk gezegd niet zien aankomen. Dat is dan wel weer knap gedaan.Het zal duidelijk zijn dat Stuart MacBride me teleurgesteld heeft. Met zijn eerder verschenen boeken had hij me echt voor zich gewonnen, maar in Slachthuis wordt zijn handelsmerk op een verkeerde manier geëxploiteerd. En dat werkt vooral vervreemding in de hand. Het verhaal noch zijn personages hebben me ook maar een moment voor zich gewonnen en dat mag je voor een schrijver toch een doodzonde noemen. Om deze bespreking in stijl af te sluiten.</t>
  </si>
  <si>
    <t>Windsor Horne Lockwood III, kortweg Win, ontvangt een anonieme mail die hem ogenblikkelijk naar Londen stuurt. Daar zou zijn neefje Rhys zijn gesignaleerd die tien jaar geleden in Amerika werd ontvoerd op zesjarige leeftijd. Eenmaal aangekomen vindt hij Patrick, het vriendje van zijn neefje, die destijds tegelijkertijd met hem werd ontvoerd. Patrick vlucht voor Win hem kan aanspreken. Een gemiste kans, want Patrick is de enige die hem kan vertellen waar Rhys is. Win besluit de hulp van zijn goede vriend Myron Bolitar in te roepen om Patrick te vinden.Ja, Myron Bolitar en Win zijn terug in Naar huis na een afwezigheid van vijf jaar en diverse standalones van Harlan Coben. Nou ja, helemaal weg was Myron ook weer niet. Hij had gastoptredens in de young adult-serie die Coben startte over Mickey Bolitar, het zestienjarige basketballende neefje van Myron. En omgekeerd heeft Mickey een gastoptreden in Naar huis. Zo is de cirkel weer rond.Voor de trouwe aanhang is Naar huis een feest van herkenning. Naast Myron en Win passeren ook oudgedienden als Myrons assistente Esperanza en Big Cindy weer opvallend de revue. Het is bijna jammer dat er geen illustraties in het boek staan, want nu moet de lezer zich zelf een voorstelling maken van hoe de forse Cindy in een krappe, paarse Batgirl-outfit eruitziet.Coben weet als vanouds de droge humor te vermengen met de spanning, waarbij beide elkaar aanvullen in plaats van elkaar uit te sluiten. Die droge humor is het schild waarmee Byron zich beschermt tegen de buitenwereld, waardoor hij tegelijkertijd iets kleurloos krijgt. Je krijgt als lezer niet echt een beeld van wat hem beweegt, terwijl de serie wel om hem draait. Win is wat dat betreft een veel interessanter personage. Hij is een dandy, versiert vrouwen aan de lopende band om ze na één nacht achter te laten en beheerst diverse gevechtskunsten. Misschien realiseert Coben zich ook dat de kleurrijke Win meer mogelijkheden biedt. Hij laat in ieder geval enkele passages door Win in de ik-vorm vertellen.De aanbevelingen op de voorkant van het boek liegen er niet om. ‘Koning van de plotwendingen’ zegt de Telegraaf en ‘Eén van zijn beste eindes’ volgens The Huffington Post. Als je dit letterlijk neemt, dan begin je met te hoge verwachtingen aan het boek. Coben heeft een goede plot bedacht voor Naar huis, maar deze onderscheidt zich niet van de plots die andere topauteurs construeren. Datzelfde geldt voor hoe Coben het verhaal laat eindigen. In dat einde wordt gelijk een tipje van de sluier gelicht wat de privélevens van de personages betreft. Het is de vraag wat Coben daar in een vervolgdeel mee gaat doen. En of dat weer vijf jaar op zich laat wachten.</t>
  </si>
  <si>
    <t>In 1939 slaat het noodlot toe: vanwege de oorlog wordt de 13-jarige Lisa Becker op transport naar Engeland gezet. Ze komt terecht bij pleegouders in Londen en moet zich zien aan te passen aan een nieuwe taal en nieuw land. Dan komt de oorlog wel erg dichtbij en de Blitz begint. Lisa raakt gewond én haar geheugen kwijt. Opnieuw moet ze zien te overleven in een onbekende situatie. Lukt haar dat? En ziet ze haar geliefde familie ooit nog terug?‘Het meisje zonder naam’ is een verhaal dat in potentie aangrijpend, emotioneel en ontroerend is. Hoe moet het immers zijn om als klein meisje op transport te worden gezegd, weg van je familie, naar een land waar je de taal niet spreekt? Lisa’s situatie is min of meer vergelijkbaar met de vele vluchtelingen van deze tijd. Hoe red je jezelf in zo’n ander land? In Lisa’s geval is dat andere land óók nog in oorlog. Dat maakt het helemaal verstikkend. En dan raakt ze ook nog haar geheugen kwijt - hoe ze daar bovenop komt?Toch maakt Diney Costeloe met ‘Het meisje zonder naam’ de potentie niet waar. Sterker nog, ze heeft Lisa’s verhaal zo slecht uitgewerkt dat het tegen kan gaan staan. Zo staat Costeloe om te beginnen lang stil bij de verkeerde gebeurtenissen. Kleine dingen worden over vijf pagina’s uitgewerkt, waar gebeurtenissen die belangrijk zijn of diepgang kunnen hebben maar kort worden uitgewerkt, waaronder het (eigenlijk emotionele) einde. Het lijkt alsof Costeloe geen diepgang heeft willen creëren.De kinderlijk eenvoudige schrijfstijl draagt daaraan bij. Met korte zinnen en simpele woorden voelt het alsof dit boek is geschreven voor een tiener. Eentje die alle uitleg nodig heeft over elke stap die Lisa of een ander personage zet. Het helpt daarbij niet dat Costeloe meerdere personages en veel perspectieven hanteert. Ze springt zonder moeite van de een naar de ander, en de lezer moet zonder enige vorm van samenhang maar volgen. Al deze sprongen zorgt ervoor dat geen enkel personage écht is uitgewerkt, zelfs Lisa niet. Haar uiterlijk, haar persoonlijkheid, wat ze voelt en denkt; alles blijft aan de oppervlakte. Ondanks dat ze in haar jonge leventje zoveel meemaakt, kom je niet dichter bij haar.Dit verhaal had absoluut een betere uitwerking verdiend. ‘Het meisje zonder naam’ is echter een prettig boek voor iedereen die kan leven met een eenvoudige schrijfstijl en minimaal uitgewerkte personages. Want het verhaal zelf is gewoon mooi en ontroerend.</t>
  </si>
  <si>
    <t>Uit huis getrapt. Een lege portemonnee. Een bijzonder karakter met rebelse trekjes. Wanhopig op zoek naar vrijheid. Een heleboel lef.  Roxy is op de juiste plek op het juiste moment als ze wordt gescout. Ze wordt in contact gebracht met Miss Brittany die de gok neemt om de ontspoorde maar bloedmooie Roxy om te toveren tot een volwaardige escort-girl. Haar miljoenenbedrijf dat in het grootste geheim opereert brengt de rijkste mannen in contact met de mooiste meisjes. Haar meisjes. Tijdens de intensieve opleiding om een echte Brittany-girl te worden, bloeit Roxy helemaal op. Van de ene op de andere dag leeft ze de meest luxe levensstijl en wordt ze omringd door de succesvolste mannen. Al lijkt alles haar voor de wind te gaan, het echte geluk weet ze niet te vinden. Met het goedverdienende werk in het vooruitzicht weet ze haar ouders en zusje soms even te vergeten, totdat haar zusje Emmie contact zoekt.  Roxy’s Verhaal maakt deel uit van de Roxy-serie, waarin dit verhaal een tweeluik vormt met Verlaten Zusje dat zich gelijktijdig afspeelt, maar dat wordt verteld door zusje Emmie. Ondanks deze nauw samenhangende verhalen is Roxy’s Verhaal een opzichzelfstaand boek. Zoals een goede serie hoort te doen wekt het tweede en laatste deel van de Roxy-serie nieuwsgierigheid op naar het eerste deel.  Spookschrijver Andrew Neiderman schreef na het overlijden van Virgina Andrews haar ideeën uit, waaronder de Roxy-serie. Jarenlang schreef ze voornamelijk series en dat heeft Neiderman weten voort te zetten. Neiderman heeft een mooie poging gedaan om de ideeën van Andrews uit te werken en tot leven te wekken, waardoor haar succes voortleeft na haar dood. Andrews staat bekend om haar verrassende perspectieven op familiedrama’s en dat is ook het schaduwonderwerp van dit verhaal.  Als we Roxy volgen tijdens haar opleiding tot escort-dame weet ze op een verfrissende manier een andere denkwijze aan te nemen en laat ze haar oude ik langzaam vervliegen. Dit is wellicht een opluchting voor de lezer, omdat het rebelse gedrag van Roxy moeilijk te volgen is en het lastig is sympathie op te brengen voor de hoofdpersoon in het begin van het verhaal. Dit heeft echter een versterkend effect op de waardering die de lezer later voor haar zal hebben als Roxy zich ontpopt tot een veelkleurige vlinder. Deze veranderingen lijken Roxy wel heel gemakkelijk af te gaan, doordat het vlot en luchtig geschreven wordt. Toch beslaat de opleiding een groter deel van het verhaal dan verwacht. De verwachting wordt namelijk gewekt dat ze snel als escort zal gaan werken, maar dan volgt een onverwachte wending die de spanning in rap tempo doet stijgen. De ontknoping wordt in razendsnel tempo ontrafeld, wat zonde is voor de kwaliteit van het verhaal. Hierdoor blijft ook de spanning minder lang hangen dan gehoopt.  De opbouw van het boek zorgt in Roxy’s Verhaal voor de meeste teleurstellingen. Er is geen sprake van ‘spanning tot de laatste bladzijde’ en de plot wordt onvoldoende benut, maar desondanks leest het prettig weg als een doktersromannetje. Andrews weet ongewone onderwerpen op een respectvolle manier te beschrijven en jongeren zo kennis te laten maken met het onalledaagse. Het werk van een escortdame wordt als een eervolle en spannende baan gebracht, maar tegelijkertijd wordt ook de innerlijke strijd van Roxy op boeiende manier belicht. Zal ze haar leven als escort voortzetten of terugkeren naar haar familie?</t>
  </si>
  <si>
    <t>Een exotische bestemming als locatie voor een thriller zorgt toch altijd voor een zomers gevoel tijdens het lezen. Het is dan aan de auteur om er toch voor te zorgen dat we gaan beven op onze stoel en dat dit geen makkelijke opdracht is, blijkt ook in 'Bali'.Joris en Cita's dochter Evi is vermist. Ze woonde op Bali, maar is daar al een paar dagen onvindbaar. Cita reist af naar het eiland om haar dochter, waarvan ze vervreemd is, te gaan zoeken. Op Bali aangekomen overvallen haar herinneringen van vroeger en tijdens haar zoektocht naar Evi moet ze ook haar innerlijke angsten bestrijden. Wat is er gebeurd met Evi en zal Cita haar levend terugvinden? Er zijn op het eiland namelijk meerdere jonge mensen dood teruggevonden de laatste tijd.Tijdens het lezen van 'Bali' krijg je eigenlijk wel een mooi beeld van het eiland. Als je er zelf nog niet geweest bent, zijn er genoeg beschrijvingen die je zeker in de goede sfeer brengen. Dat is het grote pluspunt van dit boek. De verweving van het verhaal met wat cultuur.Het lezen van dit boek gaat erg vlot. Dit komt door een combinatie van de schrijfstijl en het plot. De schrijfstijl is er eentje met weinig ingewikkelde zinnen en dat zorgt ervoor dat je over de pagina's heen vliegt. Het verhaal zelf is erg makkelijk te volgen. De personages zijn duidelijk van elkaar te onderscheiden en ook al is dit een erg fijn gegeven, toch laat dat je als lezer ook een beetje 'hongerig naar meer' achter. Daarbij komt nog dat de plot in het begin wel goed opgezet wordt, maar de afwikkeling dan ineens erg snel gaat. Na het dichtslaan van het boek is het vooral een teleurgesteld gevoel dat overheerst. Een goed bedacht plot, maar er had zoveel meer in gezeten.'Bali' is ideaal om te lezen op een zomerse dag in de tuin of aan het zwembad. Als je hersenen dreigen geroosterd te worden door de zon lukt het vast nog wel om dit boek met veel plezier te lezen. Voor de echte thrillerfan zal dit boek te licht uitvallen.</t>
  </si>
  <si>
    <t>Dan Brown_x0092_s meesterlijke plottenbak-techniek en tot in de puntjes uitgewerktehistorische en wetenschappelijke achter-gronden maken dit boek een knaller vanformaat.Net zoals in de Da Vinci Code is professor Langdon weer het hoofdpersonage. Niet ongewoon voor Brown_x0092_s boeken is er ook een mini-romance, ditmaal tussen Langdon en Vittoria Vettra. Vittoria, een wetenschapper wiens meesterwerk werd gestolen en als dodelijk massavernietigingswapen wordt gebruikt. De korte romance die Brown in zijn thriller verwerkt, is wel wat onrealistisch. De tijd in het boek lijkt dan wel lang te duren, maar bestrijkt amper 24 uur. Dit maakt de verliefdheid van de 2 hoofdrolspelers wel heel absurd, zelfs ondanks de intense momenten die ze die 24 uur met elkaar beleefd hebben. Het is een goede poging om het verhaal wat minder éénlijnig te maken, maar meer ook niet.Maar die lange verteltijd is helemaal niet vervelend, want zo verkrijg je heel veel details over de scenes. Dan Brown maakt het zichzelf niet gemakkelijk door met zijn lezers heel Rome rond te trekken. Maar elk standbeeld, elk gebouw en elke plaats is tot in de kleinste details beschreven. Ook de verbeeldingskracht van Dan Brown is fantastisch. Telkens je denkt te weten waar hij het verhaal heen gaat sturen, neemt hij een bocht van 180°. Hij brengt je elke keer weer op een dwaalspoor en houdt je zo van de eerste tot het laatste moment aan het boek gekluisterd.Maar de pluspunten wegen zeker voldoende op tegen de minpunten. Brown slaagt erin zijn lezers steeds weer te blijven boeien, en het lijkt hem amper moeite te kosten. Hij bespaart je een trip naar Rome, want als je dit boek gelezen hebt lijkt het wel of je overal al zelf bent geweest. Een leerrijk boek dat je wilt lezen, en opnieuw wilt lezen!</t>
  </si>
  <si>
    <t>Ik heb dit boek heel toevallig ontdekt in de bib en de korte inhoud op de achterflap intrigeerde mij. Ik vind dit een heel goed boek. Beetje bij beetje worden een aantal zaken ontrafeld en dit maakte dat ik telkens verder wilde lezen. De wanhoop van een vader bij de vermissing van zijn kind was duidelijk voelbaar in het boek.Alles klopte, geen losse eindjes, al had ik wel graag nog wat meer over de moeder gelezen bij de ontknoping. Maar toch, 4 sterren!</t>
  </si>
  <si>
    <t>Michael Crichton is zonder twijfel een van die schrijvers die vanwege zijn enorme staat van dienst helemaal aan de top staat. Voor de meeste van ons is hij onsterfelijk geworden door Jurassic Park, een verhaal dat ook als film een daverend succes is geweest. Met Staat van angst doet Crichton opnieuw een poging om door te breken bij het grote publiek.Het verhaal heeft de milieubelasting van de aarde als onderwerp. Opwarming van de aarde, smeltende ijskappen op Antarctica, verhoogde CO2-uitstoot door de industrie, het zijn allemaal bekende ingrediënten van onze moderne tijd. Twee partijen, de rijke industriëlen die geen enkel belang hebben bij beperking van de uitstoot en alleen belangstelling hebben voor stijging van hun eigen vermogen en een groep milieuactivisten die wel beperking nastreven en geen oor hebben voor de economische belangen, staan lijnrecht tegenover elkaar.George Morton, een miljardair en zijn advocaat Peter Evans willen de industrie stoppen. Morton doneert miljoenen dollars ter attentie van de milieuorganisatie om dit te realiseren.Maar de voorwaarden zijn hoog, erg hoog_x0085_ Reizend over de aardbol proberen een aantal idealisten met Peter Evans aan het hoofd een dreigende ramp te voorkomen. Dat ze daarbij in allerlei hachelijke situaties terecht komen is haast voorspelbaar. Meetresultaten worden door beide tegenstanders gemanipuleerd om maar goodwill te kweken bij de gemeenschap en hun donateurs. Louche praktijken worden hierbij zeker niet geschuwd.Veelvuldig probeert Crichton door middel van theoretische achtergronden de motieven van beide partijen te onderbouwen. Norman Hoffman geeft in een tien pagina's durend gesprek met Peter Evans de titel van dit boek meer diepgang. Hij weet heel duidelijk en expliciet te verwoorden waarom de wereld een 'staat van angst' is. Daarbij laat hij met sprekende voorbeelden zien op welke verderfelijke wijze de wereldpolitiek daar hun voordeel mee wil doen. Of de winnaar uiteindelijk ook de winnaar zal zijn vertelt het verhaal niet meer.Ondanks alle plotwendingen van het verhaal is het Crichton niet gelukt om een echt spannende thriller neer te zetten. Er komen wel passages voor waar de spanning stijgt, maar de echte top of crime wordt nooit gehaald. Sommige van die stukjes zijn zelfs ietwat aan de overdreven kant en maken het geheel een tikje ongeloofwaardig.Dat is jammer, want de onderwerpen die worden aangesneden hebben wel degelijk potentie om de kern te zijn van een spannend verhaal. Het is de auteur overigens wel goed gelukt om veel nuttige informatie over de omstreden milieuonderwerpen te verschaffen. Maar een informatief boek is mijns inziens een andere categorie boek dan een thriller.</t>
  </si>
  <si>
    <t>Het boek begint met George die het ontzielde lichaam van zijn vrouw Catherine vind. Hun dochtertje Franny bevind zich in het kamertje ernaast en weet niks. Na een paar hoofdstukken waarin George zich probeert onschuldig te doen voorkomen, gaan we een jaar terug in de tijd. En lezen we over de familie Hale. Gaande weg het boek worden die twee verhaallijnen meer en meer met elkaar verweven en lopen op het laatst synchroon aan elkaar. Naar mijn mening kan ik hier niet verder op in gaan, dan kun je namelijk meteen vele hoofdstukken overslaan.De verschillende tijdslijnen, verhalende personen en het gebrek aan leestekens,maakt dit een niet prettig te lezen boek. Na de eerste hoofdstukken kun je je een Helder beeld vormen van het verhaal, de schrijfster lijkt je te willen verwarren door veel info over bijzaken en personen te geven om zo toch een beetje controle terug te krijgen. Maar het Plot is zeer teleurstellend, had daar toch wat meer sjeu verwacht.</t>
  </si>
  <si>
    <t>Jorinde van Sevère heeft zichzelf van het leven beroofd. Haar ouders Dorine en Marc krijgen 2 maanden later echter een tekst toegestuurd. Jennifer Brugman wordt als rechercheur op een ogenschijnlijk uitgemaakte zaak gezet. Zij gaat samen met haar nieuwe partner Ricardo de Graaf onderzoeken de zaak en al snel blijkt er meer aan de hand te zijn. Jennifer ontdekt dat Jorinde niet de enige jonge vrouw is die zelfmoord heeft gepleegd. Het lijkt erop dat iemand bezig is een groep uit te roeien. Jennifer heeft het door haar verleden erg moeilijk met deze zaak en moet alle zeilen bijzetten om haar gevoelens onder controle te houden. Ook collega Jochem is erg bij de zaak betrokken. Het hele team doet zijn uiterste best om deze zaak tot een goed einde te brengen want er staan misschien nog we meer levens op het spel. Een zaak waar niets is wat het lijkt…Wraak is een oergevoel. Een gevoel dat begint met een piepklein zaadje in jehart dat gaat ontkiemen. Het verlangt ernaar om open te barsten en tot bloei te komen.Uitgeschakeld is het tweede boek van Angelique Haak. Dit boek volgt op “Een nieuw begin”. Ik heb het debuut niet gelezen maar dat is ook niet nodig om aan dit verhaal te beginnen. Vanaf de eerste pagina word ik het verhaal ingezogen. Het verhaal begint gelijk met een tekst die gelijk zoveel spanning met zich meebrengt dat ik gelijk door wilde lezen. Het verhaal zit goed in elkaar en roept steeds vragen op. Door de verschillende verhaallijnen lijkt het warrig maar wanneer alles bij elkaar komt klopt het perfect, Ik ben meerdere keren op het verkeerde been gezet. Net als je denkt het door te hebben volgt er weer een twist waardoor alles overhoop ligt. De plot is een grote verrassing en dan ook nog een “nasty teaser” als slot waardoor je gelijk zin krijgt in het vervolg. Heerlijk. Dat gevoel blijft nog even nazinderen. Daarom geef ik 4,5 ****(*) sterren voor dit boek, zeer goed en ga zo door Angelique.Ik wil Thrillzone heel erg bedanken dat ik mee mocht doen met de leesclub om dit geweldige boek te mogen recenseren.</t>
  </si>
  <si>
    <t>Dit vind ik dus een hele slechte vertaling!!! wat een taalgebruik zeg! Door dat slechte taalgebruik wordt het harstikke saai. Ik ben echt teleurgesteld.</t>
  </si>
  <si>
    <t>hard, indringend en prachtig geformuleerd boek over een vrouw die sterft en hoe haar man hiermee om (zou moeten) gaan. Heel puur geschreven, dat het autobiografisch is maakt het boek nog indrukwekkender.</t>
  </si>
  <si>
    <t>Helen is 11 jaar wanneer haar nicht Flora op vraag van Helens vader op haar komt oppassen tijdens de zomer van 1945.Omdat er een polio-epidemie heerst, vraagt Helens vader – die zelf slachtoffer is geweest van polio - Flora om niet buitenshuis te gaan.Noodgedwongen delen Flora en Helen dus hun tijd samen op en in het enorme domein met het afgelegen en half vervallen landhuis "Goeie Ouwe Duizend".Helen is voor haar leeftijd vroeg-volwassen, mede door het verlies van haar moeder en haar oma Nonie met wie zij een heel goede band had.Zij heeft een heel aparte kijk op de dingen en denkt veel af te weten en te kennen over de wereld en de maatschappij, maar kent eigenlijk alleen maar haar eigen leefwereld en leefomgeving.Zij denkt boven Helen te staan, die in haar ogen heel erg naïef is voor haar 22 jaren en gedraagt zich tegenover haar oppas heel hautain en verheven.Buiten de kuishulp en een jonge ex-soldaat Finn komen er geen mensen langs op het landgoed dat voordien een hersteloord was voor ondermeer tbc- en psychiatrisch patiënten.Ik ben wat teleurgesteld in dit boek.De cover van het boek oogt heel mooi, een foto van een jong bedeesd meisje en de titel in mooi handgeschreven letters in opdruk.De inhoud op de achterflap en de uitklapflappen zijn veelbelovend en nodigen uit tot lezen, daarna volgt de teleurstelling.Het boek komt heel erg traag op gang, is saai opgebouwd en wanneer je denkt dat er eindelijk iets staat te gebeuren, blijf je op je honger zitten.De actie, volgend op de thuiskomst van Helens vader, op het einde van het boek, komt wat te laat om nog te kunnen boeien.Dit genre van boeken zal waarschijnlijk wel zijn aanhangers hebben, maar de saaie opbouw en het verhaal geschreven in de ik-vorm, kon mij niet echt bekoren.Schrijfster Gail Godwin heeft met dit boek wel een heel mooi tijdsbeeld geschetst van de naoorlogse periode.Zij beschrijft hoe de mensen leefden, hun tijd doorbrachten, de verschillende standen in de maatschappij, over hun verdriet en hun liefde...Dit boek geef ik twee sterren.</t>
  </si>
  <si>
    <t>Ik had De Schoonmaker gewonnen en dat is ook de reden dat ik het heb gelezen. Hoogstwaarschijnlijk had ik het laten staan als ik het in een boekhandel zou zijn tegengekomen. Ik lees niet zoveel romans en kan daarom niet zo goed beoordelen of het wel of niet een goed boek is. Het verhaal gaat over Evert, een 'gewone' man die nergens echt goed of tevreden is. Zijn enige hobby is houtbewerken en op zijn werk stelt hij niet veel voor totdat iemand hem anoniem te hulp schiet en voor hem allerlei dingen bedenkt. Evert meent dat de schoonmakers het gedaan hebben. Hierna verandert er veel in het rustige/saaie leventje van Evert. Het verhaal vond ik opzich wel origineel, maar het was hier en daar wel behoorlijk voorspelbaar. Verder kon ik de schrijfstijl het best 'Nederlands' noemen. Ik vond het erg lijken op andere boeken van Nederlandse schrijvers. Wat me wel een beetje stoorde waren details waar ik echt niet op zat te wachten; ik hoef niet te weten of de hoofdpersoon in zijn neuspeutert of zo erg zweet dat hij deodorant niet meer werkt. Ook vond ik dat er weer erg makkelijk gegeneraliseerd, zoals dat wel vaker in Nederlandse boeken het geval is. Ik vond het boek, om zo tussendoor te lezen, best aardig, en het was natuurlijk leuk om een boek te winnen!</t>
  </si>
  <si>
    <t>Normaal heb ik geen problemen met een boek lezen, maar wel met dit boek. Ik heb mijzelf echt moeten dwingen om het uit te lezen.In het begin had ik nog positieve gedachten bij het boek, maar hoe verder ik las hoe minder ik het vond.Er gebeurde te veel voorspelbare dingen, en het eindigt met een soort van open eind.De vragen die ik aan dit boek overhou zijn: hoe is dit virus ontstaan, hoezo alleen volwassenen, zijn er mensen die echt immuun zijn en is de hele wereld besmet geraakt?Verder is zijn schrijfstyle niet helemaal mijn ding. Hij switched vaak of dan ineens een hoofdstuk over iets/iemand anders...Ik denk niet dat ik nog eens iets zal lezen van deze schrijver.</t>
  </si>
  <si>
    <t>Wanneer je de diagnose kanker krijgt, staat je wereld volledig op zijn kop. Maar hoe is dat voor iemand die zelf kankerpatienten begeleidt? In 2010 kreeg de auteur van het boek Ik wil leven borstkanker. Yogalerares en levensfasecoach Wieke van Woudenberg stort in. Haar strijd tegen de gevreesde ziekte wordt beschreven in dit boek. Vreugdevolle momenten worden afgewisseld met diep verdriet. De ene kuur op de andere volgt. Onderzoeken, een second-opinion... alles, maar dan ook werkelijk alles komt op de lezer af. Vanaf het prille begin dat de ziekte zich openbaarde tot ruim vijf jaar later is in dagboekvorm beschreven.Het voorwoord bestaat uit twee delen: één van de behandelend arts Zoltan Schermann en één van internist-oncoloog Sabine Linn. De inleiding die erop volgt is van de hand van Wieke zelf uiteraard. We zien in de allereerste zin hiervan gelijk een slordige fout. De toon is gezet. Het leesproces vlot niet. Veel herhaling, eindeloos beschreven spirituele eigenaardigheden en soms te lange, haperende zinnen. Je worstelt je door de bladzijdes heen, zoals Wieke zich moet zien te ontworstelen aan de kanker die voortwoekert in haar lichaam.Het schrijven van dit boek moet louterend zijn geweest voor de schrijfster, die door zo'n diep ziektedal heen is gegaan. Echter, het is te vrezen dat dit voor de lezer niet geldt. Tenzij... je zelf door een dergelijk dal bent gegaan. Dit boek is voor zo'n specifieke doelgroep geschreven, dat het de 'algemene lezer' niet kan boeien. Ongetwijfeld roept dit boek veel herkenning op bij diegene die ook kanker heeft (gehad), of bij diegene die spiritueel ingesteld is en zich bezighoudt met aardstralen, yoga, mandala's, kaartleggen en andere vormen van spirituele activiteiten. De nuchtere lezer kan hier echter niets mee. Juist alle spirituele bezigheden van de schrijfster, waar zij zoveel baat bij heeft en rust in vindt, is de ballast in het verhaal. Juist deze zaken houden het verhaal enorm op, er zit geen vaart in. Wiekes schrijfstijl is bij vlagen mooi. Korte staccato zinnen zorgen ervoor dat je meeleeft met haar gevoel: "Ik kijk naar mijn linkerborst. Er is iets vreemds met die borst. (...) Opeens voel ik onrust. Het klopt niet. Ik durf niet goed te voelen." Een slechte dag? Een korte(re) zin! Afgemeten, verbeten schrijft ze over de mindere periodes in haar ziek-zijn. Ook de nodige zelfspot en humor ontbreken niet. De woordkeuze van Wieke valt soms tegen: hard schrijft ze over de ziekte, de strijd, de pijn, gevoelens... begrijpelijk, maar houd het netjes qua woordgebruik.Het is knap dat je als schrijfster je zo kwetsbaar durft op te stellen en een inkijk geeft in je persoonlijke leven. Gewaagd! De kritische noot is: Zit de lezer hier op te wachten? Een spanningsveld... Zelf schrijft ze in de inleiding: "Uiteindelijk zal de geschiedenis gaan bepalen of het inderdaad een gelezen boek wordt, hoe het zijn weg zal gaan vinden, de wereld in." Wieke van Woudenberg heeft een intiem, emotioneel verhaal geschreven voor een zeer specifieke doelgroep, eerlijk maar ook vermoeiend.</t>
  </si>
  <si>
    <t>niet het boek waar ik van hou. heb het uitgelezen. maar echt niet mijn type boek.Zoveel liefde in één boek we niet wel niet weet wat je wil. snap niet waarom het uit maken omdat je gaat studeren of je houd van elkaar of houd niet van elkaar</t>
  </si>
  <si>
    <t>‘Dagboek van een provincievrouw’ speelt zich af in de jaren dertig van de vorige eeuw, maar leest als een bijna moderne roman. Niet voor niets wordt het de voorloper van Bridget Jones genoemd. Nog bijna cynischer, hysterischer en eerlijker dan Bridget Jones en dat vind ik geweldig.Ik heb op stukken hardop moeten lachen, hoewel ik wel even moeite had om in het boek te komen. E.M. Delafield heeft een typische manier van schrijven die even wennen is. Maar zodra je daar doorheen bent, wordt het boek alleen maar hysterischer en past de schrijfstijl perfect bij het karakter van de hoofdpersoon.Wat me, naast het grappige van het boek, opviel was dat het zo goed paste, ook nog in deze tijd. Er zitten herkenbare situaties in van ongemakkelijke sociale situaties die je nu nog steeds treft. Het is geweldig hoe tijdloos dit boek is en ik ben dan ook blij dat Uitgeverij Karmijn ervoor gekozen heeft juist dit boek in het Nederlands uit te brengen.Uitgeverij Karmijn heeft wel een plekje in mijn hart veroverd, met de eigenzinnige en originele boeken die zij uitgeven. Hou deze uitgeverij dan ook goed in de gaten, want ook in het voorjaar van 2017 geven zij weer prachtige boeken uit.‘Dagboek van een provincievrouw’ van E.M. Delafield is een uniek, cynisch en hysterisch dagboek uit 1930. Dat het uit de vorige eeuw komt, wil niet zeggen dat het gedateerd is, integendeel. Het is uniek, onverwacht cynisch en tijdloos.</t>
  </si>
  <si>
    <t>Aangrijpend verhaal geschreven door de papa van 1 van de slachtoffertjes van de busramp in Sierre. Naast het verlies van hun dierbaren zullen de familieleden van de slachtoffers moeten leren leven met het idee dat ze nooit de volledige waarheid zullen kennen over wat er die fatale avond is gebeurd. Er zijn overduidelijk heel wat zaken misgelopen bij zowel de Zwitserse als de Belgische autoriteiten. Het begint al met de veel te late melding van het ongeval aan de ouders. En ook het onderzoek naar de ware toedracht van het ongeval brengt niet de antwoorden waar de de nabestaanden op zitten te wachten. En dan zijn er nog de vele leugens die de Zwitsers hun hebben verteld. Waarom zeggen ze dat de bus is weggehaald terwijl deze op een paar honderd meter van de plaats van het ongeval staat? Dit zorgt voor nog meer twijfels en vragen bij de ouders. Het is overduidelijk dat men niet voorbereid was op een ramp van deze omvang. De hulpverleners ter plaatse hebben hun uiterste best gedaan om zoveel mogelijk hulp te bieden. Maar het feit dat dit om kinderen ging heeft het er voor hen niet gemakkelijker op gemaakt. De papa van Emma heeft met dit boek de lezer een betere inkijk gegeven op de ramp en wat voor gevolgen dit heeft gehad op de nabestaanden.</t>
  </si>
  <si>
    <t>SamenvattingSylvia is overleden. Langzaam komt ze tot dat besef. In eerste instantie dacht ze dat het een lucide droom was. Maar dan wordt de realiteit haar duidelijk, ze is dood. Ze gaat op zoek naar haar lichaam maar kan het niet vinden. Ze beschrijft wat ze heeft meegemaakt in haar aardse leven en haar ervaringen als geest.LeeservaringEen wonderbaarlijk en apart boek. Het verhaal wordt beleeft vanuit Sylvia. Je leeft helemaal mee met wat ze in haar aardse leven heeft meegemaakt en met hetgeen ze als geest meemaakt en beleeft. Het verhaal houd je vanaf het begin tot eind in zijn greep. Het boek is niet opzij te leggen; in een ruk uitgelezen!De schrijfstijl is erg soepel en goed toegankelijk hetgeen er voor zorgt dat je meegezogen wordt in het verhaal. Je leeft helemaal mee met Sylvia. Het verhaal leest alsof een goede vriendin je haar ervaringen verteld.Het onderwerp is erg origineel. Je beleefd de ervaringen van het slachtoffer dat is overleden. Een thriller in omgekeerde vorm. Dit boek valt onder het genre thriller. Dat is het ook want het gaat over een slachtoffer en een dader. Toch heb ik het boek niet echt als thriller ervaren. Het thriller effect komt naar het einde toe pas tot uiting. Hoe dan ook ik vind het een bijzonder boek waar ik erg van heb genoten. In een woord: Geweldig!</t>
  </si>
  <si>
    <t>Dan Ariely is een bekende spreken en wetenschapper over psychologie en in dit boek neemt hij je mee in zijn vele experimenten die hij heeft gedaan over (on)eerlijkheid. Een vaak terugkomend concept in het boek is de "fudge-factor". Dit is het principe dat we allemaal een beetje liegen. Zo profiteer je toch een beetje zonder in gewetensnood te komen met jezelf. Ook wordt de link gelegd met geld. Zo is het voor de meeste mensen volstrekt normaal om pennen mee te nemen van het werk, maar om kleingeld te stelen van je baas (dat evenveel waard is als die pennen) voelt voor ons een stuk minder plezierig.Kortom, lees dit boek als je wilt weten waarom mensen normaal gesproken (een beetje) oneerlijk zijn, welke factoren hierop van invloed zijn en hoe je oneerlijkheid kunt voorkomen. En dat is soms vaak simpeler dan je denkt....</t>
  </si>
  <si>
    <t>Ik wil niet te veel verraden, maar het einde van deze serie was perfect. Het verhaal is meeslepend, opwindend en heel ontroerend. Ik heb behoorlijk wat traantjes weggepinkt en genoten van de prachtige conversaties en gebeurtenissen.Het is mooi hoe Gray speelt met de grens tussen goed en slecht, met in hoeverre ons lot niets meer is dan een lot of in hoeverre onze keuzes hier een rol in spelen. Het is prachtig om te zien hoe Gray beschrijft dat een en dezelfde persoon van alles kan worden, als de omstandigheden maar anders zijn.Ik heb met volle teugen van dit einde genoten en vooral de groothertogin en haar pure liefde voor eender welke Paul in mijn hart gesloten!En euh...er lijkt ruimte te zijn voor een nieuwe trilogie, dus KOM MAAR OP!</t>
  </si>
  <si>
    <t>Het boek ‘Stranders’ werd geschreven in 2015 door de Amsterdamse Iris Stobbelaar. Zij heeft een grote liefde voor Grimm, Lindgren en Andersen, de klassiekers van de jeugdboeken. Recent heeft regisseur Roel Reiné, haar echtgenoot en gekend van onder meer ‘The Scorpion King 3’, ‘Death Race’ en ‘Michiel de Ruyter’, plannen om ‘Stranders’ te verfilmen.Korte samenvattingJob’s ouders hebben het druk en nooit tijd voor hun twee kinderen. Hierdoor moet Job vaak oppassen voor zijn kleinere zus Kaatje. Hij vindt dit niet altijd even leuk, zeker niet wanneer hij een belangrijke voetbalwedstrijd dreigt te missen. In een vlaag van boosheid wenst hij dat zij op een andere plek zou zitten, zodat hij niet voor haar hoeft te zorgen… . Groot is zijn verrassing als blijkt dat zijn wens op een dag uitgekomen blijkt is.Zijn zusje bevindt zich door Job’s wens in een andere wereld, waar uiteindelijk ook Job belandt. Het is een vreemde en gevaarlijke wereld, vol met monsters en een landschap dat niet te vertrouwen is. Om uit deze wereld te ontsnappen moet Job zijn zusje redden. Samen met Kait en Nasta, beide stranders, gaat hij op zoek naar Kaatje. Als Job faalt om Kaatje terug te vinden, dan zitten beiden voor altijd gevangen in deze vreemde wereld. Maar er staat veel meer op het spel dan dit. Er is een onverwachte vijand… waardoor het gevaar wel overal dreigt en niemand nog te vertrouwen lijkt. Zal Job slagen in zijn opdracht? …ConclusieHet boek deed me denken aan Michaël Ende’s “Neverending story’” en de film “Jumanji”: kinderen die in een andere wereld terechtkomen en het moeten opnemen tegen monsters. Voor de liefhebbers hiervan is dit dan ook vast en zeker een aanrader.De personages zijn zeer stereotypisch neergezet. Job is een “typische” puber, luistert niet naar zijn ouders, wil populair zijn onder zijn vrienden en voetballen is het belangrijkste in de wereld. Kaat is een kleuter die op zoek is naar aandacht en de wereld nog aan het ontdekken is. En Job’s vader is de drukke zakenman die geen tijd heeft voor zijn kinderen en constant met zijn smartphone bezig is.Het boek zelf heeft een stevige hardcover, wat zeker een meerwaarde is, gezien het toch zo een 443 pagina’s telt en voor jeugdige lezers is dit wel handiger. Zo kan het wel tegen een stootje.Het boek bestaat uit verschillende kortere hoofdstukken die elk beginnen met een mooie zwart-wit tekening. Deze tekeningen geven een goed beeld van de gebeurtenissen en zorgen voor een betere inleving in het verhaal. Bovendien is het een dik boek, het zal dan zeker ook een motiverende uitwerking hebben op het jeugdige publiek om de tekst af te wisselen met deze tekeningen.Iris Stobbelaar heeft een zeer vlotte pen en een levendige verbeelding. Haar liefde voor Andersen en Grimm is zeker merkbaar en net als in hun sprookjes heeft ‘Stranders’ verschillende boodschappen aan zijn lezers.Het is bedoeld als jeugdboek, maar gezien het formaat zou ik het toch eerder aanraden aan de geoefende lezertjes. Naast de jonge lezers zal dit boek zeker ook volwassenen kunnen bekoren. Ik denk dan onder andere aan de fans van de Harry Potter serie en net als bij Harry Potter denk ik dat een verfilming van het boek eerder een volwassen film zal worden, door al de griezelige monsters en donkere wezens die erin voorkomen.Toen ik het boek voor het eerst zag dacht ik, gezien de omvang, er toch een paar weekjes zoet mee zou zijn. Ook de cover vond ik er eerder saai en onaantrekkelijk uitzien. Maar het leest vlot en ik kon het niet opzij leggen. Wat weeral eens aantoont dat men niet op de cover moet afgaan bij de keuze van een boek. Soms miste ik echter wel wat aan originaliteit, sommige verhaallijnen kwamen mij bekend voor. Daarom geef ik het boek ook een verdiende 4 sterren.</t>
  </si>
  <si>
    <t>Voor zijn nieuwe jeugdroman vond Jan de Leeuw inspiratie in het Bijbelse verhaal over de toren van Babel. Net als in die vertelling staat in Babel de zucht naar macht centraal.De Leeuws boek draait om een universum waarin het wereldkapitaal in handen ligt van Abraham Babel. Hij bewoont de bovenste verdieping van zijn ruim 300 verdiepingen tellingen wolkenkrabber. Zijn deels verlamde kleindochter Alice woont bij hem sinds haar ouders en Abrahams vrouw zijn omgekomen bij een terroristische aanslag.Naomi woont sinds kort in de toren, maar leidt een compleet ander leven dan Alice. Er geldt een duidelijke hiërarchie van macht en ze begint onderaan als zogenaamde ‘sub’: ze boent de vloeren en schrobt de toiletten. Alles verandert wanneer Naomi invalt voor een zieke medewerker van de hofhouding en ze ‘Juffrouw Alice’ redt van een verdrinkingsdood in haar privézwembad. Naomi wordt tot gezelschapsdame benoemd en een nieuwe vriendschap is geboren. Tegelijkertijd is dat het begin van het einde van hun onbezorgde leven.De Leeuw heeft een vlotte schrijfstijl die prettig leest, maar slaagt niet in zijn pogingen samenhang en diepgang in het verhaal aan te brengen. De talloze verwijzingen naar sprookjes en Bijbelse verhalen zorgen voor een overdaad aan symboliek. De metaforen zijn daarbij vaak onlogisch of niet goed uitgewerkt. Het boek doet denken aan de driekoppige hond uit de Griekse mythologie: je weet niet waar je kijken moet, enkel dat je moet vluchten.Zo is hoofdpersonage Alice vernoemd naar Alice in Wonderland, maar vergelijkt De Leeuw haar met Rapunzel en Roodkapje. Met Abraham verwijst hij naar de gelijknamige figuur uit de Bijbel die door God opgedragen kreeg zijn zoon Isaac te vermoorden. Er komt ook een Isaac in het verhaal voor die geen belangrijke functie heeft, maar die symboliek wordt niet doorgepakt. Die slordigheid vind je ook bij de personages, die plat overkomen door hun ongeloofwaardige motieven en inconsistente gedachtes en gedrag.Wel is Babel voorzien van een fraaie vormgeving: elk hoofdstuk begint met een mysterieuze zwarte pagina met donkergrijs ruitjespatroon, waarop een tarotkaart verklapt wat er qua thematiek zal gebeuren. Ondanks de mooie vormgeving en de prettige schrijfstijl is het vooral een duister jeugdboek dat uitblinkt in slordigheid.Deze recensie verscheen eerder in de Boekenkrant (maart 2016) en op www.alexhoogendoorn.nl</t>
  </si>
  <si>
    <t>Ik heb echt heel erg moeten wennen aan het ouderwetse taalgebruik wat Susan Smit gebruikt in Vloed. Het past helemaal bij de geschiedenis in deze roman, maar ik heb lang getwijfeld of dit wel een boek voor mij was. Toch intrigeerde mij de liefde tussen Adriana en Jacob wat mij heeft doen besluiten door te lezen. De delen over de visvangst kon mij minder bekoren. Nu het boek uit is kan ik alleen maar zeggen, dat het een mooie historische roman is.</t>
  </si>
  <si>
    <t>'De slaap en de dood' is opgedeeld in drie verhalen. 'Het boek van het bloed', 'Het boek van de zielen' en 'Het boek van de eeuwigheid'. Drie spannende boeken met delen uit de titel als rode draad voor het verhaal. Heel mooi gedaan. Dan is er nog een verhaallijn, dat van een meisje in een jeugd-psychiatrische instelling waarvan niet meteen duidelijk is wat daar aan de hand is. Geheimzinnigheid omringt die passages. De personages zijn sterk neergezet en vervullen ieder een eigen unieke rol. In de loop van het verhaal wordt het steeds duidelijker hoe deze met elkaar verweven zijn. De manier waarop het verhaal is geschreven zorgt voor een behoorlijke spanningsboog en een hoog psychisch element. Meteen al bij het openslaan van het boek wordt de toon gezet en is het verwachtingspatroon hoog. De verhaallijn rondom Hannah is levensecht neergezet. Haar overdenkingen, haar strijd en haar voelbare pijn zijn erg indrukwekkend. Wanneer je een boek leest waarin sprake is van een zeer opvallend thema, spanning, actie, overdenkingen, levensechte situatieschetsen en goed uitgewerkte personages, is het moeilijk om een boek weg te leggen. Het predicaat 'gedurfd en spannend' doet dit boek het meeste recht. en heel eigentijds en vooral zeer gedurfd thema zorgt voor een weergaloze thriller. Tel daarbij op de meer dan vloeiende schrijfstijl en je leest deze dikke pil het liefst in een keer uit. Bij voorkeur zonder onderbrekingen.De controverse van dit onderwerp zal niet bij iedereen in goede aarde vallen. Het is nu eenmaal een gevoelige snaar in de samenleving. Want ja, is er meer dan dit leven? Het vraagstuk of er leven na de dood is en wat er gebeurt met een ziel na het overlijden is natuurlijk best heftig maar meteen ook erg interessant. Om het vervolgens in een verhaal te gieten en dat te doen op de manier waarop het hier is gedaan is ronduit meesterlijk. Het intrigeert, zet tot nadenken en is door het onbekende aspect erg mysterieus. De belevingen vanuit diverse perspectieven zorgen voor meerdere dimensies in dit verhaal. De emoties zoals paniek en faalangst worden gevoelsmatig erg goed weergegeven. De korte hoofdstukken houden het leestempo erg hoog, de spanning doet de rest. Het is duidelijk dat er veel research is gedaan rondom de klinische kant van dit verhaal. Het is allemaal zeer geloofwaardig ook al is het haast niet voor te stellen dat mensen zich hier voor openstellen. Bizar.........Een goed opgebouwd verhaal, krachtige personages en een meer dan intrigerend thema. Een absoluut vernieuwende thriller die tot op het laatste moment spannend blijft.</t>
  </si>
  <si>
    <t>Laat maar zitten dus. Dit boek is alleen interessant voor lezers die bestand zijn tegen een flink aantal beschrijvingen van allerlei vormen van zinloos geweld, waarbij een mensenleven niets voorstelt. Truc van de schrijver: ook onbelangrijke personages worden heel kort "van binnen uit" beschreven, voordat ze vermoord worden. Effect: de lezer voelt zich enigszins betrokken bij het personage en leeft dus mee met het slachtoffer. Flauw hoor. Gelukkig hebben alle personages slechts 1 dimensie.</t>
  </si>
  <si>
    <t>ik vond het geweldig om kennis te maken met nina en wes . ik vond de boeken geweldige feelgoods .ik had wel graag meer gelezen over bepaalde personages zoals v good of wat meer over taco maar over het algemeen zijn het geweldige boeken kan het niet anders zeggen .</t>
  </si>
  <si>
    <t>Toen ik studeerde had ik een hekel aan het vak filosofie. De stof vond ik vervelend en de leraar weinig interessant. Of andersom. Later las ik veel filosofische teksten, kreeg nog wat lessen, die wel interessant waren en ik begon van het vak te houden.Met het lezen van dit boek was ik echter weer terug bij af, bij mijn schooltijd met de saaie lessen. Wat een vervelend boek. Het grootste deel ervan is gebruikt om te beschrijven, wat er behandeld gaat worden, een ander groot deel gaat over wat er behandeld is en zo heel af en toe staat er ook nog iets nieuws tussen, maar dan moet je wel goed opletten. Tegen die tijd ben je al in slaap gesukkeld.Ik had heel wat vrije wil nodig, om het uit te lezen, en moet toegeven, dat ik hier en daar wel een stuk heb overgeslagen.Er is ook nog een tweede deel. Ik ga dat maar niet lezen.</t>
  </si>
  <si>
    <t>Melina en Gillian Lloyd, een eeneiige tweeling, halen de truc uit die veel identiek lijkende tweelingzusjes of -broertjes vast ooit hebben uitgehaald: ze verwisselen van plaats voor een avondje. Hierdoor brengt Gillian een mooie romantische avond door met een beroemde astronaut. Helaas wordt een van de zusjes Lloyd, naar blijkt Gillian, die avond vermoord. De moord wordt snel opgelost: een gestoorde man van de kliniek waar het slachtoffer diezelfde dag voor een kunstmatige inseminatie is geweest, blijkt verantwoordelijk. Hij lijkt geobsedeerd te zijn geweest van Gillian. Toch laat Melina het er niet bij zitten, want ze vertrouwd het zaakje niet. En als ook de astronaut wordt bedreigd en denkt dat er meer aan de hand is, gaan ze samen op onderzoek uit naar de werkelijke reden achter de moord. De lezer wordt al snel duidelijk gemaakt dat een soort tv-dominee en zijn sekte iets te maken hebben met de moord en er blijkt nog veel meer achter te zitten.‘Romantische thriller’ staat er op de voorkant van het boek. Ik zou het bijna ‘Bouqet reeks met vleugje moord’ willen noemen. Het boek is doorspekt met erotisch geladen gedachten en handelingen. Het eindigt ook met een typisch Bouqet reeks uitspraak: ‘Ik hou van je’ (natuurlijk nadat er flink gekreund is en de heupen flink tussen de dijbenen zijn geklemd). Is dit nou zo erg, in thrillers vinden we toch wel vaker romantiek of erotiek terug? Nee, op zich is het niet erg, mits het verhaal spannend is, goed is geschreven en er sprake is van logische, sterke opbouw van karakters. Al deze aspecten zijn wat mij betreft echter volledig afwezig in dit boek. Hoofdpersonen komen niet tot leven. Het plot is supervoorspelbaar, het kent eigenlijk slechts één ietswat verrassende wending, maar zelfs die zag ik al van verre aankomen. Er wordt nergens nieuwsgierigheid gewekt of spanning opgebouwd. En de schrijfster maakt ontzettend veel gebruik van dialogen. Weinig overpeinzingen, weinig beschrijvingen, weinig situatieschetsen. Dit alles tezamen maakt het boek plat en oppervlakkig.</t>
  </si>
  <si>
    <t>Print een overzicht van Paul Koecks volledige oeuvre af, en je krijgt een goeie drie A4'tjes. Daarbij zijn er niet alleen romans: ook toneel (waarvoor hij ooit de Staatsprijs voor Toneel kreeg), scenario's (een bewerking van Ons geluk voor VTM, De Alias voor Jan Verheyen), een hoorspel en een hele bundel artikels in allerlei tijdschriften. Tot zover het goede nieuws.Le petit Belge, een internationaal geseinde Vlaamse ex-politieman, is desondanks een speciale agent in Duitsland (?). Dat houdt in dat hij voor het Bundeskriminalamt allerlei gevaarlijke opdrachten uitvoert. Een tochtje naar Colombia om een paar gijzelaars vrij te krijgen, bijvoorbeeld. De man wordt er als free-lancer (?) behoorlijk voor betaald: in Brandenburg bezit hij een optrekje op een terrein van 80 hectare, compleet met vliegveld voor zijn Cessna en helikopter (?). Le petit Belge, in het echt Michael Adam, moet in Spanje op zoek naar twee Albanezen die een geldtransport van de Bundesbank overvallen hebben. Wat erger is, is dat er daarbij ook compromitterende papieren verdwenen zijn (?), waaruit blijkt dat de minister van Binnenlandse Zaken, Edward Bauerbaum, vroeger een agent was van de Oost-Duitse inlichtingendienst. Alles verloopt goed, Adam komt terug naar Duitsland en krijgt een nieuwe opdracht: bewijzen dat een overval op een juwelierszaak geënsceneerd was om de verzekering op te lichten. Voor iemand die het gewoon is Palestijnse terroristen te schaduwen, is dat natuurlijk een mooi opdrachtje (?). Vooral als je er een miljoen euro voor krijgt (?). Maar natuurlijk is er meer aan de hand. De twee Albanezen duiken weer op, en minister Bauerbaum heeft er ook nog wat mee te maken.Ik kon het niet laten hier en daar (?) een vraagteken te plaatsen bij het scenario. En daar houdt het niet bij op: de ongeloofwaardigheden, veelal te wijten aan 'overacting', rijgen zich aaneen. Zo heeft le petit Belge een eigen netwerk over heel Europa van mannen die hij af en toe eens met de trein van Marseille naar Rome stuurt om een pakje af te geven in een ondergrondse parkeergarage. Kwestie van de mannen wat bezig te houden. Het is slechts een van de manieren waarop Adam de zaken onnodig ingewikkeld maakt. Maar le petit Belge is zo overvol van zichzelf dat hij dat zelf niet eens merkt. Integendeel: hij is de mooiste, de beste, de slimste. En dat terwijl hij gewoon een arrogante en omhooggevallen idioot is. Kortom, het voorhoofdfronsen is van een bijna permanente aard. Paul Koeck mag dan al zijn verdiensten hebben, op thrillergebied is hij voorlopig niet meer dan un petit Belge.</t>
  </si>
  <si>
    <t>Helen Franklin woont in Praag, waar ze zichzelf een eenzaam en afzijdig leven heeft opgelegd. Wanneer ze via een van haar weinige vrienden over het mysterie rondom Melmoth hoort gaat haar fantasie met haar aan de haal. De mythes en verhalen over Melmoth laten haar niet los, ze voelt zelfs dat deze in de buurt moet zijn. Bestaat Melmoth echt, heeft ze bestaan of is het slechts een folkloristische legende? Gelooft Helen in geestverschijningen of zelfs in sterke verhalen die over het hiernamaals gaan? In deze dolende geest ziet Helen misschien wel een uitweg om van haar schuldgevoelens af te komen.Met op de achtergrond de prachtige historische stad Praag, dé stad met bruggen, steegjes, oude gebouwen en veel schaduwen probeert Sarah Perry een spookachtige sfeer te scheppen in haar verhaal. Met Melmoth als geest die zich in de gedachten nestelt van gelijkgestemden had Perry een goede zet kunnen doen. Echter doet Melmoth meer aan als Casper het spookje dat zo nu en dan een psychische plaagstoot uitdeelt, ze komt niet volledig tot haar recht in deze opzet en het gevoel dat Melmoth de hoofdrol speelt, verdwijnt al snel naar de achtergrond. Het verhaal impliceert gothic en spannend te zijn maar écht eng of horror wordt het niet en dat is wel jammer. De levensvatbaarheid van Melmoth is de gemene deler die ze met Helen heeft en niet het angstaanjagende beeld dat het had kunnen zijn. Het gegeven dat Helen gebukt gaat onder schuldgevoelens en eenzaamheid zorgt dat je wilt weten waar die emoties op gebaseerd zijn.Ondanks dat je echt in het verhaal moet komen, soms was het best een opgave, eerlijk is eerlijk, is Melmoth wel een origineel verhaal geworden dat gewaardeerd kan worden door liefhebbers van duistere sprookjes. Een reeks van wonderlijke gebeurtenissen volgen elkaar op die de gemoederen bezig kunnen houden. Het is mysterieus zonder echt duidelijkheid te verschaffen, ook niet door inzage te krijgen in de brieven en dagboekpassages. Melmoth blijft voor mij een groot mysterie maar ook de andere personages brengen geen duidelijkheid. Gaandeweg komen er nogal wat voorbij. Behalve dat ze allemaal iets hebben gedaan dat hen blijft achtervolgen en dat dát de band met Melmoth verklaart geraak ik niet.Let wel dat het taalgebruik met vlagen oubollig is en zware filosofische stukken bevat die drukken op je gedachten en het lezen kunnen beïnvloeden. Het verhaal doet middeleeuws aan maar speelt zich, wonderlijk genoeg, gewoon in onze tijd af. Een stukje uit het boek dat illustreert hoe er soms geschreven wordt:“Dees Getuigenis vertrouw ik alhier ten schrifte, onderwijl ik geen twijfel heb, mijn Elizabeth, dat deze bij U afkeur en horreur bewerkstelligen zal. Doch ik moet mij ervan kwijten, want ik ervaar het als een veroordeling ertoe, het drukt zo sterk op mij neder dat het voelt alsof mij de botten breken zullen onder het gewicht, en ik moet mij verlichten, of zal met haar en haar geschiedenis mede verscheiden.”Je kunt er van vinden wat je wilt, het doet in ieder geval aan als een verhaal uit de oudheid. De reden dat deze recensie zo lang op zich liet wachten had alles te maken met de uitdaging die dit boek bleek te zijn.Melmoth is dan ook geen gemakkelijk boek om te waarderen. Aan de ene kant kun je bijna niets vertellen zonder te spoileren, dus dat is verhaaltechnisch bijzonder knap gedaan door Perry. Maar aan de andere kant; het is het allemaal nét niet, het ontbreekt aan spanning en angst, verdoemenis, die wel wordt gesuggereerd. Toch fascineert het verhaal, mede of juist dankzij de complexiteit van het geheel, wie zal het zeggen? Heel dubbel dus. Het duurt ook zo lang eer het verhaal je echt vastpakt, als het dat al doet. Er had zoveel meer ingezeten, zoals gezegd vanwege de sprookjesachtige stad Praag die bij uitstek geschikt is voor het gothicsfeertje. Daarbij is dé gewetensvraag of we in staat zijn onszelf te vergeven voor wat we in het leven fout doen bijzonder intrigerend. Maar ook daar geen antwoord, in ieder geval niet vanuit Helen óf Melmoth.Geboeid door de aparte schrijfstijl en het lef iets totaal anders neer te zetten ben ik wel geïnteresseerd geraakt door het werk van Sarah Perry en ga ik zeker de voorganger Het monster van Essex lezen. Maar verder dan 2,5 nipte sterren voor Melmoth kom ik niet.</t>
  </si>
  <si>
    <t>Een enkele keer koop ik een thriller vanwege het aantal toegekende sterren in VN; zo ook dit boek dat 4 sterren meekreeg. Eerlijk is eerlijk, het verhaal op zich is verrassend genoeg en bevat voldoende spanningselementen, maar toch blijft het gevoel "dit is het net niet" prominent aanwezig.In de flaptekst staat de nogal boute bewering dat Edwardson Henning Mankell's natuurlijke opvolger zou zijn. Niet wat mij betreft. Mankell's karakter- en sfeertekeningen zijn veel en veel beter.Sommige delen zijn ronduit saai en doen door herhalingen van zinnen en woorden gemaakt literair aan.De hoofdpersonen komen wél goed uit de verf; dat schijnen Scandinaviërs toch goed te beheersen.</t>
  </si>
  <si>
    <t>Nicci en French hebben een nieuw boek geschreven in de achtdelige Frieda Klein-reeks. Nicci en French hebben al vijftien thrillers geschreven, waaronder een heel aantal bestsellers. Na Blauwe maandag, Dinsdag is voorbij, Wachten op woensdag en Donderdagskinderen is er nu Denken aan vrijdag uitgekomen. De eerdere delen van deze reeks heb ik met veel plezier gelezen, mijn verwachtingen voor dit boek waren dan ook hoog.De boeken in de Frieda Klein-reeks kenmerken zich door het genre thriller gecombineerd met psychologische diepgang. De boeken zijn als reeks te lezen, maar zijn ook los van elkaar goed te lezen.Frieda Klein is van beroep psychotherapeute en een bijzondere vrouw. Ze woont als alleenstaande vrouw in Londen en het boek speelt zich in de tegenwoordige tijd af. Ze heeft een gevarieerde vriendengroep, met uiteenlopende achtergronden, werkzaamheden en gezinssamenstellingen.Sterk aan het boek vind ik de losjes getekende/geschetste plattegrond aan het begin van het boek, wat het voor de lezer gemakkelijk maakt om de gebeurtenissen te plaatsen op de plekken waar zij zich afspelen. Ook krijg je door de plattegrond wat inzicht in de afstanden tussen de verschillende locaties.Het boek begint met de ontdekking die het vijfjarige meisje Kitty doet vanuit een boot op de Theems. Ze heeft namelijk een "wallevis" gezien vlak bij de boot. De "wallevis" blijkt geen walvis, maar het lichaam van een man.Hij draagt een ziekenhuisbandje met de naam van Frieda Klein, zij wordt naar het mortuarium gevraagd om het lichaam te identificeren. Het blijkt Alexander Holland te zijn door iedereen Sandy genoemd. Frieda heeft een tijd een relatie gehad met Sandy. Omdat zijn keel is doorgesneden wordt er gedacht aan moord. De politie stelt een groot onderzoek in naar de dader(s) van de moord. Waarbij Frieda zelf ook een belangrijke verdachte blijkt te zijn. In de loop van het boek wordt het motief van Frieda uitgebreid onderzocht en zoekt Frieda op haar beurt ook naar de moordenaar. Ze heeft hierbij de hulp van anderen nodig. Wie zijn de mensen die Frieda vertrouwen en op wie kan Frida vertrouwen.Het verhaal komt naar mijn idee erg traag op gang, er gebeurt niet zo veel en dat wat er gebeurt wordt uitgebreid vertelt. Pas de laatste honderd bladzijden, krijgt het boek me te pakken en raak ik in het verhaal. Mogelijk hebben ze in dit boek teveel terug gegrepen naar wat in de eerdere delen al aan bod is gekomen.Wanneer het vervolg uitkomt in de Frieda Klein-reeks, dan zal ik dat zeker lezen. Ik hoop dat het dan weer de spanning zal hebben van de voorgaande delen, want die vond ik beter dan 'Denken aan vrijdag'.</t>
  </si>
  <si>
    <t>Het boek is prettig geschreven en leest 'heel lekke weg'' , maar het is, naar mijn idee, een matige thriller.De hoofdpersoon is zeer zeker een interessant figuur door zijn achtergrond als para, misbruikte misdienaar en verstoten zoon!Met deze ingredienten had de schrijver een spannender boek kunnen schrijven..De personages die dagelijks in het griekse cafe te vinden zijn, zijn erg kleurrijk en fleuren het boek op. De plot is zeker heel verrassend te noemen en had ik ook zeker niet zien aankomen.Dit is wel erg goed!Op de een of andere manier had ik het idee dat ik een stuk heb overgeslagen, niet heb gelezen, toen ik aan het einde van het boek kwam....dus overal geeft dat geen goed gevoel over het boek!</t>
  </si>
  <si>
    <t>Ik ben geen fan van Saskia Noort, maar ik geef graag mensen een nieuwe kans. En ik sta op boekenmarkten waar wel fans komen... dus vooruit.Maar stromboli... Ik kan niet anders zeggen... rommel. Ik ben niet tegen seks in een boek. Integendeel, maar ik werd misselijk van de ordinaire omschrijving van Noort. Verder gaat het boek buiten alle seks nergens over. Het is niet spannend, niet leuk, niet fijn om te lezen.Na dit... heb ik besloten dat het definitief mijn laatste Noort is. Wat een pulp...</t>
  </si>
  <si>
    <t>De politie vindt in Monty Brogans sofa een zakje wit poeder: daar begint eigenlijk het verhaal (maar niet het boek). Brogan wordt veroordeeld tot zeven jaar gevangenisstraf. Omdat zijn vader borg voor hem staat, hoeft hij niet meteen de cel in, maar de dag komt wel angstwekkend dichterbij. Op de vooravond spreekt Brogan af met zijn vriendin Naturelle en zijn twee beste vrienden, leraar Jacob en beursanalyst Frank. Samen trekken ze naar een afscheidsfeestje, georganiseerd door Uncle Blue, Brogans maffiabaas.Een thriller hoeft niet altijd op een moord uit te draaien. Je tijd verdoen terwijl het uur nadert dat je de cel in moet, kan al even spannend zijn. In elk geval beschrijft Benioff die tijd als een zeer emotionele, geladen periode. Logisch, want in zeven jaar kan veel gebeuren, niets zal nog zijn zoals het was. Elk van de figuren reageert op zijn eigen manier op het komende afscheid, intussen ook nog geconfronteerd met de eigen problemen. Dat alles beschrijft Benioff op een zeer tastbare manier, met voldoende aandacht voor elk van de personages. Een pluim op de hoed van David Benioff.</t>
  </si>
  <si>
    <t>De in 1936 in het noorden van Italië geboren Domenico Cacopardo bracht zijn kinderjaren door op Sicilië, waar de roots van zijn vader lagen. Zijn moeder komt uit een familie die aan de wieg stond van de PSI, de Italiaanse socialistische partij. Al tijdens zijn studie rechten schreef hij stukken voor verschillende kranten en tijdschriften. Na zijn studies koos hij voor een carrière als advocaat, en later werd hij politiek actief waar hem de titel _x0091_consigliere di stato_x0091_, minister van staat, toegekend werd.Voordat hij zijn eerste roman publiceerde, werden er al verschillende van zijn dichtbundels op de markt gebracht. In 1999 debuteerde hij als romancier met De zaak Gaetano Chillè, dat nu, bijna tien jaar later, naar het Nederlands vertaald werd.In dit boek wordt de lezer geconfronteerd met de gevolgen van het neerschieten van rentmeester Talìo door zijn baas cavaliere Chillè. Hoewel de omstandigheden verdacht lijken, stelt de plaatselijke magistratuur alles in het werk om de zaak zo vlug mogelijk als een ongeluk te klasseren. Maar als blijkt dat de cavaliere een relatie heeft met de vrouw van de neergeschoten rentmeester, stellen de carabinieri een grondig onderzoek in. En dat is zeer tegen de zin van de lokale notabelen, die besluiten er een machtsstrijd van te maken.Domenico Cacopardo heeft veel van zijn persoonlijke geschiedenis in dit verhaal, dat zich situeert tussen 1910 en 1923, verwerkt. Niet alleen is de plaats van de gebeurtenissen Letojanni, aan de oostkust van Sicilië waar zijn vader vandaan kwam, maar ook speelt de politiek en de opkomst van het socialisme in Italië een een rol in het geheel.In zeer korte, vlotlezende hoofdstukken doet hij het relaas van feiten als klassejustitie, overspel, machtsmisbruik en vriendjespolitiek, in een onopgesmukte, bijna emotieloze stijl tegen een historisch waarheidsgetrouwe achtergrond. Het lijkt dan ook een kapitale inschattingsfout van de uitgever om dit boek uit te brengen onder het label van een Italiaanse thriller, zoals we op de omslag kunnen lezen, want als er een ding ontbreekt in het boek, dan is het spanning. De doelgroep moet dan ook niet gezocht worden onder de liefhebbers van het spannende boek, maar onder de adepten van de moderne geschiedenis en politiek, die door de realische beschrijvingen van de tijdgeest waarschijnlijk wel hun nieuwsgierigheid bevredigd zien.De vrijblijvende, neutrale vertelstijl, die men ook terugvindt in documentaires, komt natuurlijk wel de geloofwaardigheid van dit boek ten goede, maar is tegelijk verantwoordelijk voor het creëren van een onoverbrugbare afstand tussen het verhaal en de lezer.De zaak Gaetano Chillè boeit bij momenten wel maar beklijft nooit. Als roman haalt dit debuut nog makkelijk twee sterren, maar als thriller valt het terug op de minimumscore.</t>
  </si>
  <si>
    <t>De cover nodigt niet echt uit tot het kopen van dit boek maar ik ben blij dat ik het toch gedaan heb. Het leest prima weg en het verhaal is goed bedacht vind ik. zo tegen het einde van het boek kon ik het echt niet meer wegleggen, het leest als een trein en wordt heel erg spannend.</t>
  </si>
  <si>
    <t>De titel deed vermoeden dat dit om een Agatha Christie-esque whodunnit gaat, maar niets bleek minder waar. Het is het achterafverslag van een waargebeurde moord, iets dat gelijk in het begin duidelijk wordt gemaakt en toch genoeg nieuwsgierig maakt om te willen weten wat er dan zo bijzonder was. In eerste instantie lijkt het boek antwoord te gaan geven op de vraag hoe de situatie waarin de moord plaatsvond zo heeft kunnen ontstaan, maar al snel verzandt het in oeverloos geneuzel over het leven van de vermoorde vrouw zonder de belofte dat er nog iets staat te gebeuren of dat er een belangrijke ontdekking wordt gedaan. Met andere woorden, het nodigt op geen enkele manier uit om verder te lezen, wat ik na 40% te hebben gelezen ook niet heb gedaan. Helaas.</t>
  </si>
  <si>
    <t>Beginnen in Bloed en beenderen zonder torenhoge verwachtingen is haast onmogelijk. De hype rondom het debuut van Tomi Adeyemi is enorm en ze wordt in één adem met J.K. Rowling genoemd. Een boek dat zo wordt opgehemeld en zoveel in zich moet hebben, kan eigenlijk alleen maar tegenvallen… Toch?Tomi Adeyemi is geboren in Amerika, maar haar roots liggen in Nigeria, waar haar ouders vandaan komen. In interviews vertelt ze dat ze heel lang weinig wist over haar afkomst en vooral probeerde om erbij te horen. Gelukkig voor al haar lezers heeft ze zich uiteindelijk in haar achtergrond verdiept en al haar kennis én verbeelding in Bloed en beenderen uitgestort. De roman speelt zich af in het verzonnen Afrikaanse land Orïsha en alle personages hebben een donkere huidskleur. Helaas betekent dat allerminst dat er geen racisme is, want juist dat vormt een belangrijk thema. Vroeger was er namelijk volop magie in Orïsha, maar de wrede koning heeft alle magiërs, genaamd maji, uitgemoord en de nieuwere generaties maji hun magie afgenomen. Sinds deze Zuivering leven alle krachteloze jonge maji aan de onderkant van de samenleving, onderdrukt en verstoten.Een van de hoofdpersonen is de dochter van een maji. Zélie en haar broer Tzain vluchten na de Zuivering met hun vader naar een ander dorp om een nieuw leven te beginnen. Helaas kan Zélie nooit ontsnappen aan haar afkomst, omdat ze aanleg heeft om maji te worden. Kinderen met deze sluimerende krachten worden geboren met zilverwitte haren, waardoor ze makkelijk te herkennen zijn. Ze wijken af en kunnen daardoor rekenen op een regen van scheldwoorden, seksuele toespelingen, aframmelingen en een totaal oneerlijke en ongelijke benadeling. De parallel met de huidige maatschappij is makkelijk te leggen.Racisme en politiegeweld voelen wellicht als Amerikaanse thema’s. We hebben hier meer jeugdboeken over uit zien komen de laatste jaren, waaronder The hate U give van Angie Thomas. Het boek van Thomas is moeilijk te vertalen naar de Nederlandse samenleving, aangezien we hier gelukkig niet dagelijks worden geconfronteerd met getto’s, politiegeweld, drugsbendes en wapens. Helaas is ook Nederland bepaald niet vrij van racisme. Bloed en beenderen maakt het misschien nog wel makkelijker om je in te leven in de gevoelens van de donkere minderheid dan het boek van Thomas. Adeyemi kiest ervoor om de actuele problematiek in een fantasyjasje te gieten, waardoor iedereen zich wel aangesproken moet voelen.Zelfs als je het puur als fantasyroman leest, kun je niet anders dan verontwaardigd zijn over de manier waarop de wachters van de koning hun macht op vreselijke wijze laten gelden tegenover de maji’s. En laten we eerlijk zijn: het is ook gewoon een verschrikkelijk spannend verhaal over een groep jongeren die een gevaarlijk avontuur ondernemen om de magie terug te brengen in Orïsha. Koningskinderen en verschoppelingen moeten samenwerken, er worden heuse gladiatorengevechten gehouden en zelfs liefde ontbreekt niet. Natuurlijk valt iedereen precies voor de verkeerde persoon. Adeyemi is ook niet vies van een moord hier en daar. Hoe belangrijk of sympathiek een personage ook is, in Bloed en beenderen moet je haast net zo vrezen dat je favoriete personage het loodje zal leggen als in Game of Thrones.Het enige minpunt van Bloed en beenderen is hoe snel sommige plotwendingen plaatsvinden. Dat klinkt als een vreemde opmerking over een boek van bijna vijfhonderd pagina’s waarin slechts één maand verstrijkt, maar juist doordat de tijdsspanne zo kort is, is Bloed en beenderen een soort snelkookpan. Personages vormen wel héél snel diepe banden met zowel vriend als vijand. Handig geplaatste flashbacks en vluchtige gesprekken moeten geloofwaardig maken dat de hoofdpersonen enorme ontwikkelingen doormaken. Dat gaat soms net iets té snel. Verliefd worden op je grootste vijand of je tegen je eigen vader keren zou net wat langer mogen duren dan een paar luttele weken.Na het lezen van Bloed en beenderen kun je uiteindelijk niet anders dan begrijpen waarom het boek zo gehypet wordt. Het is een steengoede fantasyroman die op een originele manier aandacht vraagt voor de manier waarop de huidige maatschappij omgaat met mensen die anders zijn. Hoe de personages worstelen met hun eigen vooroordelen en hier uiteindelijk overheen stappen is inspirerend. Ook mag gezegd worden hoe prachtig het boek eruitziet. Alleen al de kaft is een tripje naar de boekhandel meer dan waard. Gelukkig hoeven we nog geen afscheid te nemen van Adeyemi’s wondere wereld. Voorjaar 2019 komt het vervolg uit.</t>
  </si>
  <si>
    <t>Nijntje op de fiets door Dick BrunaNijntje op de fiets, ooit las ik dat wel al eens. Op klein formaat wel te verstaan. Want dat is nu nieuw: het is een extra grote uitgave. Dat zorgt er voor dat dit toffe, mooie verhaal nog beter tot zijn recht komt. Want fietsen is gewoon geweldig en dat mag (moet) iedereen weten!Het is een typisch Nijntje-boek, met vooraan plaats om je eigen naam te schrijven bijvoorbeeld. Alles is hetzelfde maar toch is het anders. Omdat het zo groot is maakt het nog meer indruk. Deze klassieker (al bijna net zo oud als ik) is altijd al één van mijn favorieten geweest en is dat nu nog meer.Want meer (lees groter) is in dit geval echt nog beter. De eendjes zijn liever, de koekjes lekkerder, de bomen groter, en de tranen zijn nog meer verdriet. Maar de vreugde van het racen is nog intenser.Nijntje-boeken hebben de gave om woord en beeld mooi samen te laten komen. Geen letter, noch lijn staat er te veel. De opvoedkundige lessen (fiets schoon maken) voelen niet moraliserend aan maar geven gewoon een fijn warm gevoel. Nijntje weet hoe het moet. Dick Bruna wist dat ook. Mooi!</t>
  </si>
  <si>
    <t>Mijn eerste kennismaking met Gillian King.We leren 3 personages kennen: Nikki, Roos en Thijs.Nikki wordt na jaren verlaten door Koen en valt in een zwart gat. Roos bedroog Thijs met een collega van haar. Ze probeert dit goed te maken en hun relatie te redden. Maar dan leert Thijs Nikki kennen in de trein en bezorgt haar een baan. En hoe de verhoudingen op scherp komen te staan....De cover ziet er gekleurd en vrolijk uit. Moet alleen heel erg nadenken over de betekenis hiervan. De flaptekst nodigde mij uit tot inschrijven voor deze leesclub.Het boek leest enorm lekker weg. Elk hoofdstuk is gewijd aan een van de personen. Je leert hun goed kennen door de gedachten die ze met de lezer delen. Het kan niet anders dan dat je een kant gaat kiezen. Ik denk dat er veel mensen zich kunnen identificeren in het onderwerp overspel.Elk hoofdstuk begint met een citaat uit dat hoofdstuk. Schrijfstijl en taalgebruik fijn.Ik heb genoten. Voor mij 4 sterren.Ik vond het leuk dat Gillian actief meedeed met de leesclub en ga zeker haar andere boeken ook lezen.</t>
  </si>
  <si>
    <t>ik ben helemaal niet zo enthousiast als mijn voorgangers. ik vond dit haar slechtste boek tot nu toe. ik kon mij helemaal niet vinden in de persoon die fleur is, ze is gewoon slecht. er zit geen humor in en het verhaal kabbelt maar door. het einde wordt vlug afgeraffeld. ik vind het maar 1 ster waard.</t>
  </si>
  <si>
    <t>Heldhaftig gaat over Pieter Posthumus, ook wel PP of Posthumus genoemd. Hij werkt bij team uitvaarten in Amsterdam en heeft een drukke taak. Onbekende lijken uit de gracht, iemand die zich heeft verhangen; zolang het onbekenden zijn belanden ze bij het team van Posthumus. Twee van de aan hem toegewezen overledenen kan hij niet loslaten, ook al ziet de politie geen samenhang. Posthumus zet een eigen onderzoek in. Dan komt journaliste Merel in beeld, een oude bekende van Posthumus.De tweede verhaallijn in Heldhaftig gaat over een team dat achter een Amsterdamse terroristische cel aan zit. Lisette en haar team moeten opnieuw achter de verdachten aan als zij wegens bewijs zijn vrijgelaten. Van bovenaf staan zij onder flinke druk om te presteren.Heldhaftig is gepromoot als een misdaadboek, een thriller waarvan je wel wat mag verwachten getuige ook de tekst op de achterflap. Helaas is Britta Bolt er niet in geslaagd dit waar te maken. Posthumus is een boeiend personage, geplaagd door herinneringen die hem diepte geven. Andere personages echter blijven 1-dimensionaal, gaan nergens echt leven. Waar Bolt goed in geslaagd is, is een bijna levend Amsterdam te creeren, waarbij het bij momenten voelt alsof je er zelf loopt en je waarschijnlijk met het boek in de hand de routes zou kunnen lopen. Wat mist is de beloofde actie en de spanning die je mag verwachten als je de achterflap leest. Terrorisme en de inlichtingendienst spelen echter slechts een bijrol en behalve één spannend moment beleeft Posthumus vrij weinig. Er is teveel de nadruk gelegd op details en bijzaken waardoor het tempo en daardoor de spanning ver te zoeken zijn. Ondanks dat er een open einde is dat op zich wel uitnodigt om een volgend deel op te pakken, heeft Britta Bolt zich met heldhaftig niet voldoende weten neer te zetten om dit ook daadwerkelijk te doen.</t>
  </si>
  <si>
    <t>Het verhaal gaat over een amerikaanse journalist die een nederlandse schrijfster moet interviewen van zijn baas omdat hij nederlandse roots heeft. De schrijfster, Iris, blijkt ernstig ziek en wordt verzorgd door haar vriendin Kay. Kay houdt Iris buiten de schijnwerpers waardoor het lastig wordt voor Fields, de amerikaanse journalist, om Iris te interviewen.In het begin is het verhaal zeer verwarrend. Het begint met twee verhalen in de ik-vorm, maar het is niet duidelijk wie aan het woord is. Dan gebeuren er een aantal dingen die ik zeer ongeloofwaardig vindt. Ook vindt er een ontvoering plaats waar ik de toegevoegde waarde niet van snap. Dan ben je aanbeland bij het " ik herinner me" deel. Dit is te langdradig. Ook het einde is me niet duidelijk. Ik had niet in de gaten dat ik aan het einde van het boek was.Het boek is vlot geschreven, maar helaas vindt ik het verhaal zeer chaotisch, ongeloofwaardig en te onduidelijk. Ik wil het geen roman noemen, maar in welke categorie ik het wel moet plaatsen durf ik niet te zeggen.</t>
  </si>
  <si>
    <t>In Amerika geniet Terri Persons bekendheid als een bekwaam tijdschriftjournaliste.Of ze ook in romanvorm uit de voeten kan, moet haar thrillerdebuut Blinde vlek uitwijzen. Blinde vlek is overigens een titel die in 2003 door een andere Nederlandse uitgever al werd gegeven aan een thriller van Margaret Murphy. Uniek is het verschijnsel niet, verwarrend wel.FBI-agente Bernadette Saint Clare (Cat) wordt aan haar nieuwe baas Tony Garcia gekoppeld voor het onderzoek naar een aantal gruwelijke moorden. Steeds is van het slachtoffer een hand afgehakt. Tijdens het onderzoek komt Cat in contact met haar bovenbuurman August Murrick (Augie). Een man die op curieuze wijze over aanwijzingen over de identiteit van de vermoedelijke moordenaar blijkt te beschikken. Augie roept tegenstrijdige gevoelens bij Cat op. Ze vindt zijn aanwezigheid zowel prettig als vreemd. Met haar paranormale gave verkrijgt ze informatie die haar steeds dichter bij de dader brengt. Het wordt pas echt spannend als de onderzoekers gedwongen worden een daderanalyse te maken en de vraag moeten beantwoorden of het hier gaat om een massamoordenaar, een huurmoordenaar of een moordenaar met wraakgevoelens.In een recent interview zegt Persons over haar hoofdpersoon Bernadette (kortweg Cat) dat ze een karakter heeft willen creëren dat duidelijk verschilt van andere FBI-onderzoekers in demisdaadliteratuur. Cat is slank, lief, blond maar geen echte schoonheid. Het is een wilde meid, een robbedoes. Een vlotte boerenmeid, afkomstig uit een landelijke, boerse omgeving.Een bijzonderheid is haar paranormale eigenschap. Ze is in staat om de dader te observeren mits ze contact met hem kan krijgen. Het is een idee dat de auteur duidelijk heeft ontleend aan een tv-serie als The X-Files en de (hoofdzakelijk oudere) boeken van Stephen King en Anne Rice.Terri Persons blijkt in staat een razendsnelle en spannende en complexe thriller te schrijven. Het verhaal is meer dan boeiend en er zijn momenten dat het puntje van de stoel wordt opgezocht. De paranormale psychologische eigenschappen van Cat overheersen het verhaal gelukkig niet. Wel zorgen ze ervoor dat op het juiste moment de broodnodige informatie boven water komt. Hoewel de plot van Blinde vlek sterk is en de nodige plotwendingen kent, draaft Persons tegen het einde van het verhaal een beetje door en heeft ze enkele kunstgrepen nodig om het verhaal naar een geloofwaardig einde te loodsen. Dat neemt niet weg dat Terri Persons een goede en aantrekkelijke debuutthriller heeft geschreven. Politiespeurwerk en parapsychologie zijn nu eenmaal geen alledaagse combinatie.De lezers die na lezing van het boek Cat in hun hart hebben gesloten, kunnen gerust zijn. Terri Persons is op dit moment al bezig aan een nieuw avontuur met de paranormale agente. Hierin zal Cat meer problemen krijgen in haar privé-leven en op haar werk. Tevens zullen de misdaden die opgelost moeten worden gruwelijker en ingewikkelder zijn dan in dit boek het geval is. Houdt Cat dus in de gaten!!</t>
  </si>
  <si>
    <t>Iedereen heeft al wel eens een koppel als Jack en Grace gezien, de rijke gentlemen met zijn charmante echtgenote. Vele zouden jaloers zijn op het leven van Grace, want voor de buitenwereld is hun leven perfect. Tot je hen wat beter leert kennen en ontdekt dat Grace geen grote geluksvogel is, maar getrouwd is met een psychopaat.B. A. Paris’ debuut Achter gesloten deuren is meteen een New York Times-bestseller. Haar ouders zijn Frans en Iers, ze groeide op in Engeland, huisde een tijdje bij onze noorderburen en momenteel woont ze in Frankrijk. Intussen heeft ze ook nog een aantal nieuwe thrillers neergepend.In haar debuut schrijft Paris over het leven van Jack Angel en zijn echtgenote Grace. De twee leven het perfecte leven; hij een goedverdienende topadvocaat en gentlemen, zij de perfecte huisvrouw die kan koken en tuinieren. Alles wijst op een perfecte relatie, maar als je wat langer leest, zal je begrijpen in wat voor een hel Grace terecht is gekomen en wat Millie, haar zusje met Downsyndroom, te wachten staat. Grace komt nergens zonder Jack, heeft geen telefoon of mailadres en draagt steeds een lege handtas bij zich. Esther, de nieuwe vriendin van Grace, wordt achterdochtig en bezorgd; er moet iets mis zijn, want het perfecte leven bestaat niet. Esthers bezorgdheid om Grace is niet onterecht, want Grace is helemaal niet getrouwd met een topadvocaat, maar met een psychopaat. Hij houdt haar gevangen in haar eigen huis en sloot systematisch haar contact met de buitenwereld af. Telkens ze probeert te ontsnappen of probeert mensen te vertellen dat ze gevangen wordt gehouden, is Jack haar steeds een stapje voor. Het draait Jack eigenlijk niet om Grace, maar om haar zusje Millie, die als ze achttien wordt bij hen komt wonen. Komt Millie ook terecht in de hel waar Grace woont, of weet ze te ontsnappen aan de duivel?Het boek begint in medias res, tijdens een etentje bij Jack en Grace thuis, een jaar na hun huwelijk. Door gebruik van flashbacks wordt het verhaal versneld. De hoofdstukken zijn afwisselend heden en verleden en doorheen het boek leer je Jack en Grace kennen en ontdek je hoe Graces leven veranderd is door hun huwelijk. Het verhaal wordt vertelt door Grace, in zowel de hoofdstukken uit het heden als die uit het verleden werd het verhaal in de belevende ik geschreven, je leeft mee met het hoofdpersonage, ondergaat haar angsten en denkt mee met haar terwijl je afschuw voor Jack, de tegenspeler, groeit. Het duurt ook niet lang voor je de betekenis van de titel van het boek begrijpt, Grace zit letterlijk achter gesloten deuren. Of Paris het boek geschreven heeft omdat zijzelf of iemand die ze kent in zo’n situatie zit of omdat het gewoon in haar opkwam weet ik niet, maar wat ik wel geleerd heb uit dit boek is dat niet alles is wat het lijkt. Ik vond het ook best goed gevonden dat Jack advocaat is voor vrouwen die mishandeld worden door hun man, terwijl hijzelf zijn vrouw mishandeld.Ikzelf ben niet zo’n vlotte lezer, ik begin vaak aan een boek, maar stop dan halverwege omdat het te lang duurt voor ik het uitheb of omdat het verhaal me niet meer boeit. Dit boek is iets helemaal anders, ik heb het boek bijna in één trek uitgelezen, omdat ik wou weten wat er gebeurd was en wat er zou gebeuren. Paris maakte zeer mooi gebruik van spanningsopbouw; door het verhaal in medias res te laten beginnen en met flashbacks te werken, maar ook de belevende ik-verteller droeg daar toe bij. Er konden geen hints naar de afloop van het verhaal worden gegeven, aangezien de verteller niet meer wist dan wat jij wist. Het boek las ook zeer snel omdat je, door afwisselend hoofdstukken over het heden en het verleden te schrijven, telkens twee hoofdstukken moest lezen om te weten wat er vervolgens gebeurde.Ik raad het boek zeker aan aan iedereen die van wat spanning houdt, of je goed leest of niet maakt niet veel uit want in het boek worden geen al te moeilijk woorden en zinsconstructies gebruikt.B. A. Paris schoot meteen in de roos met haar debuut Achter gesloten deuren, waarin ze de perfecte leugen van Jacks en Graces perfecte leven neerpent. Het boek is een grote hoop spanning die je vlot in één trek kan uitlezen. Het boek leert je dat niet alles is wat het lijkt.</t>
  </si>
  <si>
    <t>De kaft, en ook de korte inhoud op de achterflap beloven een Science Fiction roman.Ik vond dat ietwat overdreven:Het verhaal gaat over een jonge Nederlandse vrouw, Helena, wier vader verbonden is aan een geheim project waarbij contact gemaakt is met een buitenaards volk, de Experianen.Als Helena 17 is trekt ze een tijd lang op met de Experiaan Mica. Ze voelen zich heel sterk met elkaar verbonden, maar dan moet Mica terug naar zijn eigen planeet. Hij laat haar achter, en zij heeft het gevoel dat er een belangrijk stuk van haar met hem mee is gegaan.Na vele jaren komen de Experianen weer terug, maar deze keer voeren zij oorlog met de Amerikanen.Mica blijkt ondertussen de Experiast geworden te zijn. Hij vraagt Helena om te helpen met de vredesonderhandelingen. En dat doet zij graag, want ze houdt van Mica.De grote vraag is dan of hij ook van haar houdt, of gebruikt hij haar alleen om zijn doelen te bereiken?Mijn mening over dit boek is dat het een lekker weg leesbaar verhaal is.</t>
  </si>
  <si>
    <t>Wat voor Carherine een nieuw begin had moeten zijn met man en dochter, eindigt in een nachtmerrie. Verhuizen naar het platteland, waar George kan werken als leraar lijkt ideaal. Dan slaat het noodlot toe! George komt thuis van zijn werk en treft zijn vrouw vermoord in bed. Hun dochter van drie heeft alles 'gezien'. Niets lijkt wat het is of lijkt alles juist wel wat het is?!</t>
  </si>
  <si>
    <t>De Franse schrijver Jules Verne is met boeken als ‘Naar het middelpunt der aarde’ en ‘De reis om de wereld in tachtig dagen’ bekend geworden als pionier van het sciencefictiongenre. Zijn verhalen worden tot op de dag van vandaag gelezen en enkele zijn zelfs nog vrij recent (opnieuw) verfilmd. Het is dus wel duidelijk dat Vernes boeken, waarvan de eerder genoemde titels als klassiekers beschouwd worden, nog steeds tot de verbeelding spreken. Dat is ook niet verwonderlijk, want het zijn spannende avonturenverhalen die een beeld schetsen van een tijd waarin de wereld nog groot en onbekend was en techniek niet vanzelfsprekend was – voor de meeste hedendaagse lezers moeilijk voor te stellen.In ‘De reis naar de maan in 28 dagen en 12 uren’ gunt Verne de lezer een blik op de toekomst zoals hij die voor zich zag. In dit geval gaat het, zoals de naam al zegt, om een ruimtereis met als bestemming de maan. De grootste spoiler van het hele verhaal zit overigens al in de titel: de reizigers komen na een kleine maand gewoon weer terug. Deze onthulling van het verloop van de reis is toch enigszins jammer, want heel spannend is de rest van het verhaal ook niet. ‘De reis naar de maan in 28 dagen en 12 uren’ is een bundeling van de aanvankelijk apart gepubliceerde boeken ‘Van de aarde naar de maan’ en ‘De reis om de maan’, waarbij ook in de titel van het tweede boek al sprake is van een spoiler. Helaas is niet te zien waar beide verhalen in elkaar overgaan, want de hoofdstuknummering loopt gewoon door. Dit is enerzijds bewonderenswaardig, want het laat zien dat de boeken erg goed op elkaar aansluiten. Aan de andere is het jammer, want het is niet alleen een leuk feitje om te weten waar het ene boek eindigt en het andere begint, maar het geeft ook aan dat het eerste boek geen duidelijk afgerond einde heeft en dat het tweede boek heel plotseling begint. Eigenlijk lijkt het één verhaal en daarom is het mooi dat ze in dit boek dus samen gepubliceerd zijn.Na de Amerikaanse Burgeroorlog is de Gun-club, een vereniging die gespecialiseerd is in verwoestende kogels en andere voorwerpen die ver weggeschoten kunnen worden, toe aan wat actie. Voorzitter Barbicane stelt voor iets baanbrekends te doen: proberen een projectiel naar de maan te schieten. Iedereen is enthousiast over dit idee en er wordt begonnen met de bouw. Enkel kapitein Nicholl, Barbicanes verklaarde vijand, gelooft niet dat het projectiel de maan daadwerkelijk zal bereiken. Hij is ervan overtuigd dat het gauw zal neerstorten. De Fransman Michel Ardan wil graag met het projectiel naar de maan reizen en hij daagt de beide mannen uit om met hem mee te gaan om te zien wie er gelijk heeft. De reis verloopt voorspoedig, maar als de heren bijna de maan bereikt hebben gebeurt er iets onverwachts. In plaats van dat ze naar beneden vallen of landen, blijft het projectiel in een baan om de maan hangen en maken ze er noodgedwongen een reis omheen.De beschrijving van de vergadering en de bouw van de racket, gebeurtenissen die vermoedelijk vrijwel het hele eerste boek beslaan, zijn erg technisch en voor lezers die vooral van actie of mooie zinnen houden een beetje saai. Het is taaie kost en als je daar niet aan gewend bent dan is het even doorbijten. Alles nauwkeurig lezen is ook zeker niet nodig, want een groot deel is toch al volstrekt onbegrijpelijk als je geen verstand hebt van projectielen en brandstoffen. Voor mensen die zich hiermee bezighouden is het dan wel weer interessant om na te gaan in hoeverre wat Verne bedacht heeft allemaal mogelijk is. Achteraf is het erg bijzonder is dat Verne vrij nauwkeurig de vorm van een racket goed voorspeld heeft. Ook zijn berekeningen van de grootte van het projectiel en de kracht waarmee het zou moeten worden weggeschoten schijnen vrij correct te zijn. Natuurlijk klopt niet alles en valt er tijdens het lezen genoeg te glimlachen om dingen waarvan we nu weten dat ze niet mogelijk zijn en dingen waarvan Verne misschien ook wist dat ze onmogelijk waren en waarmee hij de spot dreef. Dat neemt niet weg dat lezers van toen zich verwonderd zullen hebben om Vernes ideeën en de mogelijkheid om naar de maan te reizen. Spannend is het verhaal niet te noemen, zeker niet als je de afloopt al kunt raden op basis van de titel, maar het gaat dan ook meer om de reis en de wonderlijkheid van het heelal dan om de verrassing van het einde.Veel wat er gebeurt voor de lancering voelt iets te bedacht en onecht. De hoeveelheid hulp die de Gun-club krijgt is lachwekkend, het is wel erg toevallig dat het allemaal precies kan lukken en Amerika wordt wel heel erg opgehemeld, maar juist dat geeft het boek ook wel z’n charme. Het doet vermoeden dat het allemaal niet zo serieus bedoeld is. Daarnaast zit er een leuke verwijzing naar Nederland in het boek die bij het vertalen moet zijn toegevoegd en alleen al het feit dat dit mogelijk was en dat het zo opvalt is grappig. Het verhaal is erg beschrijvend en de personages blijven behoorlijk vlak, maar ze vervullen allemaal een duidelijke rol in het verhaal en het is mooi om te zien hoe secretaris Maston – die op een geinige manier een beetje belachelijk wordt gemaakt – vanaf de grond meeleeft met de reizigers.De originele gravures (met zinnen uit het verhaal) die het boek bevat doen enigszins gedateerd aan. Juist daardoor zijn ze echter mooi sfeervol. Ze passen goed bij het verhaal en zijn er een mooie aanvulling op.Voor de hedendaagse lezer is dit boek net iets te gedateerd en te weinig bijzonder. De personages worden niet genoeg uitgediept, er gebeurt heel weinig en zonder de verwondering van toen kunnen de beschrijving van het heelal en het idee van reizen naar de maan de lezer niet genoeg betoveren. Het is ook nu nog een aardige vertelling en het is grappig om het met de ogen van nu te lezen, maar ‘De reis naar de maan in 28 dagen en 12 uren’ is voor lezers die gewend zijn aan ruimteverhalen niet origineel genoeg. Het boek steekt niet boven soortgelijke verhalen uit en kan in tegenstelling tot enkele van Vernes andere werken geen klassieker genoemd worden.</t>
  </si>
  <si>
    <t>Wat een geweldig boek is dit weer van Loes! Ik kan mezelf inmiddels toch wel een fan noemen hoor. Vrijdag vond ik geweldig maar Zwanenzang doet er zeker niet voor onder. Broeinest heb ik ook gelezen maar vergeleken met deze twee vond ik die toch net iets minder maar ook nog steeds geweldig. Zwanenzang leest als een trein, is nergens saai, blijft spannend tot het laatste hoofdstuk en heeft een geweldige ontknoping! Loes heeft er een fan bij...</t>
  </si>
  <si>
    <t>Toen er in een groep werd geopperd om De Shining als groepsboek te lezen, heb ik even zitten twijfelen. The Shining is één van de weinige films waar ik nachtmerries over heb gehad en wist niet of ik het boek aandurfde. Uiteindelijk besloten om toch maar mee te doen en nu, twee weken later, is het boek eindelijk uit.Wat een verschrikking! King gaat weer van hot naar her, de gedachtes vliegen door de acties heen en het leest gewoon echt als bagger. Vette, cursieve, normale teksten lopen door elkaar en haakjes worden ook nergens overgeslagen. Nergens wordt het eng, want King heeft er een handje van om een enge zin in iets "humoristisch" te laten eindigen, waardoor het allemaal te wazig en vooral te vreemd wordt. Of ik heb natuurlijk gewoon een totaal andere humor dan Mr. King, dat kan natuurlijk ook :-D. Want hierdoor is voor mij de spanning meteen weg en de humor erin kan ik ook niet ontdekken. En zo ging het dus het hele boek...Mr. King, wááááááááárom???? Ik weet dat die man schrijven, echt! 22.11.63 bijvoorbeeld, dat komt toch echt heel erg in de buurt van een masterpiece. Maar dan vervolgens lees ik weer een oud boek van hem, een klassieker, een boek dat ontzettend goede recensies heeft en dan moet ik me er letterlijk weer doorheen worstelen. Ik denk dat ik het gewoon beter bij zijn nieuwere boeken kan houden. Daar is het bovennatuurlijke aspect voor zover ik tot nu toe heb gelezen wat minder aanwezig en is het voor mij allemaal wat beter verteerbaar.Het verhaal is natuurlijk ontzettend gaaf: schrijver met een writersblock neemt zijn gezin mee naar een hotel om daar in de winter te kunnen werken en vervolgens worden ze langzaamaan helemaal gek in dat hotel, wat een heftig eind in petto heeft. Gaaf, gaaf! Maar die schrijfstijl...Nee, De Shining was voor mij echt een verschrikking. Echt heel jammer, maar niet mijn ding. 1,5*.</t>
  </si>
  <si>
    <t>Vol overgave aan het boek manipulatie begonnen, ondanks het feit dat de beschrijving op de kaft me niet aansprak. Achteraf gezien jammer dat ik de beschrijving gelezen had, omdat dit uiteindelijk het verhaal nog voorspelbaarder maakte...Het boek gaat over Geiger, die een duistere kant heeft en een onbekend verleden. Hij vergaart op lugubere wijze informatie, maar laat toch de psychologie hierbinnen de overhand hebben. Verder lijkt hij gevoelloos en keihard, maar dit verandert naarmate het verhaal vordert. Dit alles maakt dat het verhaal wel boeiend is en ik wilde doorlezen om te zien welke ontwikkelingen zouden volgen. Helaas met een domper tot gevolg.Ondanks het feit dat het boek vlot en integrerend cq. meeslepend geschreven is, ben ik uiteindelijk er maar matig positief over. Het boek is typisch Amerikaans; bijna een script voor een overdreven en voorspelbare clichéfilm. Iets dat maakt dat het einde tegenvalt, omdat de rode draad snel helder is en er geen verrassende wendingen in het verhaal zitten. Dit maakt dat het boek voor mij te oppervlakkig is.</t>
  </si>
  <si>
    <t>Wikipedia vermeldt 144 uitzendingen van de populaire tv-serie 24. Al vanaf 2001 rollen aan de lopende band afleveringen uit de productie die in hoofdzaak hard zijn en vele minuten vechten tonen. Met Kiefer Sutherland in de hoofdrol als de held Jack Bauer die geen muur te hoog gaat om de wereld te beschermen tegen terroristen. Wel aardig te vermelden is dat de titel (24) voort komt uit het feit dat ieder seizoen 24 uur tv-film het levenslicht mag aanschouwen. Lijkt het boek nu ook op de TV-film?Het boek lijkt heel erg op de tv-film. Lezers die de serie niet van de tv kennen, hebben moeite om de personen een plaats te geven. De schrijver besteedt geen tijd aan een kennismaking met een aantal vaste personen, hij gaat er eenvoudig van uit dat iedereen de serie op de tv volgt. De lezer blijft dus zitten met vraagtekens die pas halverwege het boek worden beantwoord. Ook in dit verhaal waar de vijand op zoek is naar een superhelikopter die, door zijn constructie, volledig onzichtbaar is voor de radar. De indeling van het verhaal komt overeen met de film. In korte scènes wordt het verhaal verteld en ziet de lezer de camera bijna van scène naar scène draaienDat er doden vallen is voorspelbaar, dat het er erg veel zijn maakt het weer wat overdreven. Dat er veel vernield wordt door aanslagen is ook voorspelbaar, dat er na 144 uitzendingen in Amerika nog gebouwen overeind staan is ook wonderbaarlijk te noemen. Of zouden het decors zijn?Het is kenmerkend voor het type thriller: veel kruitdampen en vernielde gebouwen, talloze man tegen mangevechten met vaak bloedige slachtpartijen. Het kan allemaal niet op.Als leesboek is het allemaal wat minder, maar dat komt door het ontbreken van zelfs de minste informatie over de personen die van de heer Cerasini een rol krijgen. Voor de fan van 24 een hebbeding. Wie geen fan is, zal Area 51 snel vergeten.</t>
  </si>
  <si>
    <t>Heerlijk,de boeken van CarlosRuizZaffon!Er zit een bepaalde sfeer in het boek waar ik van hou.De schrijfstijl is heel mooi,je zit meteen in het verhaal.Het begint al meteen over Daniel Semperedie je meeneemt naar het "kerkhof der vergeten boeken,heel indrukwekkend....</t>
  </si>
  <si>
    <t>Ongelofelijk hoe kan iemand zo'n verhaal schrijven zeg. Helemaal uit de kunst. Dit keer geen Harry Hole maar de doodgewone headhunter Roger Brown die de hoofdrol speelt. Alhoewel headhunter meer een kunstrover die zich voordoet als een headhunter. Dit verhaal is zo vreselijk ingenieus in elkaar gezet dat je hem haast wel in een keer uit moet lezen. Prachtig hoe je van de ene in de andere gedachtekronkel terecht komt. Niks is wat het lijkt in dit boek. De spanning is constant aanwezig en het is nagelbijten tot de laatste pagina. Dit is zeker een van de beste uit het repertoire van Jo Nesbo. Met recht een 4 sterren boek wat mij betreft.</t>
  </si>
  <si>
    <t>Dit dikke boek beschrijft het leven van Darya, ze groeit op in een Afghaans dorp, met alle tradities die daarbij horen. Het is geen gemakkelijk leven, eigenlijk vooral een lijden..Het verhaal geeft een mooie inkijk in het leven van de mensen in die tijd (19e eeuw),misschien gelden een heleboel regels in deze tijd nog steeds. Ook het engelse koloniale leven mooi beschreven.Wat was dit een heerlijk boek om te lezen, goed geschreven, romantiek lag op de loer..</t>
  </si>
  <si>
    <t>Ik heb dit boek aangeschaft vanwege de goede recensies. Ik kan niet zeggen dat het een slecht boek is, maar het verhaal vind ik er warrig vanwege de verhaallijn en de diversiteit aan namen die voorbij komt. Er zitten in mijn ogen te veel opzichtige “toevalligheden” in het verhaal waarmee het raadsel wordt opgelost. Ik sta nog niet echt te trappelen om deel 2 te kopen. Wellicht in de toekomst een nieuwe poging doen om deze schrijvers meer te gaan waarderen.</t>
  </si>
  <si>
    <t>Leuk dat er eens een thriller in Nijmegen speelt en een aardig plot, maar dat is ook het enige positieve.Het boek is geschreven als een reportage van een journalist, de diepgang ontbreekt.Slechte dialogen, de motivatie van de hoofdrolspelers ontbreekt.</t>
  </si>
  <si>
    <t>Hypes zijn als een steen die in een vijver wordt gegooid. Wanneer het water wordt geraakt breiden de rimpelingen zich uit. Zo ook met de hype. Iets is een succes op de markt en het volgende ogenblik staan de copycats in de rij om er een graantje van mee te pikken. Het thrillergenre is na het succes van De Da Vinci Code overspoeld met boeken die lijken op het werk van Dan Brown. Maar zelden is het zo duidelijk dat er leentjebuur wordt gespeeld als bij Het geheim van de alchemist van Scott Mariani.De hoofdrol is in handen van voormalig SAS-agent Ben Hope die zich heeft gespecialiseerd in het opsporen en terugvinden van ontvoerde kinderen. Zijn nieuwste cliënt heeft echter een apart verzoek. Zijn kleindochter is stervende aan een vorm van kanker en haar enige redding is een levenselixer dat de alchemist Fulcanelli heeft ontwikkeld. De koene held moet Europa afreizen om via historische symbolen bij het elixer te komen. Daarin krijgt hij hulp van de aantrekkelijke wetenschapster Roberta Ryder, die haar expertise van de alchemie inzet om hem bij te staan. Maar zij zijn niet de enigen die achter het elixer aanzitten, want er blijkt ook een katholieke sekte te bestaan met interesse voor het heilige goedje. In de vorm van de pijnlijk volhardende Bocca, bijnaam de inquisiteur, worden de helden achternagezeten in hun avontuurlijke reis door Europa.Van de zoektocht door historische symbolen tot de geloofswaanzinnige huurmoordenaar in de schurkenrol, alles in deze roman lijkt te zijn gekopieerd van De Da Vinci Code. Op een bepaald moment worden de hoofdrolspelers geconfronteerd met hun eigen geloofstwijfel en kiezen zij ook het geloof in God boven het geloof in de kerk. Het is exact wat Robert Langdon ook al eens doormaakte in het boek van Dan Brown. Natuurlijk worden de hoofdrollen vertolkt door een stoere man en een knappe vrouw en zal er gaandeweg een chemie tussen de twee ontstaan. Ook weer een element dat inmiddels bekend voorkomt uit die eerdere thriller. Het maakt Het geheim van de alchemist een zielloze commerciële poging om in te haken op eerder succes.Er is te weinig aan de roman dat eigen en origineel is en het kleurt dan ook veilig binnen de lijntjes van wat men van het genre verwacht. Voorspelbaar en weinig verrassend. Deze inwisselbare thriller is alleen geschikt voor mensen die nog meer Dan Brown willen maar zijn echte werk al hebben gelezen.</t>
  </si>
  <si>
    <t>Ik vind dit boek ver onder de maat scoren. Zitten wel mooie stukken tussen hoor, die lekker weg lezen en goed geschreven zijn. Zoals de Italiaanse familie geschiedenis die uitgebreid aan bod komt.Helaas worden deze afgewisseld door vage verhaallijnen die het verhaal niet ten goede komen, ook geen bijdrage leveren aan het verhaal (de ontmoeting met de Braziliaanse familie)Ze hebben totaal geen waarde. Sommige stukken zijn ook hopeloos ongeloofwaardig (ontmoeting thuis met de arts), en het aangedikte stukje van het Haagsche accent van de verpleger in het ziekenhuis is ronduit storend.Uit eindelijk verwaterd het basis verhaal; het gevonden plekje op de echo en de ingreep die daarop volgt.Jammer. De auteur had hier meer uit kunnen halen.</t>
  </si>
  <si>
    <t>Twee wetenschappers die gevraagd worden om een grot in Zuid-Frankrijk te onderzoeken waar teksten in diverse oude talen op de wanden staan, geschreven in de dertiende eeuw. Het is een gegeven waar je een weergaloze thriller van kunt maken of waarmee je je hopeloos kunt vergalopperen. Andreas Wilhelm doet het laatste in Project Babylon.In een poging om zijn boek toegankelijk te maken voor een zo groot mogelijke groep lezers, hanteert Wilhelm een trucje dat De Da Vinci code ook al de das omdeed: hij laat wetenschappers onderling elkaar zaken uitleggen die bij de ander als bekende feiten mogen worden verondersteld. Zo laat Wilhelm een archeoloog optreden die, ook al heeft hij in het verleden onderzoek gedaan naar bijbelse geschriften, geen idee heeft wat de Thora of de kabbala inhoudt en hoe het ook alweer zat met de verdrijving van Adam en Eva uit het paradijs.De Katharen, tempeliers, Rozenkruizers, Maarten Luther, vrijmetselaars, de Priorij van Sion, satanisten, Semieten en nog veel meer: ze buitelen over elkaar heen in dit boek. De heilige graal, de grot van Merlijn, Eldorado, de boom van kennis, de graaf van St. Germain, de veronderstelde nakomelingen van Jezus... Wilhelm heeft zoveel van dit soort zaken in zijn boek gestopt dat het een bizarre en lachwekkende mix is geworden. Daarbij zijn de dialogen en het handelen van de personages zo naïef, dat dit boek het niveau van een jongensboek niet ontstijgt. Naarmate het einde van het boek nadert, zakt het niveau zo mogelijk nog meer. Het verhaal ontspoort, de climax is absurd en er is nergens een moment van spanning. Als lezer blijf je met een hoop vragen zitten, waar de auteur waarschijnlijk het antwoord ook niet meer op wist.In het nawoord bedankt Andreas Wilhelm zijn vrouw dat ze hem tegenhield toen hij op het punt stond om alles in de kachel te stoppen. Dat had hij wat mij betreft mogen doen.</t>
  </si>
  <si>
    <t>Meestal weet je pas aan het eind van het boek wie 'het' gedaan heeft. Bij dit boek is het anders om. Je leest afwisselend het verhaal van slachtoffer en dader. Dat maakt het minder spannend maar niet minder boeiend. Prima geschreven boek. Het duurde wel even voordat ik in het verhaal zat.</t>
  </si>
  <si>
    <t>Een goed boek wat ik steeds weg moest leggen omdat ik me zo ergerde aan stefaan.Wat een griezel zeg,tegen het einde werd het wel zo spannend dat ik het in één ruk uit had.Inderdaad in het begin veel sex,maar ook hier zit een verhaal in vast.</t>
  </si>
  <si>
    <t>'Als de regen niet valt' is een mooie roman, niet gek want de auteur heeft er ondertussen meerdere op haar naam staan. 'Het verdwenen leven van Esme Lennox' en 'en we vergeten omdat het moet' hebben me ook zeer kunnen bekoren en ik ben zeker benieuwd naar de rest van haar werk.Wat me zeer aantrok in deze roman is met name de vloeiende manier van schrijven en de gezinsopstelling- en problematiek. Daarbij wordt het nooit echt heel zwaar/dramatisch maar blijft de toon luchtig van aard terwijl er toch pijnlijk zaken aan het licht komen.</t>
  </si>
  <si>
    <t>Niet te volgen tenzij je zeer goed ingevoerd bent in de Amerikaanse politiek.Wel zeer onthullend !</t>
  </si>
  <si>
    <t>Het verhaal zwabbert alle kanten op (behalve de goede...). Telkens worden er weer nieuwe verdachte personages en (sub)plotjes ten tonele gevoerd, die het tot een bijzonder warrig geheel maken. De karakters worden totaal niet uitgediept en ik heb het boek halverwege dan ook weggelegd.</t>
  </si>
  <si>
    <t>Peter Römer is er na zijn debuut met "Chantage" uitstekend in geslaagd een geloofwaardig 2e uitgave over Hanna Vermeer te schrijven. Een plot dat vlot en prettig leest. Onverwachte ontwikkelingen en een heel origineel slot. Kijk nu al uit naar het vervolg van deze serie.</t>
  </si>
  <si>
    <t>Het is dat ik dit boek voor de leesclub moest lezen, maar ook ik had het allang aan de kant gegooid als dat niet had gehoeven. Ik ben heel lang blijven hangen in het begin van het boek, en had echt enorm veel moeite om op gang te komen. Normaliter ben ik aardig wat filosofie gewend, maar dit was gewoon niet te volgen dronkemansgebral van een oversekste veertiger. Daarnaast ergerde ik me aan tal van spelfouten in het boek.Het is dat ik weet dat andere boeken van Pieter Aspe een duidelijk ander verhaal hebben en heel leesbaar zijn, anders zou ik eerlijk gezegd nooit meer iets van hem oppakken, wanneer het vergelijkbaar zou zijn met dit boek.1 ster</t>
  </si>
  <si>
    <t>Toen ik hoorde dat er een nieuw verhaal van Poirot zou komen was ik heel enthousiast. Mijn verwachtingen lagen heel hoog. Helaas zijn deze verwachtingen absoluut niet ingelost.Sophie Hannah brengt een heel langdradig verhaal. Ze blijft maar doorbomen over de kleine kantjes van Poirot en valt enorm veel in herhaling.Alles wordt in het lang en het breed uitgesmeerd, zelfs de ontknoping. Een ontknoping die mij geen 'aha' gevoel gaf maar eerder 'huh???'Voor de fans van Agatha Christie is dit absoluut geen aanrader. Van sommige legendes blijf je beter af!</t>
  </si>
  <si>
    <t>Het valt me op dat de Crimezone-recensenten een stuk positiever zijn over dit boekje dan de bezoekers. Het was voor mij de eerste kennismaking met René Appel en na het lezen van dit boekje voel ik niet de behoefte me verder te verdiepen in deze schrijver. Het plot had ik na het eerste hoofstuk al door, de personages zijn zo karakturaal dat ze mij niet kunnen boeien en de schrijfstijl is niet verkeerd maar ook zeker niet bijzonder. Kortom 't was gratis en dat is maar goed ook.</t>
  </si>
  <si>
    <t>Altijd fan geweest van CSI.Maar wat is er nu beter dan lezen over The Real Deal?Oke, toegegeven. Ik was een beetje sceptisch. Dit boek is verschenen na het uitzenden van de gelijknamige tv-reeks op VTM, maar kom. Ik was alleszins heel erg nieuwsgierig!Het was heel leuk om te lezen. Vlot geschreven, maar ook de verhalen uitermate boeiend!Ik ga me nog wat verdiepen in meer van deze boeken.</t>
  </si>
  <si>
    <t>Dex is een puber. Je weet het wel, een jongen die met zichzelf in de knoop zit en dit thuis graag afreageert. Een branieschopper met een klein hartje, maar ook iemand die soms een te kort lontje heeft. Moeilijk te doorgronden en hij laat niet zo snel het achterste van zijn tong zien. Anna heeft het moeilijk met het gedrag van haar zoon en hoopt dat dit allemaal snel voorbijgaat. Maar dan op de eerste dag van de voorjaarsvakantie, wordt de 19-jarige Dex door de politie van zijn bed gelicht. Hij wordt verdacht van verkrachting. Het leven van Dex en zijn familie staat op zijn kop. Anna is vastbesloten zijn onschuld te bewijzen maar loopt tegen meerdere muren op.Geen kind meer heeft een mooie cover waarvan de afbeelding na het lezen van het boek een duidelijke verklaring krijgt. Opgesloten vlinders, geen kant meer op kunnen.Uit de proloog spreekt veel pijn en verdriet en je vraagt je meteen af waarom. De aandacht is getrokken…Geen kind meer is gebaseerd op waargebeurde feiten. De verhaallijn is creatieve non-fictie, zoals de auteur zelf verklaard. Niet alle gesprekken hebben letterlijk zo plaatsgevonden, maar het zijn wel samenvoegingen van gesprekken en gebeurtenissen. Andere delen zijn geheel waarheidsgetrouw.De verhaallijn van de meisjes is volledig fictie. Hierin beschrijft de auteur wat volgens haar idee de reden van hun leugen is. Maar na het lezen van dossiers en het spreken van vrienden heeft ze het idee dicht bij de waarheid te zitten.Verteld vanuit een wisselend perspectief lezen we de strijd van Anna en Dex. De strijd om zijn onschuld te bewijzen, een strijd waarbij ook een gevecht tegen vooroordelen gestreden moet worden. Naarmate het verhaal vordert komt er boosheid bij me op. Gelovende in de onschuld van Dex is het gewoon verschrikkelijk wat je allemaal leest. Meisjes die geen idee hebben wat ze allemaal aanrichten met hun valse verklaringen. Meisjes die wel heel erg ver gaan. Dex zijn toekomst wordt volledig verwoest, de gevolgen zijn niet te overzien. Dex krijgt te maken met vooroordelen en een falende rechtstaat. En Anna is alleen maar aan het vechten, vechten voor haar zoon. Het hele gezin lijdt hieronder en iedereen kan hier wel een beetje een voorstelling maken maar datgene wat in dit boek beschreven wordt gaat soms je voorstellingsvermogen te boven.Van de uitgever kreeg ik de proefdruk van Geen kind meer opgestuurd. Ik heb het boek opengeslagen en de eerste bladzijden doorgelezen, met als bedoeling dit boek weer even naast me neer te leggen en in gedeeltes verder te gaan lezen. Maar dit lukte dus niet, het verhaal bleef voortdurend aan me trekken, ik heb het in een ruk uitgelezen. Geen kind meer grijpt je gelijk bij de keel en laat met geen mogelijkheid meer los. Er zit zoveel gevoel in het verhaal, de machteloosheid van Anna, van Dex, van het gezin, zo intens beschreven en tastbaar gemaakt. Het gevoel geen kant meer op te kunnen…Het verloop was te vasthoudend om zomaar los te laten. Het is dan ook een verhaal dat nog steeds in mijn achterhoofd zit. Dat dit zomaar kan gebeuren en dat een onschuldige zo hard gestraft wordt. Het is te gek voor woorden en ik was erg onder de indruk van dit verhaal, waarin we meerdere thema’s tegenkomen zoals buitenproportioneel geweld, de falende rechtstaat, vooroordelen en natuurlijk verkrachting. Knap en vooral heel moedig om zo’n verhaal naar buiten te brengen als is het dan in de vorm van fictie, en alles weer te moeten herbeleven tijdens het schrijven. En dan is het natuurlijk niet alleen het beschrijven, maar daarnaast ook oog hebben voor een correcte uitwerking en de personages op juiste wijze weten neer te zetten.Geen kind meer is een heftige en zeer indrukwekkende thriller, al heb ik meer de neiging dit een psychologische roman te noemen. In een thriller verwachten de lezers toch ook iets van moord en doodslag. Maar wat in dit boek beschreven wordt is wel een regelrechte nachtmerrie en kan in dat opzicht zeker een thriller genoemd worden.Maar eigenlijk doet dat er niet zo toe. Geen kind meer is gewoon een boek dat gelezen moet worden!</t>
  </si>
  <si>
    <t>Een matig boek van Peter James, waarbij er 4 verhaallijnen te volgen zijn. De verhaallijnen zijn niet altijd even duidelijk te volgen, ze komen wat rommelig over. Naarmate het boek vorderd weet je al ongeveer hoe de verhaallijnen bij elkaar gaan passen. Leuk om gelezen te hebben maar geen boek wat in je gedachten blijft hangen.</t>
  </si>
  <si>
    <t>Enorme fan van deze schrijfster. Maar het heeft 90 pagina’s geduurd voor ik in dit verhaal zat.Het verhaal begint met een schiet incident in een restaurant waar Andrea samen met haar moeder Laura zitten te lunchen. Door Laura haar optreden komen er heel wat vragen en geheimen naar boven.Andrea die weg gestuurd wordt van haar moeder. Komt haar moeders verleden op het spoor en ontdekt ze een heel andere kant van haar moeder een kant die ze niet kende.Is haar moeder wel wie ze is?Dit keer duurde het dus lang voor ik in het verhaal zat. Ik miste de spanning van het begin die we ergens wel gewoon zijn van Slaughter. Dit boekt wijkt ook af van wat we gewoon zijn in haar thrillers over Will Trent. Deze is psychologischer speelt meer met je hoofd in plaats van het klassieke een moord en een zoektocht naar de moordenaar.We worden echt meegenomen naar een verleden van iemand die er alles aan gedaan heeft om het verborgen te houden. Maar haalt de waarheid je niet altijd in?Is dit het beste boek die ik al gelezen heb van Slaughter de queen of crime? Nee zeker niet , maar heb er toch weer van genoten. Het boek heeft me toch weer kunnen raken een heerlijk boek om in te verdwijnen eens je vertrokken bent vergeet je vlug dat het boek traag opgang kwam.</t>
  </si>
  <si>
    <t>Pulpromans. Ooit waren ze _x0096_ met name in de Verenigde Staten _x0096_ erg geliefd. Maar wie erg van crime houdt en veel leest, kent vermoedelijk ook wel de boekjes van Jean Bruce over zijn alleskunner annex _x0091_held_x0092_ OSS 117. Een van oorsprong Franse misdaadreeks die in Nederland verscheen bij de Zwarte Beertjes van Bruna.Net zo goedkoop is nu een nieuweling in het genre: Erica Sandstrom. _x0091_Geboren in Zweden, opgegroeid in Boston en later Washington DC, en nu sinds jaar en dag wereldburger, die van casino naar casino trok_x0092_. Een regel uit het gedachtegoed van het verleidelijke persoontje om wie het allemaal draait in Stockholm Straight, volgens de achterflap het eerste deel uit een reeks. Het mag bij dit ene boekje blijven.Zo weinig niveau als Erika Sandstrom _x0096_ geen tikfout, de naam van de schrijfster verschilt slechts één letter van die van haar hoofdrolspeler _x0096_ haalt, maakt dat deze _x0091_misdaadroman_x0092_ barstensvol clichés niet meer dan een titel waard is. Het is in meer dan één opzicht een goedkoop werkje, de plot stelt heel weinig voor, het woord niemendalletje lijkt voor dit soort boekjes te zijn bedacht.Dat het maar 4,95 euro kost is dan het enige goede; er is bij aanschaf niet te veel geld over de balk gegooid, voor 174 pagina_x0092_s die voorbijvliegen hoef je niet te veel tijd te verspillen en zo_x0092_n dunnertje heeft ook geen groot aantal bomen gekost om te drukken. Als uitgeverij Karakter er nu ook maar mee ophoudt en geen volgende delen laat drukken. Er moeten toch interessantere auteurs te vinden zijn om uit te geven.</t>
  </si>
  <si>
    <t>Weer een top boek van Lisa Jackson.Zoals haar voorgaande boeken(die je het beste op volgorde kunt lezen) was ook dit weer spannend en meeslepend tot het eind.Gewoon geweldig hoe ze tot het eind schrijft en dat je niet weet wie nu eindelijk de dader(s) is.Als je het boek dicht klapt weet je ook zeker dat er weer een volgend boek van haar komt.Aanrader</t>
  </si>
  <si>
    <t>Hierbij waarschuw ik de mensen die nog niet in deze trilogie begonnen zijn. Deze recensie staat vol met spoilers, maar ik kan deze recensie niet goed schrijven zonder deze spoilers te noemen. Er staan niet alleen spoilers in die je voor het gemak even vergeet, maar ook een aantal spoilers die de hele trilogie kunnen verpesten. Dus, lees deze recensie alleen als je de hele trilogie, ook dit deel, tot en met de laatste letter, hebt gelezen!Ik kwam meteen goed in het verhaal. De cliffhanger van deel 2 werd een beetje naar achteren gedrukt (we waren alweer een paar dagen verder, Evelyn had alles onder controle), maar ik las gretig verder. Toen Tris en Tobias allerlei ontdekkingen deden, was ik net zo verontwaardigd als zij. Hoe kán dat nou?! Ze waren gewoon een experiment? Ik had dus gelijk wat de stad betreft, het was inderdaad Chicago. Ik werd helemaal meegesleurd in het verhaal, totdat ik ongeveer op de helft mijn aandacht helemaal verloor.De personages deden maar wat: Tris was alleen maar bezig met haar moeder en sloot na een tijdje zelfs vrede met het idee dat ze haar hele leven voor de gek was gehouden. Tobias was alleen maar bezig met het feit dat hij genetisch beschadigd was, en hij had alleen maar medelijden met zichzelf. Hij was ongeveer de enige die in opstand wilde komen, samen met de andere GB’s, maar het duurde allemaal zo lang! Christina, Peter en Caleb werden steeds onbelangrijker in het verhaal, en die vonden het helemaal niet erg dat ze GB waren, net zoals Tris het ook onzin vindt dat daar een probleem van wordt gemaakt. Maar ze doen er niks mee. De hele tijd zeggen ze dat het hen niet uitmaakt of er mensen Afwijkend zijn of niet, en dat die David moet stoppen met daar een probleem van te maken, maar ze gaan gewoon door met niks doen!En dan krijgen Tris en Tobias weer eens ruzie (het zal toch eens niet zo zijn). Maar, er komt wel weer wat actie. Wat actie die mijn hart breekt, want ik vond Uriah fantastisch. In deel 1 sterven er mensen, maar dat deed niet echt zeer. In deel 2 sterven er mensen, en dat deed gewoon pijn, maar Uriah, die al zoveel heeft meegemaakt, mag niet dood!Maar goed, in de tweede helft was mijn aandacht weer bij het boek, dus ik was helemaal happy! Alles leek zo simpel, en Tris en Tobias hadden ook een mooi beeld voor zich, dat alles goed zou komen. Totdat “het” gebeurde.Oké, hier komt de major-spoiler… Hoe kan Tris doodgaan?! Naarmate ik dichterbij het einde kwam, dacht ik: “Dit gaat te gemakkelijk. Ze overleeft het doodsserum, maar…” En toen die stem van David. Die had ik ergens wel zien aankomen, maar ik had het diep weggestopt, ergens waar ik het nooit meer kon denken. Maar het gebeurt toch, Tris gaat dood. Niet te geloven. Wat een lef moet je dan hebben als schrijfster! Is er niet ergens een ongeschreven regel dat je de hoofdpersonages áltijd moet laten leven? Altijd? Kijk, dat Uriah, Marlene, Lynn, Tris’ ouders, Tori en Will dood gingen, kan ik me nog iets bij voorstellen. Het verhaal moet geloofwaardig blijven, en in de wereld van Divergent gaan er mensen dood. Punt. Maar Tris?! Oké, ik kan er niet omheen: Ik ben onder de indruk, Veronica Roth. Hoewel dit pijn deed, veeeeeel meer pijn dan al het andere in het boek, ben ik diep onder de indruk. Zó diep, dat je het toch weer een beetje goedmaakt dat ik het eerste deel van Samensmelting zo saai vond.Maar dan, toch weer een minpuntje… Samensmelting wordt vanuit twee perspectieven verteld, namelijk vanuit dat van Tris en dat van Tobias. Eerst vond ik dat erg leuk, want ik wilde wel weten wat er in het hoofd van Tobias allemaal omging. Maar al snel vond ik het vooral irritant, want ik raakte de hele tijd in de war! Omdat de eerste twee delen gewoon vanuit Tris worden geschreven, dacht ik nu ook de hele tijd dat ik vanuit Tris las, maar dan kwam ik er een paar bladzijdes later achter dat ik me even in Tobias moest verplaatsen! Want ja, Tris heeft geen vriendinnetje, haha! Ik weet zelf niet zo goed hoe je als auteur een goed onderscheid moet maken tussen twee personages. Patrick Ness schrijft in Lawaai dat Nooit Stopt vanuit drie perspectieven, maar daar had ik dit probleem niet. Hij gebruikte voor ieder personage een ander lettertype, dat wel, maar er was nog iets. De schrijfstijl was anders. De personages dachten en praatten op een andere manier. En dat hadden Tris en Tobias niet. Ze dachten en praatten hetzelfde, waardoor ik vaak het verschil pas te laat merkte. En dat is toch iets waar je rekening mee moet houden als je vanuit twee perspectieven wilt schrijven.Oké. Het is denk ik wel duidelijk dat ik dit boek niet fantastisch vond. Ik kan nog heel lang doorschrijven over dit boek, en dan zullen er nog wat minpunten bijkomen, maar tóch ook nog wel wat pluspunten, hoor! Het tweede deel van het boek was een stuk beter dan het eerste deel (hoe gaat het ooit goed komen met de film, dan?), maar ook het einde heeft mijn mening toch nog wel wat veranderd. Het einde brak mijn hart, maar maakte een hoop goed. Dát was de actie, de rauwheid, waardoor ik deel 1 zo goed vond. Ik ben blij dat dat er uiteindelijk nog een beetje in terugkwam.Lees meer van mijn recensies op https://rabbitbookz.wordpress.com/</t>
  </si>
  <si>
    <t>Een jaar na Jager, het derde deel uit deze reeks, is daar eindelijke Strijder, het op een na laatste deel van de Talon Saga.Na een korte flashback in het verleden van Ember en Dante, komen we terug op het punt waar Jager is geëindigd. Dit vereist natuurlijk dat de voorgaande delen zijn gelezen. Heb je dat nog niet gedaan stop dan nu met lezen om geen spoilers te lezen.Met een sterke opening, wordt je direct weer terug gehaald naar het verhaal. Met oude bekenden als Ember, Riley en Wes. Andere spelers die wel al bekend zijn worden meer duidelijk en een aantal nieuwe gezichten mogen we ook verwelkomen.Vlak na het tragische ongeval waarbij Garret zijn leven geeft voor zijn liefde is Ember verscheurd. Weet Riley alles te redden of moeten we toch echt afscheid nemen van “haar” Garret.Ondertussen speelt er veel op het hoofdkantoor van Talon, Dante, de broer van Ember, is binnen de rangen van Talon omhoogegeklommen en heeft een groot project onder zich. Daarnaast krijgt hij een geheim te horen over de moeder van Ember en hemzelf. Zal dit geheim het leven van Ember omdraaien en zal zij terug keren bij Talon? Of zal Dante dan toch kiezen voor zijn zus?Duidelijk wordt wel dat Talon nog een aantal gemene streken heeft en er alles aan zal doen de Orde van Sint-Joris en de rebellen van Riley te vernietigen.Het boek is de perfecte samenkomst van de voorgaande boeken in de reeks. De verbeelding van Pupil, de onverwachte wendingen van Rebel en de spanning van Jager.Al met al weer een boek dat recht doet in deze reeks. De schrijfster laat het niet afweten met haar fantasie die zo subtiel past in de werkelijkheid.</t>
  </si>
  <si>
    <t>Een tegenvallend boekje van deze (oud) politicus. Hoewel het plot origineel is, met zangeres Lilian Lely, die aan een talentejacht op televisie meedoet in de hoofdrol, is de ontwikkeling van het verhaal te voorspelbaar. Recherdheur Maya Oliphant (wel originele namen gevonden door Boris), een vrouw - ook weer wel eens wat anders - lost de zaak samen met haar collega langzaam maar zeker op. Als je er als lezer dan op de laatste paar bladzijden er toch naast blijkt te zitten, dan zou het nog wel oké zijn, maar helaas.Enige voordeel van dit boekje is dat het snel uit is en o, ja het itikt wel een lijn in de checklist af: lees een boek van een benkende Nederlander.</t>
  </si>
  <si>
    <t>Meisjes met dromen is het informatieve verslag over tien ambitieuze meisjes die zich ontpopten tot grote historische vrouwen en werd geschreven door Paulien Andriessen. De meervoudig academica besloot jaren geleden het professionele vertalen in te ruilen voor haar grote passie: schrijven. Voor het meidenblad Tina schreef zij onder andere Powergirls. Historische werkelijkheid in combinatie met de toegankelijkheid van de Tina kan een boeiende combinatie opleveren. De interesse is zeker gewekt.  Andriessen heeft ervoor gekozen om een beeld te schetsen van beroemdheden voordat zij bekendheid verwierven, zoals Florence Nightingale voordat ze de bekendste verpleegster aller tijden werd. Waarvan droomden vrouwen als Frieda Kahlo of Coco Chanel toen ze opgroeiden? Was de weg naar eeuwige roem simpel of moesten ze juist heel hard werken? Om meer te weten te komen dan het internet ons aan informatie kan bieden is Andriessen de archieven ingedoken en maakt ze gebruik van dagboekverslagen. Hierdoor krijgt de lezer een uitgebreid beeld van de opgroeiende meisjes.  Zo kende Agatha Christie voorafgaand aan haar tientallen bestsellers vele teleurstellingen en werden haar verhalen constant afgewezen.  Ze verdiende haar geld door baantjes in de zorg, waaronder in een apotheek, waardoor ze veel van vergiften leerde. Kennis die ze later zo vaak in haar boeken zou gebruiken.  De betrekkelijk onbekende kunstenares Maria Sibylla Merian opent het boek. Als dertienjarig meisje was ze al gek op rupsen en bestudeerde ze de beestjes die ze in talloze dozen verspreid door haar ouderlijk huis bewaarde. Haar moeder gruwde van die vieze rupsen, maar Merian trok zich hier niets van aan en volgde hun levenscyclus nauwgezet. Ze maakte er prachtige, gedetailleerde tekeningen van. Haar werk was tijdens haar leven al zeer populair. Volgens Andriessen verdient deze kunstenares een plekje in haar boek van grote historische vrouwen vanwege haar bijdrage aan de biologische wetenschap.  Het idee om vrouwen uit de context van hun geschiedenis te halen om ze op een geïsoleerd voetstuk te plaatsen heet ‘Herstory’ en is een tegenhanger van de militair politieke geschiedschrijving van ‘History’. Het doel van herstory is de geschiedenis vanuit een vrouwelijk perspectief te beschrijven en betekenis van vrouwen centraal te stellen. Dit was in de jaren ’80 erg populair, maar heeft haar rol allang verloren.  Vrouwen worden tegenwoordig in hun eigen context beschreven. Een verworpen theorie gebruiken om jonge lezers te inspireren dat zij hun dromen kunnen verwezenlijken, is wat achterhaald. Maar als de beelden die van de tien grote vrouwen accurater waren geweest, had het best een interessant boek kunnen opleveren. En hier gaat het mis.  De beelden die van de tien vrouwen worden geschetst zijn op zijn zachtst gezegd merkwaardig. Zo wordt de jonge Agatha Christie als een jaloers meisje afgeschilderd dat het steeds aflegt tegen haar oudere zus, die niet erg aardig is. Maar het is Agatha die uiteindelijk doorbreekt. Een wel erg kinderlijk beeld van deze grootste detectiveschrijfster aller tijden. Hellen Keller, een meisje dat door ziekte blind en doof werd maar toch talloze boeken schreef en zelfs een aantal academische titels behaalde, wordt afgeschilderd als een driftig kind. Zij wordt beschreven vanuit het perspectief van haar begeleidsters waardoor de lezer niet echt te weten komt wat Keller motiveerde. Ook bij het levensverhaal van Merian rijzen vraagtekens. Haar werk is lange tijd verguisd omdat het veel fouten bleek te bevatten. Dit (overigens zeer boeiende aspect uit haar leven) is buiten beschouwing gelaten.  Een andere grote vrouw in Meisjes met dromen is Cleopatra, die ooit droomde dat zij, en niet haar oudere zus, de volgende Farao zou worden. We lezen dat Cleopatra tijdens haar leven meerdere Romeinse keizers ontmoette en dat is vreemd omdat Rome in die tijd een Republiek was en geen keizer had.  Het geheel is geschreven op de toon van de Tina. Daar is niets mis mee. Geschiedenis begrijpelijk maken voor de jeugd is een nobel streven. Tien leuke portretten maken van vrouwen die zich tijdens hun leven hebben onderscheiden door hun droom na te jagen is een geweldig gegeven voor een boek. Maar bij een historisch boek moeten feiten kloppen en beelden die worden geschetst accuraat zijn en dat is helaas niet het geval.  De illustraties zijn van Monique van den Hout, een zeer begenadigd illustrator, die garant staat voor kwalitatief mooie tekeningen. Voor dit boek heeft ze haar galeriewerk aangepast aan een tienertekening: centraal zie je een personage met daaromheen in schetsvorm de attributen die bij deze figuur horen. De tekeningen op zich zijn buitengewoon goed gelukt, maar lijken in geen velden of wegen op de echte historische personages. Aan het omslag is hierdoor helemaal niet te zien om wat voor boek het gaat.  Het boekje leest vrij vlot, al is het taalgebruik wat archaïsch, en het concept is bovengemiddeld goed, maar de uitwerking laat helaas te wensen over.</t>
  </si>
  <si>
    <t>'Schokgolf' is het tweede boek in de serie rond Tom Brandt. Terwijl het eerste boek 'Niemandsland' zich op Spitsbergen afspeelde, neemt Frank van Zwol ons deze keer mee naar IJsland.Tom werkt als fotograaf voor National Geographic, maar eigenlijk is dat een dekmantel voor zijn freelance werk voor de MIVD, de Militaire Inlichtingen- en Veiligheidsdienst. Als fotograaf kan hij immers onopgemerkt opereren op de meest uiteenlopende plaatsen op de aardbol.In 'Schokgolf' gaat het om aardbevingen, vulkaanuitbarstingen, terrorisme, aanslagen, ... Zonder precies te weten wat er aan de hand is, staat Tom plots in het middelpunt van deze gebeurtenissen.De schrijfstijl is uitermate geschikt voor dit soort thriller, rechttoe rechtaan en met veel dialoog. Je voelt je als lezer helemaal deel van de gebeurtenissen. De beschrijvingen zijn indrukwekkend, in alles voel je dat de auteur de locaties uit zijn boek persoonlijk kent. En het kan bijna niet anders of Tom Brandt vertoont heel wat gelijkenissen met de auteur, die zelf grote delen van het jaar in het hoge Noorden rondtrekt.Wie IJsland een beetje kent, beseft dat van Zwol niet overdrijft wanneer hij het heeft over de onvoorspelbare weersomstandigheden op het eiland; voor de natuurelementen kun je alleen maar groot respect hebben. Het natuurgeweld dat gepaard gaat met bijvoorbeeld een vulkaanuitbarsting wordt omschreven als zijnde 'van een overtreffende grootheid die het menselijk voorstellingsvermogen ruimschoots overstijgt'.'Schokgolf' is verrassend, informatief en spannend en speelt bovendien in op de actualiteit. Het is net als zijn voorganger geen traditionele thriller, maar wel een boek dat een ruim lezerspubliek verdient.</t>
  </si>
  <si>
    <t>De interesse van Catherine Gildiner voor Freud en Darwin begon 25 jaar geleden toe ze een doctoraalscriptie schreef. Darwins invloed op de grondlegger van de psychoanalyse stond daarin centraal. Er vielen haar gelijk een aantal eigenaardigheden op, maar vooral de tegenstrijdigheden tussen de twee geleerden zetten haar aan het denken. Tijdens haar werk als klinisch psychologe ontpopte ze zich tot een ware deskundige die pas 25 jaar later haar kennis benutte om er een intrigerende thriller van te maken. In Verleiding  maakt ze in één klap duidelijk hoe zeer ze alle aspecten van haar vak beheerst.Kate Fitzgerald krijgt de mogelijkheid om na tien jaar gevangenschap voorwaardelijk vrij te komen. Daar staat volgens haar psychiater wel iets tegenover. Kate is specialiste op het gebied van de freudiaanse theorieën en moet zodoende een onderzoek verrichten bij de directeur van de Freud-Academie, Anders Konzak. Hij heeft brieven ontvreemd van Anna Freud, dochter van Sigmund Freud. Het gaat om correspondentie tussen Freud en Fliess, een arts. Konzak redigeert de brieven omdat hij het niet eens is met de verleidingstheorie van Freud. De theorie ontkent dat vaders incest plegen met hun dochters. De dochters zouden het alleen in hun fantasie beleven. Niet iedereen is er bij gebaat als de informatie uitlekt. Konzak kent zodoende veel vijanden. Kate probeert samen met privé-detective Jack Lawton te achterhalen wat Konzak verder ontdekt heeft en wie hem het zwijgen op wil liggen.Een sterke draad die door Verleiding  loopt is de haat-liefdeverhouding tussen de hoofdpersoon en haar compagnon. Wantrouwen en verlangen wisselen elkaar voortdurend af waardoor je als lezer sterk met de personages meeleeft. Gildiner weet de gedachtes van Kate Fitzgerald perfect te verwoorden. Dat een hoofdpersoon altijd moet streven is haar met de paplepel ingegeven. Kate is een zelfbewuste vrouw die door eerder onrecht in haar leven beseft dat ze alleen op zichzelf kan bouwen. Ze geeft niet toe aan mooie praatjes en hanteert bij iedere gesprek een psychologische aanpak. Als lezer voel je een sterke band met haar en krijg je de neiging haar bij te staan. Ook andere personages worden overtuigend omschreven. Hun taalgebruik is zeer divers: de doordachte woorden van een psychiater, de vrijpostige uitspraken van een oud-bankrover, of de deftige taal van een bejaarde dame zijn slechts enkele voorbeelden.Verleiding  is een boek voor de liefhebber. Met enige interesse voor de psychoanalyse is Gildiners werk een absolute must om te lezen. Voor de lezer die niet zo zeer met diepgang begaan is, zal het soms wat zware kost zijn. Toch is de schrijfster slim genoeg geweest het geheel af te wisselen met humor en spanning waardoor het voor iedereen de moeite waard is. Kate Fitzgerald is een vindingrijke dame die ik graag nog eens terug zie in een ander verhaal. Een mysterie rondom de psychoanalyse van Carl Jung behoort tot de mogelijkheden.</t>
  </si>
  <si>
    <t>Schrijfster Michelle McNamara schrijft in dit boek over haar ultieme zoektocht naar de Golden State Killer, een serie-inbreker, -verkrachter en –moordenaar in de Golden State California. Helaas heeft McNamara het oplossen van de zaak niet meer mee kunnen maken, omdat zij onverwacht overlijdt in april 2016. Het boek is daarom afgerond door onder andere haar weduwnaar Patton Oswalt, die sommigen misschien kennen als Spence uit de sitcom ‘King of Queens’.‘Ik zal verdwijnen in het donker’ valt onder het genre ‘True Crime’. Het is de eerste keer dat ik een boek lees uit dit genre, en dat zal voorlopig zo blijven. Ik ben namelijk niet erg gecharmeerd van dit boek. De ingrediënten zijn vooraf goed: een zoektocht naar een crimineel die, ondanks vele zware vergrijpen, uit de handen van de politie weet te blijven. Hoe krijgt hij dat voor elkaar en waarom wordt hij alsmaar niet gepakt? Dit wordt beschreven, maar niet op een pakkende manier.Veel verschillende verhalen met veel verschillende personages wisselen elkaar in hoog tempo af. Daarom is het verhaal vaak moeilijk te volgen en zit je er nooit écht in. Zodra je je begint in te leven in een bepaald personage, is het alweer verdwenen. Wellicht een kenmerk van een True Crime, maar ik vond dat nogal storend.Ook is er vrij veel aandacht voor de het leven van de schrijfster. In het begin is dat erg veel en misschien wel te veel, maar verder in het boek zwakt het weer af. Wat wél vervelend is, is de overvloed van positieve kritieken over het werk van McNamara. Het is ontzettend treurig dat ze is overleden, maar het spreekwoord ‘over de doden niets dan goeds’ wordt in dit boek ten overvloede opgevolgd.Uiteindelijk is het met name een opsomming van gebeurtenissen geworden. Als je heel erg geïnteresseerd bent in True Crime of in de Golden State Killer in het bijzonder, zal dit boek de moeite zijn om te lezen. Wil je echter eens afstappen van een fictief verhaal en verwacht je ongeveer hetzelfde, maar dan waargebeurd? Laat het dan maar in de winkel liggen.</t>
  </si>
  <si>
    <t>De boeken over Maigret lijken vrij saai. Ze volgen bijna allemaal hetzelfde patroon: ergens wordt een lijk gevonden, Maigret gaat erheen, stopt zijn pijp, denkt lang na, praat met iedereen en denkt weer lang na. Intussen passeren talloze mensen de revue. Het tijdsbeeld dat geschetst wordt door de met veel details beschreven omgeving, is fascinerend om te lezen. Zo moet je nog naar het postkantoor om een telefoongesprek aan te vragen. Het boek werd geschreven in 1931.In een hotel in Sancerre wordt het lichaam aangetroffen van meneer Gallet, handelsreiziger. Zijn halve hoofd is er af geschoten en hij heeft een fatale messteek in zijn borst. Als Maigret zijn weduwe opzoekt, gelooft ze hem niet: ze heeft nog net een kaart van hem ontvangen, waarop staat, dat hij de volgende dag thuis zal komen. Maigret voert talloze gesprekken met de mensen die de dode gekend hebben en die hem steeds weer in dit hotel hadden ontmoet. Hij bleek daar echter onder een andere naam ingeschreven te staan. Maigret stelt steeds vreemdere vragen en pas aan het einde begrijp je de reden daarvan. Een heel onverwachte ontknoping, waarin Maigret zich weer in al zijn menselijkheid vertoont.</t>
  </si>
  <si>
    <t>William Arrowood begeeft zich in het Londen van 1895 op dezelfde markt als de bekende detective Sherlock Holmes. Alleen waar het cliënteel van Holmes bestaat uit rijke Londenaren, moet Arrowood zich bedruipen met de zaken die hij aanneemt van de sociale onderklasse van Londen. In dit verhaal komt Caroline Cousture bij Arrowood, die wil dat hij haar vermiste broer opspoort. Aanvankelijk wil Arrowood, die toch altijd wel om geld verlegen zit, de zaak niet aannemen. Totdat hij hoort dat de man voor Cream werkte, de aartsvijand van Arrowood. Arrowood en assistent Norman Barnett gaan op onderzoek uit.Vergelijking met Sherkock HolmesDe vergelijking met Sherlock Holmes laat zich makkelijk maken, dat wordt door de uitgever al op de omslag gedaan. Dit creëert wel hoge verwachtingen voor een debuutthriller. Het lijkt door dit vergelijk alsof Finlay zich wilde meten met een klassieker uit het genre, terwijl een vergelijk met thrillers van dergelijk aanzien bij voorbaat verloren lijkt te zijn. Maar ook zonder deze vergelijking komt het boek er maar schraal vanaf.Niet meer dan vermakelijk‘Arrowood’ van Mick Finlay is een vermakelijk verhaal, maar ook niet meer dan dat. Het verhaal weet niet te boeien en echt spannend wordt het nergens. Er zijn tijdens het verhaal weinig ontwikkelingen en het verhaal wordt nogal ‘traag verteld’. De insteek (een concurrent en rauwe tegenpool voor Sherlock Holmes) is leuk verzonnen, maar weet in de verdere uitwerking niet te boeien. Het verloop van het verhaal is erg voorspelbaar, de ontknoping weet nog ietwat te verrassen, maar niet voldoende om de rest te compenseren.PlatDe personages blijven platte karakters die niet echt tot leven komen. Hoewel je de onderbuikgevoelens van Arrowood jegens Sherlock Holmes snapt, komt het hoofdpersonage niet echt uit de verf. Ook de verteller van het verhaal, zijn hulpje Norman Barnett, heeft niet de diepgang die je van een dergelijk hoofdpersonage mag verwachten.ConclusieOok zonder de hoge verwachting van een klassieker in een nieuw jasje stelt ‘Arrowood’ op alle vlakken teleur. ‘Arrowood’ weet zich hiermee niet hoger te klasseren dan een goed geprobeerde poging.</t>
  </si>
  <si>
    <t>De schrijver Scott Smith is niet erg bekend in Nederland. Zijn eerste boek, A simple plan, verscheen in 1993 op de markt. In 1998 verscheen de verfilming met Bill Paxton, Bridget Fonda en Billy Bob Thornton in de belangrijkste rollen. In Amerika is deze film bekroond met vier sterren wat er waarschijnlijk toe heeft bijgedragen om Smith te motiveren zijn tweede boek te gaan schrijven. Het resultaat, Ruïne, verscheen in de Nederlandse vertaling in 2007 op de markt.Het verhaal gaat over vier vrienden, Amy, Stacy, Jeff en Eric. Op vakantie in Mexico maken ze kennis met de Duitser Mathias. Ze trekken als vakantievrienden met de Duitser op en ontmoeten in deze samenstelling drie Griekse jongens. Wanneer ze elkaar iets beter leren kennen, komen ze van Mathias te weten dat zijn broer Henrich is vertrokken naar een opgraving. Het lijkt het avontuurlijke gezelschap wel iets om hen een bezoek te gaan brengen en ze vertrekken, met z_x0092_n vijven (en in gezelschap van één Griek) voor een dagtrip naar de ruïne. Hoewel een taxichauffeur het hen afraadt, zijn ze eigenwijs en lopen ze een heuvel op waar ze een schacht vinden. Als ze allerlei vreemde geluiden horen, besluiten ze om af te dalen. Ongelukkigerwijs verwondt de Griekse Pablo zich ernstig, maar de jongens kunnen de heuvel niet meer af om medische hulp te halen omdat de plaatselijke bevolking, de Maya_x0092_s, het hen verhindert. Het lijkt erop dat de Maya_x0092_s willen voorkomen dat mensen die in aanraking zijn geweest met de vleesetende slingerplant op de heuvel, ooit nog terugkeren. Zij willen het territorium van de plant strikt afbakenen. Op het moment dat de vrienden dit ontdekken begint voor hen een strijd tegen de Maya_x0092_s om de heuvel te kunnen verlaten. Tevens neemt de dreiging van de slingerplant steeds grotere vormen aan en komen zelfs hun levens in gevaar.Het scenario is veelbelovend maar het verschijnsel vleesetende planten is niet bepaald origineel. In de jaren _x0092_50 schreef John Wyndham de bestseller De Triffids komen, een science fiction verhaal over de opmars en verovering van de wereld door de Triffids, een mobiele vleesetende plant. Het lijkt erop dat Scott Smith zich door deze schrijver heeft laten inspireren. Enig verschil zit hem in de mobiliteit van de Triffids en de vaste stek van de slingerplanten in Mexico.Het is Smith niet gelukt om een net zo strak, sterk en spannend verhaal neer te zetten als dat van de Triffids. De dialogen van de personages zijn weinig inspirerend. Daarbij komt dat de karakters zich vaak in zichzelf keren en hun persoonlijke herinneringen ophalen. Hierdoor wordt het een verhaal waar de lezer zich doorheen moet sleuren zonder de voldoening van enig zicht op een oplossing. Als het einde dat ook niet te bieden heeft, kan de lezer zich alleen af vragen waarom hij dit boek gelezen heeft. Jammer, dit had anders gekund.</t>
  </si>
  <si>
    <t>Een van de meest besproken onderwerpen op de wereld is de doodstraf. Enerzijds staan de felle voorstanders die het begrip ‘oog om oog’ hanteren. Anderzijds staan de tegenstanders die opmerken dat de straf onomkeerbaar is. Kerry Drewery kiest met Cel 7 een nieuwe inslag in de wereldberoemde discussie. Het eerste deel van een trilogie, vertaald door Selma Soester, bewandelt een interessant pad: jury’s en rechters bestaan niet meer. Het lot van de gevangene ligt in handen van het sensatiegerichte publiek: het is jurylid, rechter én beul. Het staat gelijk aan een bron van ellende en als lezer kun je slechts walgen.In Cel 7 bespreekt Drewery het aangrijpende verhaal van Martha Honeydrew. Het zestienjarige meisje wordt opgepakt voor de moord op de wereldberoemde Jackson Paige. Nog voor ze in de boeien geslagen wordt, heeft ze bekend. Zij heeft de man doodgeschoten, zo zegt ze zelf. Haar wacht het pad naar de dood. Ze zal zeven cellen door moeten en wanneer ze in cel 7 belandt, zullen de kijkers van het programma Dood is gerechtigheid beslissen. Verdient ze de doodstraf of niet?Vrijwel direct heerst er in Cel 7 een bijzondere vorm van spanning: je hebt het te doen met een moordenaar. Tenminste, dat denk je. En die moordenaar zal over zeven dagen wel of niet de doodstraf krijgen. Tenminste, als het goed is. Vervolgens vervalt Drewery heel even in het geven van een clichématig beeld. Martha is opgegroeid zonder vader en toen haar moeder vermoord werd, stond ze er alleen voor. Om te voorkomen dat ze uit haar ouderlijk huis gezet zou worden, besloot ze te gaan werken en minder aandacht aan school te schenken. Het lijkt een schoolvoorbeeld van een meisje dat ontspoort.En daarmee blijkt ook direct het enige minpunt van Cel 7 gegeven. Drewery creëert een uitermate boeiende plot die doorspekt is met ethische kwesties. Openlijk somt de schrijfster discussies op over menselijkheid, gerechtigheid en sensatiezucht. Tegelijkertijd werpt ze een blik op een toekomstige wereld; een wereld waarin rechters en jury’s niets meer te zeggen hebben en het publiek beslist. Het klinkt eerlijk, toch?Het bizarre concept waarbij de kijker van Dood is gerechtigheid mag beslissen over het leven van Martha werkt. Vrij snel blijkt de manipulatieve aard van het programma: ‘Martha Honeydrew mag er dan net zo lief uitzien als haar honingzoete naam doet vermoeden, maar is ze in werkelijkheid een koelbloedige moordenaar die ons een van de beroemdste en meest geliefde personen van onze tijd heeft ontnomen? Zelf beweert ze van wel.’ Als lezer gruwel je van de gebeurtenissen tijdens het programma. Helaas kun je niet meer dan lijdzaam afwachten wat er met Martha gaat gebeuren, hoe onterecht het ook voelt.Cel 7 is een waar spel met perspectieven en oogpunten. Delen van het verhaal worden verteld vanuit therapeute Eve, terwijl andere delen vanuit het ik-perspectief van Martha weergeven worden. Weer andere delen tonen een natuurgetrouw beeld van de uitzendingen van Dood is gerechtigheid. De meest opvallende stukken zijn wel de passages waarin Martha Isaac in de je-vorm aanspreekt. Deze stukken leren de lezer over hetgeen in het verleden gebeurd is. Langzaam werkt Martha daarin naar de climax en vertelt ze of ze schuldig is of niet. Als lezer kun je niet wachten op de ontknoping. Je onderbuikgevoel vertelt genoeg.Goede typeringen van onder andere de presentatrice van het programma, oud-rechter Cicero (what’s in the name?) en therapeute Eve versterken het verhaal. Bijzonder daarbij is de weergave van Martha. Voor de buitenwereld en in de gesprekken met Eve oogt ze zeker van haar zaak en lijkt ze koud. Echter, passages vanuit de moordenaar zelf vertellen een ander verhaal. Al snel brengen ze de lezer aan het twijfelen. Is Martha wel zo schuldig als ze zelf zegt? Haar ontwikkeling tijdens het verhaal, het meisje dat langzaam breekt, is dan ook confronterend. Je kunt niet anders dan met haar meehuilen en samen met haar bang zijn.Naarmate het verhaal vordert, voel je net als Martha en Eve angst, verdriet en walging. Drewery slaagt als geen ander in een intrigerend en indringend verhaal te vertellen waarbij de absurditeit van het systeem funest blijkt. Vanaf de eerste bladzijde zit je aan de letters gekluisterd en speel jij, samen met de kijkers, voor rechter.</t>
  </si>
  <si>
    <t>De wereldberoemde thrillerauteur Robert Ludlum overleed in 2001. In 2000 begon de Covert-One-serie onder zijn naam, waaraan door verschillende co-auteurs werd gewerkt. Jamie Freveletti tekende voor het tiende boek in de reeks (de uitgeverij vergat het achtste deel, De Vulcanus obsessie, te noemen in de opsomming vooraan in het boek).Het Janus complot begint explosief: microbioloog en agent bij Covert One Jon Smith bevindt zich in een hotel in Den Haag als plotseling een stel overvallers alle gasten neerschiet en Smith met moeite weet te ontsnappen. Diezelfde dag wordt Oman Dattar bevrijd uit de gevangenis in Den Haag, een Pakistaanse oorlogsmisdadiger en een vroegere tegenstander van Jon Smith. Als na de overval blijkt dat er virusmonsters zijn gestolen uit de hotelkluis, dan vermoedt Smith dat Dattar van plan is een aanslag te plegen waar niemand zich tegen kan wapenen.Het Janus complot is typisch een thriller van dertien in een dozijn en die een naam van een beroemde auteur nodig heeft, omdat hij anders in de vergetelheid zou belanden. Het boek ontleent alleen wat bestaansrecht aan de spanning die erin zit; op elk ander gebied is het onder de maat. Jamie Freveletti buigt zich af en toe in bochten om de plot op gang te houden. Neem bijvoorbeeld de overvallers in het Haagse hotel. Die dragen foto_x0092_s bij zich van doelwitten die zich in Amerika bevinden. Waarom? Niet omdat ze zelf de opdracht hebben gekregen om die uit te schakelen, want hun meerdere heeft de overvallers al een zelfmoordpil laten slikken om van ze af te komen. Maar ja, het helpt Jon Smith wel om de doelwitten in Amerika op te sporen. Hoe had hij anders moeten weten dat ze met de zaak te maken hadden?De personages blijven lege hulzen in Het Janus complot. Bovenmenselijk zijn ze, hoe ze ziek, neergeschoten, verdoofd en zwaar gewond toch nog alles geven om de zaak tot een goed einde te brengen. Maar enige karaktertekening ontbreekt totaal.Het Janus complot is geschikt voor lezers die alleen een spannend verhaal willen en verder geen enkele eis stellen aan plot of schrijfstijl. Het is niet kies dat de naam van een overleden auteur misbruikt wordt om een dergelijk product aan de man te brengen. _x0091_Het was een eer om een kleine rol te spelen in de voortzetting van zijn nalatenschap_x0092_ zegt Jamie Freveletti in het nawoord. Ludlum heeft beter verdiend.</t>
  </si>
  <si>
    <t>Stel dat Jack the Ripper nog leefde en dat hij zijn gruweldaden vastlegde in een boek, of anders iemand als The Boston Wrangler of een seriemoordenaar als The Green River Killer. Koelbloedige slachters die meer plezier beleefden aan het martelen en vermoorden van mensen dan aan het drinken van een kop koffie. Kan je dan spreken van een goed boek? Kan je dergelijke bekentenissen in een sterrensysteem waarderen? Dat dilemma doet zich ook voor bij het boek Chopper van de Australische crimineel Mark Brandon Read, die martelde, moordde en tenen afknipte alsof het de gewoonste zaak van de wereld was.Mark Brandon Read (1954), beter bekend als Chopper, was gedurende lange tijd de meest beruchte moordenaar van Australie. Zijn wapenarsenaal bestond uit ijzeren staven, tomahawks en geweren met afgezaagde loop. Gereedschap dat hij vaak en graag gebruikte om zijn tegenstanders een lesje te leren of voorgoed het zwijgen op te leggen. Slechts in één opzicht onderscheidde Chopper zich van zijn collega moordenaars. Zijn slachtoffers waren stuk voor stuk zware criminelen. Met hen had hij geen enkel medelijden. Om in Chopper_x0092_s eigen woorden: _x0093_Ik ben geen moordenaar, maar een afvalverwerker._x0094_Chopper vertelt zijn trieste levensverhaal vanaf zijn jeugd waarin hij al besloten had om een carriere op het criminele pad te gaan ondernemen. Samen met twee vrienden die zich spiegelden aan de karakters uit de film The Godfather wilde hij met zware explosieven de kopstukken van de Australische onderwereld om zeep helpen om de macht te kunnen overnemen. Chopper, een reus van een vent die al op jeugdige leeftijd 120 kilo woog, werd lijfwacht, overvaller en afperser die voor criminele groeperingen allerlei gewelddadige karweitjes opknapte. Hij mishandelde, martelde en vermoordde mannen omdat hem dat correct leek, omdat hem dat gevraagd werd of omdat ze zijn vijanden waren. Chopper spijkerde een man met een grote spijker aan een tafel vast en knipte tenen af.Mark Brandon Read vertelt zijn belevenissen met de nodige humor en zelfrelativering. Hij leefde in een zelf gekozen wereld waarin de wetten van de sterkste golden. Maar als lezer bekruipt je het gevoel dat hij een doorgeslagen freak is. Een idiote slachter met een merkwaardig eergevoel. Daar waar hij zichzelf stoer en keihard vindt, is de lezer geneigd de man volslagen krankzinnig te verklaren. Een asociaal wezen zonder gevoel en zonder hersens. Geen man die zijn gewelddaden probeerde te verstoppen. Hij was er eerder trots op. Het gevolg was dat hij op zijn 24e al een gevangenisstraf van 13 jaar aan zijn broek kreeg en dat elke korte periode van keiharde geweldadigheid in vrijheid weer werd opgevolgd door lange gevangenisstraffen. En ook in de cel ging het er heftig en moorddadig aan toe.Chopper zegt ergens dat hij geen spijt heeft van zijn daden, maar aan het einde van het boek rekent hij uit dat hij vanaf zijn twintigste welgeteld dertien maanden op vrije voeten is geweest. Een volstrekt verspild leven. Inmiddels bijna 55 jaar, is Chopper dat ook gaan beseffen. Met het neerpennen van zijn leven heeft hij een, voor zijn doen, goede richting ingeslagen. In het buitenland zijn nu zeven boeken van Chopper verschenen, die allemaal de bestsellerlijsten hebben gehaald. Ze zijn angstaanjagend gewelddadig. Niet alleen voer voor psychologen, maar ook voer voor de sensatiebeluste lezers. En dat zijn er velen. Een sterrenwaardering is moeilijk. Dat wat beschreven wordt, zijn de wandaden van een psychopaat. Maar wel van een psychopaat die door de media in Australië omarmd wordt. In tal van tv-programma_x0092_s is Chopper momenteel een geliefde gast. De oude Brederode zei het in de 16e eeuw al: _x0093__x0092_t Kan verkeeren._x0094_</t>
  </si>
  <si>
    <t>actie en nog eens actie,De actiethriller is een heel apart genre. Pittige dialogen zijn leuk, maar niet noodzakelijk. Geloofwaardigheid is aardig, maar niet waar het om draait. Karaktertekening is meegenomen, maar zonder gaat het ook. Een sterk plot okee, maar ach. Nee, de essentie van de actiethriller is snelheid.Snel denkwerk, snelle klappen, snelle moorden, snelle verplaatsingen, snel wisselende decors. Actie, actie, actie. Dat is dan ook precies wat Colin Forbes de lezer voorschotelt in zijn nieuwste thriller Geen genade. Hoofdpersoon is Tweed, onder-directeur bij de Britse geheime dienst. Op verzoek van zijn vriend, hoofdinspecteur Buchanan van Scotland Yard, ontfermt Tweed zich over ene Michael die lijdt aan geheugenverlies. Het enige dat hij weet te melden is: _x0093_Ik heb moord een gezien._x0094_De zwijgende Michael brengt Tweed en zijn assistente Paula Grey naar Dartmoor, naar het huis van zijn oom Drago Volkanian, de Armeense grondlegger van een grote supermarktketen en een wapenfabriek. Onderweg vinden Tweed en Paula twee ernstig toegetakelde skeletten. Als zij op onderzoek uit gaan, maken zij kennis met een aantal familieleden van Drago die allen min of meer verdacht zijn. Deze verhaallijn kruist een andere verhaallijn waarbij geheimzinnige wapenhandelaren raketkoppen willen leveren aan het vijandige Angora, dat hiermee in staat wordt gesteld om wereldsteden als Londen, Parijs en Berlijn met een enkele druk op de knop te vernietigen. Tweed vermoedt een verband tussen de moorden en de wapenleveranties. Als er nog twee toegetakelde skeletten worden gevonden, trekken Tweed en zijn team pas goed van leer. Zij gaan net zo meedogenloos te werk als hun tegenstanders. Op een mysterieus eiland voltrekt zich, geheel in de trant van James Bond, een bloedige strijd met de wapenleveranciers. Dat ook de sadistische moordenaar niet onbestraft blijft, moge duidelijk zijn.Het voordeel van een actiethriller als Geen genade is dat je er niet diep bij hoeft na te denken. De acties en reacties onttrekken zich aan iedere vorm van logica of geloofwaardigheid. Als Tweed en Paula bijvoorbeeld besluiten om met de aan amnesie lijdende Michael te gaan praten (slechts enkele straten verderop in Londen), pakt Paula Grey 2 koffertjes met schoon ondergoed voor haar chef en haarzelf. Onder het motto van _x0093_je weet maar nooit._x0094_ Tweed is in dit verhaal de Kop van Jut. Er wordt op hem geschoten, hij wordt van de weg gedrukt, er wordt een bom onder zijn auto geplaatst en hij wordt van een rots geduwd. Het maakt de dappere opper-padvinder niet voorzichtiger. In tegendeel. Tweed beveelt zijn team zelfs om hem niet te beschermen. Zijn argeloosheid is schrikbarend. Verder mist hij volstrekt het vermogen om verdachten serieus te ondervragen. Geen enkel gesprek levert nieuwe info op. En toch legt hij als enige het verband tussen de sadistische moordenaar en de geheime wapenleveranties. Waarom? Ik als lezer heb geen flauw idee. Tweed is zo naief, dat het een topman van de geheime dienst onwaardig is. Gelukkig is de tegenstander van Tweed minstens zo simpel. Door Tweed uit te schakelen denkt hij/zij verlost te zijn van vervolging door de geheime dienst. Het feit negerend dat Tweed medewerkers heeft met wie hij zijn onderzoeksresultaten deelt. Zoals gezegd, voor de actiethriller is logica onbelangrijk. In de actiethriller regeren de ijzeren wetten van de jungle: de jager die onverbiddelijk zijn prooi najaagt en die van tijd tot tijd zelf prooi wordt om vervolgens weer tot jager te transformeren.Een aantal thrillers van Forbes is verfilmd. Ook Geen genade is daar uitermate geschikt voor. Het boek lijkt geschreven te zijn als de ruwe outline voor een film. De acties die als een sneltrein voorbijrazen, zijn enorm beeldend. De achtervolgingen, schotenwisselingen en bomexplosies wisselen elkaar in hoog tempo af. Tijd om adem te halen is er niet voor de bedrieglijke mooie mannen en vrouwen met hun dure whisky_x0092_s. Voor wie alle genoemde manco_x0092_s van het boek voor lief neemt is er sfeer en spanning alom. Het is een keuze.</t>
  </si>
  <si>
    <t>Goh, deze vond ik echt niet goed. Niet echt slecht geschreven maar voor mij niet top.</t>
  </si>
  <si>
    <t>Op de middelbare school had ik een docent die de geschiedenis kon laten herleven met zijn vertellingen. De feiten werden meer dan eens verrijkt met fictie maar een uur lang hing de hele klas aan zijn lippen. Hetzelfde gevoel kreeg ik bij het lezen van de bundel 'Historische Verhalen - korte verhalen uit de Gouden Eeuw.Alle eenentwintig verhalen die in de bundel zijn opgenomen, geven de lezer een blik in de Gouden Eeuw op een manier die we niet direct uit de geschiedenisboeken herkennen. Binnen deze turbulente eeuw maken we een net zo wervelende reis van diverse personages, naar verschillende steden en landen. We gaan tot ver buiten de grenzen van Europa en leren personages kennen als nieuwe helden.Het knappe van deze korte verhalen is dat ze naast 'verhaal' ook een bron van informatie zijn. Ieder verhaal is een combinatie van fictie en non-fictie en sluit ook af met een korte historische achtergrond. Zo leer je als lezer allerlei wetenswaardigheden die anders misschien aan je voorbij zouden zijn gegaan.Maar je kan ook gewoon genieten van eenentwintig zeer goed geschreven verhalen. Alle auteurs weten je stuk voor stuk je mee te nemen in een andere wereld en hoewel de schrijfstijlen onderling uiteraard verschillend zijn, de een zal je meer aanspreken dan de ander, zijn alle verhalen een kundig staaltje creativiteit.Niet verwonderlijk dat de jury deze verhalen koos als beste inzendingen. De bundel is het resultaat van de schrijfwedstrijd 'De Gouden Eeuw'. Uitgeverij Historische Verhalen organiseerde deze afgelopen zomer in samenwerking met IsGeschiedenis en Schrijven Magazine. Dat het niveau hoog ligt, is niet alleen te zien aan de verhalen maar ook aan de (eind)redactie en juryrapporten. De bundel is zorgvuldig vormgegeven met een voorwoord door hoofdredacteur Rik van der Vlugt en bevat tevens een zeer interessante geschiedkundige inleiding van Ferry Gouwens.Iets wat niet te zien is aan de bundel zijn de juryrapporten en de presentatie van de bundel. Iedere deelnemer, ongeacht of je de shortlist had gehaald of niet, kreeg een beknopt juryrapport met goede feedback. Daarnaast was er ook een avond georganiseerd rondom de presentatie van de bundel. Onder het genot van een hapje en een drankje werd de top 3 (Sandrine van der Velde, Hay van de Munckhof en Lianne Damen) bekend gemaakt, gaf een universitair docent een lezing over het varen op een VOC schip en kon iedereen na afloop ook de gezichten achter de verhalen leren kennen.Al met al vijf sterren voor deze bundel omdat het niet alleen hele goede verhalen zijn maar ook een interessante meerwaarde bezitten door de historische achtergrond die erin verweven is.</t>
  </si>
  <si>
    <t>"Vind ik leuk?!" heeft twee thema's. Enerzijds beschrijft het boek treffend de benauwende, lamleggende werking die social media kunnen hebben. Het gevoel dat je aan bepaalde standaarden moet voldoen. Je volgt de grappige, razend eerlijke gedachten en gevoelens van hoofdpersoon Tori hierover en hoe zij zich langzaam aan deze druk weet te ontworstelen. Het andere thema is eigenlijk nog interessanter en wordt op pijnlijke wijze, maar nog steeds met humor, blootgelegd. Tori zit vast in een slechte relatie met een narcist. Ze wil er wel mee stoppen, maar omdat ze erg aan zichzelf twijfelt (mede dankzij haar vriend) is dit een lastig proces. Voor veel (jonge én oudere) vrouwen zal het lezen van dit boek op een positieve wijze confronterend zijn en misschien zelfs wel het vertrouwen geven om voor zichzelf te kiezen op meerdere fronten. "Vind ik leuk?!" lijkt op het eerste gezicht misschien slechts een chicklit door de vlotte, humorvolle schrijfstijl, maar door de psychologische thema's heeft het absoluut urgentie! Klein puntje van kritiek: hoewel de gedachtegangen van Tori meestal herkenbaar en grappig zijn, vliegen ze hier en daar een beetje uit de bocht, waardoor het soms iets te langdradig wordt. Maar dit gaat gelukkig slechts om enkele scènes. Voor iedereen die wel wat zelfvertrouwen kan gebruiken: lezen!</t>
  </si>
  <si>
    <t>Johnny is pas 13 jaar oud, maar heeft in zijn nog jonge leven al zo veel meegemaakt dat hij getekend is door het leven. Zijn zusje Alyssa is ontvoerd en lijkt van de aardbodem verdwenen, Z’n vader kon het niet meer aan en is met de noorderzon vertrokken en z’n moeder is gevlucht in de drank en de pillen. Johnny is door deze gebeurtenissen alle vertrouwen in volwassen verloren en is de onschuld van een kind voorbij. Vaak vergezeld door zijn vriendje Jack stroopt Johnny de omgeving af op zoek naar zijn zusje en hoopt ieder dag op de terugkeer van zijn vader. Hij wil maar één ding en dat is terug naar het gelukkige gezinsleven van voor de dramatische wending in zijn leven. Johnny zoekt aan de hand van een nauwkeurig samengesteld lijstje met bekende pedofielen volhardend naar zijn zusje en vinkt iedere keer een kandidaat af. Op z’n vriendje na vertrouwt hij niemand, ook al zijn de bedoelingen van deze mensen vaak goed. Dan verdwijnt er weer een meisje. Johnny is overtuigd dat dezelfde dader hier achter zit, en hij gaat met nog meer energie op zoek. Ondanks zijn angst en de steeds gevaarlijker wordende zoektocht geeft hij niet op.Onschuld is niet zomaar een recht toe recht aan thriller. Literaire roman met spannende momenten is hier op zijn plaats. Vaak prachtige zinnen, Een mooi loom ritme en een geslaagde poging om de onderkant van het verhaal te vertellen. De kracht van mensen, maar ook de lelijke zwakheid in alle facetten, het verwaarlozen van dat wat je eigenlijk lief hebt, lafheid, het gebrek aan vertrouwen, doorzettingsvermogen, the struggle for life. Allemaal pijlers waar het boek op rust. Niet een boek wat je even gemakkelijk weg stouwt en leest als een massa fabrieksproduct, maar een ambachtelijk gecomponeerd stuk vakwerk wat het verdiend om gelezen te worden. Je zult er geen spijt van krijgenJohn Hart (1965, Durham, VS) is een gerenommeerd auteur die internationaal bijzonder wordt gewaardeerd maar in Nederland nog niet een hele grote schare fans heeft.Bij de “scene” staat Hart op een voetstuk getuige het als de enige auteur ooit 2 keer achtereen winnen van de zeer hoog aangeschreven Edgar Allen Poe Award, maar ook een Barry Award, een SIBA Book Award en een Ian Fleming Steel Dagger staan op zijn palmares. In 2018 is in de VS zijn zesde werk “the Hush “ verschenen, het is nog niet bekend of dit werk naar het Nederlands wordt vertaald.</t>
  </si>
  <si>
    <t>Mijn verwachtingen waren al niet te hooggespannen, maar toch wilde ik dit boek lezen omdat de tekst op de achterflap mij wel aansprak. Na een paar heftige boeken van 'zelfdoding' was ik toe aan iets ontspannends. Dit boek was ontspannend, eigenlijk TE, want het verhaal kabbelt een beetje voort.Rob en Esther besluiten om naar een camping in Frankrijk te gaan met hun 12 jarige dochter Isa.Daar aangekomen, merkt Esther dat Rob onafscheidelijk is van zijn telefoon tot grote ergenis van Esther.De gezelligheid is ver te zoeken en als Esther vraagt waarom hij zo nerveus wordt van de berichten die steeds binnenkomen, zegt hij dat het op het werk niet goed gaat...Intussentijd leren ze Barry en Ingrid kennen die ook op deze camping staan en ze sluiten zich aan bij deze Nederlandse campingbuurtjes.Abrupt en zonder een goede reden kapt Rob deze vakantie af en wil naar een andere camping, tot ergenis van Esther en in het bijzonder van dochter Isa, die daar een paar leuke meiden heeft ontmoet om de tijd leuk door te komen. Ze vinden een andere camping en zijn nog maar net geïnstalleerd, als ze ontdekken dat hun overbuurtjes Barry en Ingrid zijn. Waarom zijn ze hun achterna gekomen?Het verhaal kabbelt maar wat voort, zonder enige spanning en als Rob voorstelt om een dagje naar Parijs te gaan, lijkt het weer een beetje interressant te worden. Op het laatste moment wil Rob niet mee en gaan Esther en Isa samen een dagje shoppen in Parijs. Ook dit gedeelte is niet echt boeiend!Als Rob niet bij het station staat om hun op te halen begint er een beetje spanning te komen en dan is het boek bijna uit. Het plot is vergezocht en ongeloofwaardig! Ik snap niet dat dit boek onder de genre thrillers uitgegeven wordt, want dat is het beslist niet. Geen aanrader!</t>
  </si>
  <si>
    <t>Greenfields leest zalig weg. Men is al zeer snel mee op zoek naar de mogelijke dader en zijn of haar motief. Voor de fans van recherche-thrillers is dit boek dan ook een must. Net zoals een sterke thriller moet zijn, heeft men na het lezen van het boek een gevoel van "natuurlijk, waarom heb ik het niet in die richting gezocht!" want Christine beheerst heel goed de techniek om de lezer bijna onzichtbare hints te geven die pas aan de oppervlakte komen als je de laatste bladzijde hebt omgeslagen. Chapeau! Dit verhaal nodigt uit tot meer.</t>
  </si>
  <si>
    <t>Vreemde gewaarwording dat je het allerlaatste werk leest van één van Neerlands meest productieve auteurs van na de Tweede Wereldoorlog. In die zin voelt het onkies om een stevig oordeel te vellen over een roman met een emotionele lading rond zijn publicatie. Laat ik niet lang stilstaan bij de oppervlakkige bijrollen en de clichématige schets van een strenge Christelijke dorpsgemeente. Echt beklijven doen de terloopse filosofische inzichten óók al niet. Wat vooral opvalt is dat het een vrolijke ondertoon heeft van twee jonge mensen aan de vooravond van hun nieuwe leven. Een minderjarig meisje experimenteert met haar ontluikende seksualiteit. Een optimistische twintiger probeert een probleemrelatie af te sluiten door een nieuw leven op te bouwen in een dorpsgemeenschap. Tussen de twee ontstaat een seksuele spanning die voor de buitenwacht de aanzet geeft tot roddel en achterklap.Gelukkig zwicht Bernlef niet voor voorspelbaar gedoe met verboden liefdes en seksuele taboes, maar houdt hij de seksuele spanning tussen de twee personages tot iets wat nooit direct uitgesproken wordt. Hun wederzijdse aantrekkingskracht is een volstrekt onschuldige chemie zonder element van machtsmisbruik. Vooral de oudere leraar-figuur weet waar de grenzen liggen om met de maatschappelijk afgekeurde verlangens van en naar het rijpende jonge meisje. Geen seksueel misbruik is hier een keuze en niet gekoppeld aan de impliciete verlangens zelf.In een tijdsgewricht waarin de meningen over pedofilie continu schipperen tussen demonisering of verheerlijking, is het fijn dat de oude Bernlef nog de nuchterheid weerspiegelt van een generatie waar open gesproken wordt over seksualiteit als iets wat er nou eenmaal bestaat tussen mensen.</t>
  </si>
  <si>
    <t>Deze recensie is staat ook op mijn blog, op een wat overzichtelijkere wijze. Gelijk de originele versie lezen? Directe url: wp.me/p2dzXU-7cTot mijn grote schaamte moet ik bekennen dat ik hiervoor weinig wist over de tweede Chinees-Japanse oorlog. Ik herinnerde me dat Japan een pact had gesloten met Duitsland en Italië. Er waren Pearl Harbor en de atoombommen op Hiroshima en Nagasaki, de context van de Tweede Wereldoorlog. Veel meer kon mijn geheugen me niet schenken.'De Offers' van Kees van Beijnum heeft historische feiten als uitgangspunt, maar verweeft feit met fictie. De feiten zijn het beginpunt van nieuwe, eigen verhalen. En een mooi beginpunt voor mij en anderen om iets (opnieuw) te leren.'De Offers' verhaalt over de nasleep van de oorlog in Japan. In Tokio, 1946, waar de rechters van het Tokio Tribunaal de Japanse oorlogsmisdadigers terecht moeten stellen. Waar de steden door Amerika worden herbouwd en de Japanners zichzelf en hun wereldbeeld weer moeten opbouwen. Waar goed en kwaad, eerlijk en oneerlijk, moraal en noodzaak een grijs gebied is geworden dat de grenzen van stad en dorp overschrijdt. Tussen de rauwheid gebeurt er eigenlijk iets moois: de liefde ontluikt tussen de Nederlandse rechter van het Tribunaal, Rem Brink en de Japanse zangeres Michiko.Hun liefde brengt hen echter allebei in gevaar. Ze zullen offers moeten brengen. Daarin staan ze verre van alleen. Iedereen moet offers brengen in tijden van oorlog. Maar wie is daartoe bereid? En hoever ga je daarin?WERELDBEELDNaast het thema rondom offers is door Van Beijnum nog interessant aspect ingebed in het verhaal: onze beelden en oordelen over de wereld en anderen om ons heen. Hoe ontstaan oordelen, wat doen ze met je en welke gevolgen kunnen ze hebben? Wat gebeurt er wanneer de destructieve en haatdragende beelden over ‘de ander’, waarmee je bent (op)gevoed, niet blijken te kloppen of van geen waarde blijken te zijn? Een inzicht van een van de hoofdpersonen, voormalig Japanse soldaat Hideki, raakt de kern van iets dat vandaag nog enorm relevant is:‘Wat is een Amerikaan? Wat is een Japanner? Wat is een volk anders dan het idee dat je ervan hebt? Hij had de Chinezen aangevallen. Jeff had de Japanners aangevallen. Hoe vaak moest je elkaar aanvallen en vernietigen voor dat idee?’Een andere overpeinzing van Hideki deed mij denken aan huidige oorlogen, aan de achterliggende reden ervan, maar ook onze eigen mechanismen. We ontsnappen er niet aan en we oordelen allemaal. Maar het is waar: ‘Het moet veilig en gerieflijk zijn om aan de kant te staan vanwaar het oordeel over de zonde wordt geveld.’OPOFFERING‘Wat onrein is,’ klinkt de stem van haar oom dreigend, ‘zal moeten worden verdwijnen. Dat offer moet gebracht worden.’ Een van de vele opofferingen die direct of indirect worden genoemd. Van voorheen goddelijke keizer tot dorpeling: iedereen heeft offers moeten brengen. Van een onverwinnelijk en superieur volk naar toekijken hoe Amerikanen met Japanse meisjes dansen. En offer je je eigen geloof en ideeën op voor traditie?Maar ook de Nederlandse rechter heeft ermee te kampen. Offert hij zijn eigen oordeel op onder druk van de andere rechters en de Nederlandse regering? Of houdt hij voet bij stuk en verliest hij zo belangrijke steun van anderen en zijn geloofwaardigheid in hun ogen? En verliest hij zichzelf in zijn gevoel voor Michiko? Of raakt hij die liefde kwijt door voor zijn vrouw, zijn oude leven te kiezen? Hoe dan ook, een offer zal worden gebracht.NIET MAKKELIJK, WEL DE MOEITE WAARDDe Offers is geen makkelijk boek. Het onderwerp vraagt daar ook niet om. Hoewel ik het soms even weg moest leggen omdat het mij te veel werd, grijpt de roman je wel bij de lurven. De haast filmische beschrijvingen van de omgeving, de rake uitwerking van gedachtegangen, denkbeelden en tradities laten een enorme kennis van en respect voor het onderwerp zien.Het feit dat ik alle kanten op kon met mijn bespreking (een optekening van mijn zoektocht naar de feiten in de fictie, onderzoek doen naar Bert Rölling; de feitelijke Nederlandse rechter van het Tribunaal, verder ingaan op de bijzondere boekomslag) laat zien dat dit een gelaagde en heel interessante roman is. Ik had geen beter boek kunnen uitkiezen om over dit onderwerp te leren.Ik las dit boek voor bloggersinitiatief 'Een perfecte dag voor literatuur' van 'Not just any book'</t>
  </si>
  <si>
    <t>Kijk....als je echte literatuur wilt lezen is dit niet het boek. Als je een aangenaam en onderhoudend vakantieboek wilt lezen is dit een absolute aantader. Ik weet dat ik met dit statement Grisham tekort doe en het boek helemaal.Grisham is er weer in geslaagd een onderhoudend boek te schrijven met een mooie combinatie ban een historische schets, een leuke verhaal lijn en een verrassende twist aan het einde van het boek. Als ik al een punt van kritiek heb is het dat het einde, alhoewel verrassend zoals gezegd, wat afgeraffeld aan doet. Had wat meer body in mogen zitten.Ik heb het in een adem uitgelezen zittend aan de pool op Curacao. Gewoon een lekker boek, makkelijk verteerbaar en onderhoudend.</t>
  </si>
  <si>
    <t>Ik was met veel enthousiasme aan dit boek begonnen, doch werd dit al gauw getemperd na enkele pagina's Eve Duncan meegemaakt te hebben. Ik had -en kreeg, naarmate het verhaal vorderde- totaal geen goed gevoel bij Eve, ik vond het een kattige en soms enorm botte vrouw aan wie ik me hoe langer hoe meer mateloos begon te ergeren. Ik heb getwijfeld of ik het boek 1 of 2 sterren zou geven. Uiteindelijk koos ik voor 2, aangezien het verhaal op zich niet echt slecht was, maar het hoofdpersonage deed er desondanks toch afbreuk aan.Het gezicht van de dood speelt zich af in politieke kringen; met name het Witte Huis (vooral dan wie erin zit) krijgt te maken met een heksenjacht op een schedel die in gang is gezet door computermagnaat John Logan. Hij spant Eve voor zijn kar, zich welbewust van de mogelijke gevaren van deze zoektocht. Het boek blijft spannend tot op het eind, maar toch was ik blij dat ik het uit had en ik verlost was van Eve Duncan. Jammer voor zo'n eerste kennismaking.</t>
  </si>
  <si>
    <t>Als Truman Capote in de krant het bericht leest dat een rijke verbouwer van koren samen met zijn vrouw en twee kinderen doodgeschoten in hun huis gevonden waren, besluit hij naar Kansas te gaan om de begrafenis bij te wonen. Hij volgt de zaak en interviewt de betrokkenen. Dat leidde uiteindelijk tot dit boek.Het boek is opgebouwd uit vier delen. Het eerste deel richt zich op het beschrijven van de vermoorde familie, het tweede deel op de moordenaars. In het derde deel gaat het om het vinden en berechten van de moordenaars, in het laatste deel over de afwachting en de uitvoering van de doodstraf. De gehele zaak wordt dus van begin tot eind beschreven, vanuit verschillende kanten belicht, en geeft daarmee een compleet beeld van dit drama.Ondanks dat je als lezer vooraf weet dat de daders gepakt zullen worden en de doodstraf krijgen, is het boeiend om te lezen. Het precieze hoe en waarom blijft namelijk nog een tijd onbekend.Truman Capote weet met veel respect voor alle partijen, dus ook voor de moordenaars, verslag te geven van alle gebeurtenissen en achtergronden. Hiermee weet hij, misschien geen sympathie, maar dan toch een soort gevoel van medeleven, voor de daders op te wekken. Want zou het ooit zover gekomen zijn als Perry onder betere omstandigheden opgegroeid was?Truman Capote heeft duidelijk zeer veel moeite en tijd in dit boek gestoken. Het resultaat mag er dan ook zijn.</t>
  </si>
  <si>
    <t>Het boek zou ongeveer 300 bladzijdes moeten tellen in plaats van 414. Het kostte me veel doorzettingsvermogen om het uit te lezen. Gelukkig kwam er aan het eind nog een spannende ontknoping.Het boek is ietwat afstandelijk geschreven en de coherentie tussen de gedeelten is soms echt ver te zoeken. De afloop is een tikkeltje gekunsteld.</t>
  </si>
  <si>
    <t>Kelly Simmons woont in de buurt van Philadelphia samen met haar echtgenoot en kinderen. Ze debuteerde met De indringer. Gedurende het schrijfproces werkte Kelly Simmons graag _x0092_s nachts aan De indringer, waardoor ze de sfeer kon proeven van de donkere nachten om die zo goed mogelijk in haar verhaal in te passen.Claire is moeder van drie kinderen en journaliste van beroep. Haar man Sam is veel buiten de deur in verband met zakenreizen. Elke nacht die Claire alleen in bed doorbrengt, voelt ze zich alleen en angstig. Ze heeft paniekaanvallen en elk geluidje dat ze in huis hoort, associeert ze met een inbreker. Als Claire op een nacht weer alleen thuis is en haar drie dochtertjes vredig slapen, wordt ze wakker van een geluid. Claire controleert de slaapkamers van haar dochters en opeens staat ze oog in oog met een onbekende man, een inbreker. De man heeft haar oudste dochter vast en het lijkt erop dat hij haar wilt kidnappen. Claire smeekt hem haar mee te nemen in plaats van haar dochter. Voor ze het weet zit ze in zijn auto en neemt hij haar mee naar een plek ver weg van haar eigen vertrouwde omgeving. De week die daarop volgt brengt Claire samen met hem door in een hotel. Haar ontvoerder zorgt goed voor haar. Hij geeft haar te eten, schone kleding, laat haar tv kijken en geeft haar soms een krant. Feit is echter dat ze de gehele week vastgebonden door moet brengen en dus niet kan ontsnappen. Of niet wil ontsnappen? In de wijde omgeving is geen mens te bekennen en zelfs het hotelpersoneel schittert door afwezigheid. De gesprekken tussen Claire en haar ontvoerder worden persoonlijker en onthullen feiten uit zowel Claire_x0092_s verleden als uit zijn verleden. Ook de zakelijke bezigheden van Claire_x0092_s man Sam zijn niet geheel rooskleurig, dit blijkt uit de dialogen tussen de twee. Waarom heeft deze man het op haar gezin voorzien, dat is de vraag die Claire vooral bezig houdt. Is het toeval of speelt er meer?De indringer is typisch een boek voor vrouwen. Met name de werkende moeders met jonge kinderen zullen zich goed in Claire kunnen verplaatsen. Wie niet in die categorie hoort zal meer moeite hebben met identificatie.Het verhaal neemt de lezer mee naar het rumoerige verleden van Claire, dat ze inmiddels heeft afgesloten. Haar vele vriendjes en ervaringen van destijds maken dat ze overkomt als een losbollige vrouw die altijd in is voor een spannend avontuur. In het heden is Claire echter afwachtend, onzeker en een onopvallende verschijning. De gedachte aan haar kinderen doet haar een beetje wakker schudden en in actie komen, want voor hen wil ze dat deze _x0093_worst nightmare_x0094_ van iedere moeder zo snel mogelijk eindigt.Het verhaal kent weinig spanning en is vrij eentonig. Dit komt niet zozeer doordat een groot gedeelte van het verhaal zich afspeelt in één hotelkamer, maar met name door de vele herhalingen. Kelly Simmons probeert zowel de gedachtegang van Claire als de gebeurtenissen uit het verleden steeds verder uit te diepen. Het heeft niet het gewenste resultaat. De spanning zakt weg en Claire komt niet echt tot leven. De enige afwisseling is de combinatie van het heden en het verleden. Bovendien neemt het verhaal aan het einde een onvoorspelbare wending.Ondanks bovengenoemde inhoudelijke bezwaren, is de verzorgde schrijfstijl van Kelly Simmons zeker een pluim waard. Maar alleen daarmee, maak je nog geen spannende thriller.</t>
  </si>
  <si>
    <t>Een schitterend boek om te lezen. Ik kon er niet van afblijven. Een moord van lang geleden, de vermissing van een geliefde en de persoonlijke problemen van inspecteur Erlendur worden op meesterlijke wijze tot een uitermate boeiende thriller samengesmeed. Het gaat over een moord maar, en dat is hier al eerder gezegd, die bestaat eigenlijk op het tweede plan. De beschrijving van het communistische Oost Duitsland van de jaren 50/60 vond ik heel erg tot de verbeelding spreken. Ook wel beangstigend met die totale controle en onbetrouwbaarheid van mensen die je als je beste vrienden beschouwt.Het is het eerste boek dat ik van Arnaldur Indridason heb gelezen en er zullen er zeker meer volgen.Het boek was voor mij ook een aanleiding om eens wat meer te lezen over IJsland.Een echte aanrader en dit boek krijgt van mij 5 sterren.</t>
  </si>
  <si>
    <t>Ik vind dit boek minder dan zijn debuut. Het verhaal is minder spannend en misschien te voorspellend. De personages daarentegen zijn goed neergeschreven en ieder zijn karakter komt mooi uit de verf. Op naar het derde boek....</t>
  </si>
  <si>
    <t>Wat kan deze man schrijven,prachtig!Van korte zinnen bestaande uit 3 woorden tot zinnen die 5,6 regels beslaan.En subtiele humor.Ga zeker meer van Per lezen.</t>
  </si>
  <si>
    <t>De naamloze hoofdpersoon in De Verliezer denkt op zijn 27ste terug aan zijn leven tot dan toe. Wat heeft hij gedaan, wat heeft hij bereikt, hoe staat hij in het leven?Hoe de hoofdpersoon kijkt naar het leven en hoe de samenleving in elkaar zit is een unieke manier.Hij denkt terug naar zijn enige serieuze relatie met een meisje en de manier waarop dit fout is gegaan. Hij denkt na over zijn tijd in de gevangenis. Christus en Marx zijn, naar eigen zeggen, zijn voorbeelden.De hoofdpersoon komt over als een narcistisch, psychopatisch persoon met enorme tegenstrijdigheden.Alles overkomt hem, mensen doen het hem aan. De andere mensen zijn verliezers, de wereld is wreed en slecht en hij doet het goed. Daar waar hij weet dat hij fout zit, bagatelliseert de hoofdpersoon deze fout door aan te geven hoe slim hij was om het op die manier aan te pakken.Een voorbeeld van de tegenstrijdigheden is dat hij probeert aan te trekken, maar al af stoot voordat hij ergens aan begint.De afstand tussen het personage en de lezer is te groot mijn inziens, met name de momenten waarop hij het over het kapitalisme had. De momenten waarop zijn innerlijke gevoelswereld naar voren komt, kwam hij wat dichterbij.Ik hoef geen sympathie te hebben voor een personage, maar meestal vind ik wel ergens begrip voor iemand, dat had ik nu eerlijk gezegd niet. Dat maakte het voor mij moeilijk om te lezen.</t>
  </si>
  <si>
    <t>Wat hebben Fit for life, Montignac, sherrydieet, mindfulness, het matje, The art of possibillity, de hormoonfactor, huidboek, het Hongerige brein, paleodieet en de de bikini-challenge met elkaar gemeen ? Zij worden allemaal (en nog meer!) op een vermakelijke manier beschreven door schrijfster en ervaringsdeskundige Marjolijn de Cocq. Heerlijk om te lezen hoe zij, ook, struggelt met haar gewicht en conditie en alle diëten en hypes aangrijpt om aan de ratrace van het schoonheidsideaal (slank!) mee te doen.</t>
  </si>
  <si>
    <t>Dit is het verhaal over Marina Sabatier. Het verhaal wordt geschreven in de vorm van korte interviews met toeschouwers van het misbruik van dit jonge kind. Tijdens het lezen dacht ik zo nu en dan dat ik de emoties te veel vond ontbreken. Nu ik het uit heb vind ik juist dat de aanklacht hierdoor veel sterker wordt. De toeschouwers hadden onderdrukte emoties (de dromen verwijzen daar naar volgens mij). Volwassenen, het liefst de ouders, moeten kinderen beschermen. Systemen, instellingen en procedures kunnen natuurlijk niet in de plaats komen van de verantwoordelijkheid die je als mens hebt. Dit lijkt mij de terechte aanklacht die Alexandre Seurat in deze korte roman overbrengt. Wat een verschrikkelijk aangrijpend verhaal. Doordat Seurat het meisje Diana noemt worden we ook op het feit gedrukt dat deze geschiedenis slechts een van vele is. Ik geef het boek vier sterren omdat ik denk dat de vorm en structuur ertoe bijdragen dat het woord machteloos niet kan gelden in vergelijkbare situaties. Daadkracht is op zijn plaats.</t>
  </si>
  <si>
    <t>Winman heeft een ontroerende novelle geschreven over een man en een vrouw die elkaar leren kennen, over twee vrienden die alles samen deden. Dan veranderen er dingen, zoals dat in het gewone leven gebeurt. Levens veranderen, personen groeien, mensen overlijden, ziektes die niet genoemd mogen worden. ‘De blikman’ is een grote herkenning, de tijd dat er nog geen internet bestond. Men noemt het een goede tijd, maar was dat wel zo?Ellis is degene die in ‘De blikman’ de hoofdrol speelt. Hij heeft het niet gemakkelijk en heeft veel voor zijn kiezen gehad. Stukje voor stukje ontrafelt zich zijn geschiedenis. Winman heeft het vermogen om van Ellis en de mensen in ‘De blikman’ mensen van vlees en bloed te maken. Ze heeft een sobere schrijfstijl, maar wat ze schrijft is doeltreffend. Winman geeft een invulling aan gewone woorden, dat is de kracht van haar schrijfwijze. Van niets iets maken, van iets doodgewoons iets prachtigs maken, pure poëzie. Maar ook humor is haar op het lijf geschreven.‘De blikman’ door Sarah Winman is een prachtig geschreven novelle en is absoluut een aanrader. Daarnaast is ‘De blikman’ een ode aan blik. Leest U ‘De blikman’ en U begrijpt wat ik bedoel.</t>
  </si>
  <si>
    <t>Vreemd dat toch nog aardig wat mensen dit een goed boek vinden. Ik las het pas onlangs (Leve ebooks) maar vond het na een spannende start steeds saaier en saaier worden. Als het de helft dunner was geweest had het nog wat kunnen worden ,nu was het echt worstelen om het einde te halen.</t>
  </si>
  <si>
    <t>Uitleg van het begin van trauma in de psychiatrie. Mooi geschreven de afwegingen het waarom de moeilijkheden en eigen ervaring</t>
  </si>
  <si>
    <t>Ik vond het boek ook tegenvallen. Gedurende de eerste helft van het boek hoop je nog dat "het" komt, maar er is niks echt goed aan het boek. Zeer middelmatig dus, jammer...</t>
  </si>
  <si>
    <t>Lang geleden dat ik een boek las dat zo verwarrend was om te lezen. En aan het eind heb je ook niet het idee dat alle puzzelstukjes op z'n plaats vallen, maar misschien ben ik niet slim genoeg voor dit soort boeken. Het is me ook allemaal iets té bedacht, zowel in stijl als vorm, en dan begint er al snel iets te jeuken bij me. Ik heb het boek wel uitgelezen, omdat ik Krauss een kans wilde geven, maar ik bleef teleurgesteld achter. Groot probleem wat mij betreft is ook dat het verhaal wordt verteld vanuit maar liefst vier (!) gezichtspunten/personages. Veel goede boeken blijken gewoon het beste vanuit één personages het verhaal te doen; op die manier is doorgaans de identificatie door de lezer het grootst.</t>
  </si>
  <si>
    <t>Nora is een doodnormaal meisje met een doodnormale (maar misschien wat gekke) beste vriendin Vee. Tijdens de biologieles besluit de leraar om de partners te veranderen. Nora mag niet meer naast haar beste vriendin zitten, maar krijgt een nieuwe partner. Dit is Patch. Patch is een gevallen engel. Hij is gevaarlijk voor Nora en iedereen waarschuwt Nora daar dan ook voor. Nora voelt echter een bepaalde aantrekkingskracht voor Patch en ze denkt dat hij die ook voor haar voelt.Tegelijk met de komst van Patch komen er ook rare dingen in Nora's leven. Zo ziet ze dingen gebeuren, die er eigenlijk niet zijn. Zo maakt ze mee dat ze uit een achtbaan valt, want uiteindelijk niet zo is gebleken, of dat ze haar kamer compleet overhoop aantreft terwijl er een seconde later niks aan de hand is. Deze dingen geven Nora een vreemd gevoel, wie is hier verantwoordelijk voor? En hoe is dit mogelijk? En heeft Patch er iets mee te maken? Of is het die nieuwe jongen Eliot? Als Nora het gevoel krijgt dat ze gestalkt wordt en haar beste vriendin Vee wordt aangevallen omdat ze Nora's kleren draagt als afleidingsmanoeuvre weet Nora het zeker: er is iets aan de hand.Man, wat ben ik gek op dit boek! Ik vond het echt een super boek om te lezen. Hush Hush is één en al sensatie, spanning, magie, passie en bedrog: fantastisch! Ik las het in een ruk uit en ik moet nu echt zo snel mogelijk door in het volgende deel!Veel mensen waren enthousiast over dit boek en ik geef ze volledig gelijk. Toch zijn er mensen die bepaalde kanttekeningen hebben gemaakt bij dit boek. Bij sommige kanttekeningen sluit ik mij aan, zo wordt Nora als naïef bestempeld. Dit is zij ook wel. Als je kijkt naar hoe de situatie is: er is een gevaarlijke jongen, ze wordt gestalkt, ze ziet dingen die er niet zijn en iedereen waarschuwt haar afstand te nemen van die gevaarlijke jongen wat doe je dan? Gewoon, lekker naar die jongen toe trekken en je leven in zijn handen leggen, aldus Nora.Ook wordt er gezegd dat dit boek vol zit met stereotype personages. Zo is de persoon die Nora haat een blonde slanke cheerleader, is de hoofdpersoon een naïef meisje en is er een bad boy in het spel. Ja, dit is misschien zo. Betekent dit gelijk dat het dan een slecht boek is? Ik vind dat juist deze stereotype personages aanspreken. Je weet een beetje wat je kan verwachten en daardoor kan je je volledig verliezen in het boek. Ik vind dit een stuk fijner dan dat je eerst moet wennen aan de personages en ze eigen moet maken.Het is begrijpelijk dat sommige mensen beter gaan kijken naar een boek, zoals dat een bepaalde opmerkingen raar is, of dat de hoofdpersoon en de bad boy niet samen zouden moeten zijn, maar dit wel komen. Maar dan denk ik alleen maar: je leest fictie. Er gebeuren dingen die misschien niet zouden kunnen. Of dingen die je in het echte leven nooit zo aan zou pakken (als ze al zouden voorkomen). Maar dat is nou eenmaal het mooie aan fictie, verleg je grenzen en geniet gewoon van een mooi verhaal. Geen enkel boek is geweldig als je hem compleet gaat uitpluizen.Hush Hush is gewoon geweldig en ik raad je zeker aan de serie te lezen!Ik geef het boek een 9. Ik ben er gewoon super tevreden over, omdat het precies in mijn straatje is, ik constant door wilde lezen en ik met een super gevoel achterbleef!</t>
  </si>
  <si>
    <t>Ik had verwacht dat dit verhaal meer de nadruk zou leggen op de dood van Antonie Kamerling en de nasleep hiervan. Het lijkt echter eerder dat Isa Hoes de wikipedia pagina's van haarzelf an Antonie heeft opgezocht, toen heeft besloten "een stukje over Isa, een stukje over Antonie, een stukje over Isa etc." en daar vervolgens een (nagenoeg saai) verhaal omheen heeft geschreven. Het voegt in het begin nog wel wat diepte toe, om te zien waar ze elkaar ontmoet hebben en hoe druk ze beide waren. Dit hoeft echter niet tot pagina 150 door te gaan.Spoiler: Pas op pagina 197 van de 213 pleegt Antonie zelfmoord. Misschien de eerste hoofdstukken lezen en de laatste paar. Voor de rest is het meer van hetzelfde en ik heb me er met veel moeite doorheen moeten werken.</t>
  </si>
  <si>
    <t>Voor vreemde gebeurtenissen is er vrijwel altijd een plausibele verklaring. Jack Lance, ook wel de _x0091_Nederlandse Stephen King_x0092_ genoemd, laat dit gegeven niet onberoerd. Zijn boeken worden dan ook gekenmerkt door hun bovennatuurlijke karakter met verrassende afloop. Lance_x0092_ oeuvre is zeer divers; van spannende romans en verhalenbundels tot een trilogie met waargebeurde verhalen. Onlangs verscheen Scherprechter. Deze bundel telt tien fictieve verhalen die allemaal vallen onder de noemer _x0091_suspense_x0092_.Verhalenbundels bestaan zelden tot nooit uit uitsluitend kwalitatief goede dan wel minder goede verhalen. Doorslaggevend is de verhouding tussen deze twee. Uitgerekend op dit punt gaat het bij Scherprechter  de mist in. Onder de tien verhalen bevinden zich strikt bekeken vier aanraders, te weten: _x0091_'Kirks beste vriend'_x0092_, '_x0091_Weggedood_x0092_', _x0091_'Susie_x0092_s geheim'_x0092_ en '_x0091_De late levering'_x0092_. Laatstgenoemde is allicht het meest inventief en een heerlijke afsluiter van de bundel. Toch staat hier een handvol verhalen tegenover die met hun kop niet boven het maaiveld uitsteken. Uitgerekend _x0091_'Scherprechter_x0092_', het verhaal waarnaar de bundel is vernoemd, vergt te veel van het inbeeldingsvermogen van de lezer. De auteur vergeet dat er zelfs _x0091_'s nachts constant auto'_x0092_s rijden op de autobanen. De onzichtbare vijand die snelheidsovertreders uitschakelt, zou dus nooit ongezien zijn gang kunnen gaan. Ook de plot van _x0091_'Het mysterie van Albyn House_x0092_', het verhaal waarmee de bundel opent, verdient geen originaliteitprijs. Daarvoor is het einde te voorspelbaar.Tegenstrijdig zijn de ontknopingen die variëren van een acceptabel ontwaken uit een coma of hypnose tot de alom bekende geest die opeens alles en iedereen weet te verjagen. Het lijkt daardoor wel alsof sommige verhalen op het einde ten ondergaan aan hun simplistische clou. Zonde want Lance weet voortreffelijk met spanningsbogen en angstaanjagende decors om te gaan. Hij presteert het de saaie Nederlandse autobaan tot een horrortraject om te toveren en maakt van een eenvoudig hotel of oninteressante raadszaal een mystieke plek waar onheil in de lucht hangt. De auteur zorgt verder voor afwisseling door sommige verhalen buiten onze landsgrens te situeren, bijvoorbeeld in het onherbergzame Schotland of de VS.Wat eveneens aan de bundel opvalt, is dat Lance qua vertelperspectief niet veel experimenteert. Slechts een verhaal telt een ik-persoon, maar veel valt er op deze keuze niet aan te merken.Scherprechter  is een bundel van wisselend niveau. Van twaalf in een dozijn verhalen tot enkele ruwe diamanten. Verder dan ideaal leesvoer voor een regenachtige middag komt het niet.</t>
  </si>
  <si>
    <t>Meer zeggen is niet nodig, alle boeken van Hjort Rosenfeldt zijn goed, steengoed maar deze is absoluut het beste.Vraag me wel af of ze verder gaan met de figuren, het einde is nogal verwarrend op dat gebied</t>
  </si>
  <si>
    <t>Ja eigenlijk weet ik 't even niet zo goed.Erg enthousiast ben ik niet over het boek. Jammer, want de andere boeken van Verhoef vond ik toch best wel fijn om te lezen. Maar op de een of andere manier kon dit verhaal me niet zo raken.De vergelijking met de boeken van Michael Berg verliest Esther Verhoef toch bij mij.</t>
  </si>
  <si>
    <t>Een parodie in versvorm, in eerste instantie verschenen in AMC Magazine.Frank van Pamelen, Driek van Wissen, Kees Torn en Ivo de Wijs nemen beurtelings een vers voor hun rekening, waarbij ze het stokje van elkaar overnemen in die zin dat de eennalaatste regel van de voorganger de eerste voor de volgende is.Niet heel bijzonder. Echt een vluggertje voor de Hrc2016.</t>
  </si>
  <si>
    <t>Louis zijn ouders willen net zo cool zijn als hem. Ze vragen hem daarom om tips. Hij leert ze allemaal straattaal maar staat er niet bij stil dat ze het ook daadwerkelijk gaan gebruiken… OP STRAAT! Als Louis na het schoolfeest opgehaald wordt door zijn vader, schrikt hij zich wezenloos; zijn vader is verkleed als rapper! En om er een schepje bovenop te doen spreekt hij ook nog in straattaal tegen zijn klasgenoten. Om je rot te schamen natuurlijk! Daarnaast is Louis een grappenmaker en doet mee aan een talentenjacht. Zijn beste vriendin Maddy helpt hem bij het in elkaar zetten van zijn optredens. Zou een verhaal over zijn ouders de toestand weer terug kunnen draaien?Het verhaal is in dagboekvorm, vanuit de ogen van Louis. De insteek van het boek is dat het een grappig verhaal is, met Louis als grappenmaker. Ik had hoge verwachtingen van dit boek, ook omdat hij best wel hoog aangeschreven staat. Ik had verwacht dat ik het hilarisch zou vinden, maar helaas was dat niet de werkelijkheid. Ik vond het behoorlijk tegenvallen! Het verhaal was wel oké, begrijp me niet verkeerd, maar ik miste de humor. Of misschien was het gewoon niet mijn soort humor, dat kan natuurlijk ook.Het kan ook liggen aan het feit dat het vertaald is naar het Nederlands. Britse humor is een aparte soort humor, wat ik over het algemeen hilarisch vind. Al met al vond ik het verhaal een beetje plat en kwam het voor mij niet tot leven.Voor mij was het allemaal net iets te typisch, om het grappig te kunnen vinden</t>
  </si>
  <si>
    <t>De laatste dans was voor mij de boekentip van Januari. Met veel plezier gelezen, ik hou van boeken met twee of meer verhaallijnen. De ene is uit de tijd van de tweede wereld oorlog (Rose) en de huidige tijd ( Jane en Leo) toch allemaal bij elkaar gebracht door keuze’s en dingen die ze wilde in het leven met een prachtig einde. Met alle dankwoorden en epilogen tot de laatste woorden genoten. Een prachtig boek die ik aanraad gelezen te hebben.</t>
  </si>
  <si>
    <t>Het boek zelf ziet er lekker sportief uit en nodigt zeker uit om te gaan lezen vanwege de vrolijke kaft. Deze is voorzien van een prachtige illustratie van Joke Eikenaar en laat de drie hoofdpersonages van het verhaal zien. Breekpunt is geschikt voor kinderen vanaf 10 jaar die dol zijn op sport. Onze tweeling is echter 4,5 jaar maar vinden het zeker een mooi verhaal om naar te luisteren dus ook voor jongere sportfanaten is het een aanrader. Het verhaal gaat over twee beste vrienden Mats en Stan die beiden erg goed zijn in tennis. Beiden willen ze graag mee op tenniskamp, maar dit kunnen ze alleen bereiken door elkaar te verslaan in de finale van het tennistoernooi. Mats lijkt alles goed voor elkaar te hebben tot zijn hond Jelle verdwijnt en zijn droom in duigen lijkt te vallen. Dan gebeurt er iets onverwachts, Mats krijgt een telefoontje dat hij toch naar het tenniskamp mag, en daar start hun avontuur. Op het tenniskamp gebeuren er ineens de meest vreemde dingen en de jongens gaan op onderzoek uit. Breekpunt is een boek dat je bijna niet weg kunt leggen vanwege de spannende dingen die Mats en Stan beleven. Het boek is een echte aanrader en is zeker een leuke cadeautip, zowel om te vragen als om zelf aan iemand cadeau te doen. Mocht je de kans krijgen zou ik het ook zeker eens (voor)lezen.</t>
  </si>
  <si>
    <t>Peter de Zwaan, specialist in het zogenaamde hard-boiled genre, wordt met _x0093_de voeder_x0094_ gewaardeerd met 4 sterren door de VN Detective &amp; Thrillergids, en terecht!Met _x0093_de voeder_x0094_ breekt Peter de Zwaan met zi...jn eerder verschenen thrillers waarin steeds voor niet bij naam genoemde steden gekozen werd. Meteen maakt hij ook de overstap naar uitgeverij De Geus waar in 2006 _x0093_de voeder_x0094_ voor het eerst zal verschijnen._x0093_ De voeder_x0094_, de eerste misdaadroman met Jeff Meeks als hoofpersoon, wordt lovend omschreven als _x0093_humoristisch, realistisch en hard_x0094_. En hard is het verhaal zeker, bikkelhard; het boek begint met een gedetailleerde omschrijving van bruut geweld; twee aanvallers worden op sadistische wijze door hun slachtoffer, Jeff Meeks, letterlijk aan een houten plank gelijmd.Jeff Meeks wordt als 26-jarige crimineel gezocht nadat hij bij het plegen van een overval op een casino, een rechercheur in burger de schedel had ingeslagen. Niet alleen wordt hij door de politie gezocht, maar ook door de opdrachtgever van de overval, Baz Madden die ten onrechte Jeff Meeks ervan verdenkt er met een half miljoen dollar vandoor te zijn gegaan. Jaren houdt Jeff Meeks zich verborgen in de Rocky Mountains, Verenigde Staten, waarna hij besluit dat het hoog tijd is geworden om Baz Madden een eigen lesje te leren en gaat hij terug naar Denver waar het allemaal begon._x0093_De voeder_x0094_ schetst op een realistische manier het milieu waarin gangsterbazen hoogtij vieren, doden vallen bij de vleet en het ene typetje al crimineler is dan het andere.In een snel tempo wordt de levensloop van het hoofdpersonage, Jeff Meeks, geschetst. Rechttoe, rechtaan, zonder een overvloed aan details. Zoals iedere crimineel heeft ook Meeks een slechte jeugd ervaren, werd wees op jonge leeftijd, had foute vrienden, ging dealen en wordt op de koop toe nog eens verliefd op een _x0093_ zwart_x0094_ meisje genaamd Elisha.Het harde geweld wordt enigszins verzacht door het humoristische karaktertrekje van Jeff Meeks. Binnen de eerste 12 pagina_x0092_s worden de lachspieren al goed getraind door diverse woordspelingen.Pas naar het einde toe wordt de wel heel bizar gekozen titel van het boek duidelijk._x0093_De voeder_x0094_, 4 sterren waardig een 9 met stip ,heeft gelukkig een vervolg gekregen: _x0093_Duivelsrug_x0094_.Thanks Peter ik geniet van je boeken!Meer weergeven</t>
  </si>
  <si>
    <t>Het tweede boek dat in Nederland uit is gekomen van de Ijslandse schrijver Indridason is een juweeltje. Rechercheur Erlendur, ook de hoofdpersoon in het vorige boek Noorderveen, krijgt te maken met de resten van een lijk dat gevonden is in een buitenwijk van Reykjavik. Het lijkt er op dat het lijk hier al tientallen jaren geleden begraven is, dus Erlendur en zijn collega’s moeten ook gaan graven in het verleden. Ze ondervragen mensen die in de buurt hebben gewoond over de plek des onheils. Verschillende nare verhalen uit het verleden komen bovendrijven, welke in het boek deels worden verteld vanuit het perspectief van het gezin dat op deze plek woonde. Ondertussen ligt Erlendurs dochter, Eva Lind, in coma in het ziekenhuis. Haar druggebruik en zwangerschap hebben geleid tot een bijna fatale bloeding. Erlendur brengt vele uren pratend door aan het bed van Eva Lind en zo komen we steeds meer te weten over het persoonlijke verleden van Erlendur.Waarom is dit boek een juweeltje? Er zijn talrijke redenen aan te voeren. Allereerst lopen er verschillende mooie en spannende verhaallijnen door elkaar die elk erg de moeite waard zijn en op het einde prachtig samenkomen. De vertelling over het verleden van het gezin dat woonde op de plek waar het lijk is gevonden is heel mooi opgebouwd en erg spannend. In het begin heb je als lezer nog niet zo door welke kant het op gaat en zie je vele mogelijke opties voor je. Het heden vlecht zich uiteindelijk heel mooi en natuurlijk samen met het verleden. Verder is het persoonlijke drama dat over Erlendur geschetst wordt mooi opgeschreven zonder dat het te sentimenteel wordt. Erlendur wordt steeds menselijker en is een hoofdpersoon waarbij je betrokken raakt. En dan niet te vergeten: het boek is erg goed geschreven. Indridason hanteert een korte, bijna statische stijl, maar durft wel buiten de gebaande paden te treden door ook in te gaan op details over bijvoorbeeld de omgeving. Het maakt Moordkuil een rijk boek. Tot slot wil ik de uitgever complementeren met de prachtige omslag. En dat Crimezone geciteerd wordt op de achterflap maakt het allemaal nog veel mooier natuurlijk. Kortom: een spannend, zeer goed geschreven en boeiend verhaal. Ik wil heel snel nog veel meer vertalingen van deze meneer, Indridason is een ontdekking!</t>
  </si>
  <si>
    <t>Een oude olijfboom bekijk de wereld en heeft mening over alles wat hij ziet. In het bijzonder raakt hem lot van 2 mensen: Maryam en haar zoon Jesjoea. De boom is getuige van brute verkrachting van Maryam en ziet, hoe ze het probeert te verwerken. Ze verteld over de engelen die met haar praten en haar zoon blijkt het ook te doen. Maar is het zo of geeft Maryam het maar verzonnen? De boom kijkt er kritisch naar, maar raakt nog meer bij geschiedenis van Jesjoea betrokken, wanneer hij omgehaakt wordt om zijn kruis te worden. Hij helpt Jesjoea te sterven door hem te omarmen.Na de dood van Jesjoea begint voor het vloekhout een bijzondere reis door de tijd en 2000 jaar geschiedenis van de mensheid. Eerst een stuk hout, later beschilderd tot ikoon, maakt het meerdere transformaties mee, gaat door handen van verschillende mensen die invloed op geschiedenis hadden , maakt bijzondere gebeurtenissen mee en ziet groei van religie van Jesjoea."Het vloekhout" is zo dun, dat je het in 2 dagen kan aflezen, maar het heeft zoveel betekenis, dat een keer lezen is niet genoeg. Je moet doorheen graven om alle lagen te ontdekken. Het is een boek, die je niet makkelijk loslaat. Zeer origineel, bijzonder van vorm en met prachtige, rijke taalgebruik. Het is een prachtige reis door de tijd, waar je bijzondere mensen en momenten van geschiedenis, religie en kunst tegenkomt.Religie speelt een grote rol in het boek. Auteur geeft veel kritiek op interpretatie van geloof, die vaak ver uitwijkt van oorspronkelijke ideë en is een uiting van macht en overtuiging op bepaalde moment van de tijd.Ik denk, dat het een bijzonder boek is, die niet iedereen zou aanspreken. Toch heeft het me enorm gegrepen op verschillende manieren en is een van de favorieten geworden die ik zeker vaker ga lezen.</t>
  </si>
  <si>
    <t>Dit was het eerste boek dat ik heb gelezen van John Grisham, en ik moet zeggen dat ik erg teleurgesteld ben.De achterflap van het boek belooft zoveel...Gedurende de volledige lijn is er wel een bepaalde spanning, maar de laatste 20 bladzijden zijn een ware teleurstelling.Veel vragen blijven onbeantwoord:Wie is de spion?Wat gebeurt er tussen hem en Dale?Wordt Bennie opgepakt?Waren de agenten die bij zijn vader aankwamen wel echte agenten?Wat geeft de toekomst?...Kortom: Zwakjes</t>
  </si>
  <si>
    <t>Het tiende boek van Meyer dat ik heb gelezen is zwaar tegengevallen.Waar veel boeken vlot zijn geschreven met een fijne verhaallijn is Feniks maar moeilijk te lezen. Geen moment is het verhaal leuk geweest, waardoor de aandacht snel verslapt.In Feniks draait het om twee zaken die deels in elkaar overlopen door verdenkingen. Centraal staan de moorden op verschillende mensen met een gezamenlijk verleden. Daarnaast is een bankovervaller actief die door samenloop van omstandigheden ook verdacht wordt van de moorden. Nadat Griessel uit de afkickkliniek is gekomen wordt hij op de zaak van de overvallen gezet. Al snel vordert dit onderzoek.Het moordonderzoek komt in een stroomversnelling wanneer een belangrijke aanwijzing wordt gevonden. Dit zorgt nog voor een onverwachte wending. Het heeft echter het verder matige boek niet meer kunnen redden.</t>
  </si>
  <si>
    <t>Een junk gaat op zoek naar verzorging nadat hij door een hond is gebeten die achtergebleven was in een door hem gestolen auto, die hij heeft geopend met 1 van zijn talloze scharen die hij bezit, die hij spaart.Nadat hij een oude vriendin, tevens verpleegster treft, zakken ze neer in een cafe, het gesprek wordt be-eindigd in een ruzie, waarna hij pardoes in de demonstraties belandt die plaats vonden bij de inhuldiging van Beatrix in 1980.Ik weet niet wat ik hier precies van moet vinden, wel goed geschreven dat wel, maar ik vond het een heel warrig verhaal, geen plezier aan beleefd dit boek.</t>
  </si>
  <si>
    <t>Alexander McCall Smith scoort hoge toppen met zijn reeks rond Het Beste Dames Detectivebureau: al vier miljoen verkochte Engelse exemplaren en tweeëndertig vertalingen. Zelf zoekt hij de verklaring voor dit succes in de hoge feel-good-factor van zijn boeken. Ze bieden een positieve kijk op de wereld en daar schijnen de lezers van vandaag meer dan ooit behoefte aan te hebben. In Amerika is er zelfs een psychiater die McCall Smiths boeken aanbeveelt als antidepressivum.Als lezer begrijp ik die feel-good-factor erg goed. De oorzaak ervan is de warme persoonlijkheid van Mma Ramotswe, het hoofdpersonage. Deze mollige, excuseer, 'traditioneel gebouwde' dame, dochter van wijlen de beste veekenner van Botswana, runt samen met haar assistente Het Beste Dames Detectivebureau.In Goede zeden voor mooie meisjes hebben ze diverse katjes te geselen. Een Regeringsman verdenkt zijn schoonzus ervan dat ze zijn broer met mondjesmaat vergiftigt. Een organisator van een schoonheidswedstrijd wil alleen integere kandidaten. Een directrice van een weeshuis weet zich geen raad met een kind dat plots opdook uit de wildernis. De toekomstige echtgenoot van Mma Ramotswe is depressief en laat het werk in zijn garage slabakken. Mma Ramotswe pakt alle zaakjes één voor één aan. Waarheden als koeien kijken daarbij om de hoek. Niet alles raakt opgelost, want _x0093_er zijn zaken die je beter ongemoeid kunt laten. We hoeven niet op alles het antwoord te weten._x0094_ En ondanks de drukte is er steeds tijd voor een gesprek bij een kopje rooibosthee. Dit is een hartverwarmend boek.Maar_x0085_ hoort dit boek wel thuis op de Crimezonesite? Want, zoals recensent Ine ook al schreef in haar recensie, echt spannend is het niet en een plot is er nauwelijks. Het is vooral aardig en dat is meteen de quotering die ik aan dit verhaal geef: twee sterren. Maar deze keer in erg erg positieve zin. Ik haal nog een McCall Smithje in huis, als appeltje voor een dipje.</t>
  </si>
  <si>
    <t>Matthijs Kleyn, schrijver en televisiemaker, heeft dit boek met zoveel liefde voor zijn zoon geschreven, dat je als lezer in een warm bad gedompeld wordt.Cesar is het te vroeg geboren zoontje van Matthijs en zijn vriendin Bente.We volgen hen vanaf het begin van de zwangerschap. Al vroeg in de zwangerschap wordt door de artsen getwijfeld of de baby wel gezond is. Vele onderzoeken volgen en de aanstaande ouders moeten zich samen door deze periode heen slaan. De angsten, onzekerheden, ontkenning, maar ook de blijdschap worden duidelijk en met een fijne humor verwoord.Matthijs laat de lezer zo enorm veel liefde voor zijn ongeboren baby en de moeder van zijn kind voelen....ongelofelijk. Daartegenover zijn eigen onzekerheid. Hij snapt nog steeds niet waarom Bente, zijn veel te mooie vriendin, voor hem gekozen heeft.Enige tijd na de geboorte blijkt dat Cesar aan een oog blind is. Matthijs en Bente waren zo verliefd op hun Cesar dat het hen niet opviel.Matthijs heeft met dit boek een enorm liefdevol document over de zwangerschap en het eerste jaar van hun zoon Cesar geschreven. De warmte spettert van de bladzijden af. De verwarming kan een paar graden lager. Cesar verwarmt je. In een woord prachtig! Met dank aan uitgeverij Boekerij voor wie ik dit boek mocht recenseren.</t>
  </si>
  <si>
    <t>Dit boek viel me erg tegen, ik kon niet in het verhaal komen door het verspringen in de tijd en de vele aangehaalde feiten, wat mij betreft liep 't daardoor stroef. Op zich het thema: de geschiedenis doorlopen aan de hand van paardenstambomen is best origineel, maar 't is niet mijn boek geworden...</t>
  </si>
  <si>
    <t>In Het achtste leven beschrijft Nino Haratischwili (1983) de geschiedenis van zes generaties van een Georgische familie. Het verhaal start omstreeks 1900 en wordt pas in de 21e eeuw afgesloten. De roman opent met wat wel eens de mooiste proloog ooit zou kunnen zijn. Die eerste pagina’s omvatten alles: poëzie, spanning, humor en uitnodigende beloftes. In het begin is het moeilijk om de verschillende personages binnen het geheel van de familie te plaatsen, maar door de chronologische aanpak en het bijhouden van een stamboom, vielen de puzzelstukjes uiteindelijk allemaal op hun plaats.Wanneer de twaalfjarige Brilka wegloopt uit een hotel in Amsterdam, moet haar tante, Nitsa, haar zoeken en terug brengen naar Georgië. Brilka’s weigering om naar huis te gaan, brengt bij Nitsa een golf aan emoties teweeg. Een golf waarin ze dreigt te verdrinken, tenzij ze houvast vindt bij hun gemeenschappelijke verleden dat start bij haar betovergrootvader, de chocoladefabrikant en zijn dochters, Lidia, Meri, Stasia en Christine. Het zijn vooral die laatste twee die de geschiedenis mee vorm geven en hun stempel drukken op de toekomst van de volgende generaties: “Stasia’s verhalen hadden voor mij altijd iets magisch gehad, het waren fabels en sprookjes uit een andere wereld, wat Alania vertelde waren feiten, keiharde feiten, heel realistisch en wreed.” Nitsa zoekt een middenweg tussen deze twee uitersten en herschrijft haar familiegeschiedenis aan de hand van anekdotes die ze her en der bijeensprokkelt, aangevuld met eigen fantasieën en gebroken dromen. Omdat het verhaal niet los kan staan van de werkelijkheid, heeft ze aandacht voor de feitelijke geschiedenis, voor de gevolgen van politieke ideeën en maatschappelijke omwentelingen. Centraal staan echter de relaties van haar familieleden, relaties die nooit lijken te functioneren en die stuklopen op algemene ideologieën en individuele overtuigingen.Nino Haratischwili haalt met dit boek een ware krachttoer uit. Ze kent de geschiedenis van Georgië op haar duimpje en weet die op een boeiende manier te vervlechten met de fictieve levens van de familieleden. Om een volledig beeld te kunnen schetsen moeten haar personages zich in brede kringen bewegen en geraakt worden door de verschillende mijlpalen in de geschiedenis van Georgië en Rusland. Die complexiteit heeft een grote invloed op het verhaal: “Ze waren allemaal veel te sterk met elkaar verbonden, of ze wilden of niet, ze zouden zich nooit van elkaar kunnen losmaken, nooit was er in hun verhaal iets definitief ten einde, zolang ze leefden. Na elk vermeend einde waren er altijd weer andere ontknopingen, wendingen en mogelijkheden.” De veelheid aan gebeurtenissen brengt voortdurend spanning met zich mee, maar houdt ook in dat de auteur zich zo nu en dan vergaloppeert. De pogingen om elk personage en elke relatie betekenisvol te maken, blijken te hoog gegrepen. Verbanden zijn soms te ver gezocht of complex en staan de geloofwaardigheid van het verhaal in de weg.Chocoladeliefhebbers zullen smullen van het begin van het boek. Er wordt van meet af geheimzinnig gedaan over de kracht van chocolade: “Je moet me beloven, bij alles wat heilig is, dat je dit kostbare geheim als je oogappel zult bewaren. Nooit mag dit recept de familie verlaten. Nooit mag het door een vreemde worden gebruikt. Nooit mag je het lichtzinnig bereiden voor een of ander vrolijk feestmaal. Het moet iets bijzonders, iets zeldzaams blijven.” Ondanks de spanningsboog die de auteur opbouwt rond het geheimzinnige recept, wordt de belofte dat chocolade als een personage in dit verhaal zal meespelen niet waargemaakt. De chocoladedrank die volgens familierecept wordt klaargemaakt, lijkt vooral gecreëerd om de vloek die erop zou rusten te pas en te onpas naar boven te toveren als verklaring voor de vele spelingen van het lot die de familie tarten. Lezers die niet naar het mystieke neigen, zullen hier maar moeilijk in mee kunnen gaan.Deze minpunten vallen echter in het niets bij de prachtige schrijfstijl en beredeneerde opbouw van het boek. Nino Haratischwili trekt alle registers open en slaagt erin om zowel poëtische en magisch-realistische beschrijvingen uit haar pen te toveren, als droge weergaves van feiten en daden. Dat deze wissels in stijl de continuïteit van het lezen niet in het gedrang brengen, is een enorme verdienste van de auteur, maar zeker ook van de vertalers die een bewonderenswaardig resultaat hebben neergezet. Het achtste leven (voor Brilka) is een boek dat zo rijk geschreven en allesomvattend is, dat veel lezers er hun gading in zullen vinden. Laat je niet afschrikken door de meer dan duizend pagina’s. Het verhaal neemt je vanop de eerste pagina mee en laat je na de laatste bladzijde hunkeren naar meer.</t>
  </si>
  <si>
    <t>Rot komt niet in de buurt van Mo Hayders De behandeling en Vogelman, haar beste werken. Wat sindsdien van Hayders hand verschenen is sprak me steeds minder aan, voor mij reden om enkele titels geleden af te haken. De standalone Rot leek een mooie gelegenheid om de draad weer op te pakken, maar mijn toch weer hooggespannen verwachtingen zijn niet uitgekomen.De schrijfstijl in het eerste deel van het boek is te lichtvoetig en eenvoudig, als in een romannetje. Het tweede en derde gedeelte zijn wat dat betreft beter, maar kunnen de aanloop niet goedmaken. Korte hoofdstukken, ten behoeve van de perspectiefwisselingen.Gebrek aan spanning, weinig diepgang, overbodige verhaallijnen die later nergens meer toe doen.Zwakke uitwerking van de karakters: personages die uiteindelijk niet van belang blijken krijgen veel aandacht, de zussen Sally en Zoë ondergaan gaandeweg het verhaal binnen een kort tijdsbestek een totale karakterverandering, weer anderen blijven totaal onderbelicht. De soloacties tijdens het politieonderzoek doen voor mij de deur van het toch al niet geloofwaardige verhaal dicht.Open einde, waar ik op zich niets op tegen heb. Rot lijkt echter onaf. Vond Hayder het welletjes zo en moet de lezer het verhaal zelf maar verder invullen?Kortom: ongeloofwaardig, te veel rafels, oppervlakkig, niet meer dan ** waardig. Tenzij er een vervolg komt, maar daar is niets over bekend.Jammer, dat de veelbelovende tekst op de achterflap geenszins waargemaakt wordt.</t>
  </si>
  <si>
    <t>Van dit boek ben ik zwaar onder de indruk. Het leest heerlijk weg maar heeft zeker onderwerpen er in zitten die voor mensen lastig te bespreken zijn, zoals rouw verwerking en vertrouwen hebben. Deze jongen heeft een hele zware tijd gehad en probeerd er boven op te komen alleen lukt het hem niet alleen.Wees niet bang om gelukkig te zijn iedereen verdiend geluk ook al heb je zoveel narigheid. Uiteindelijk komt alles goed en vind jij uiteindelijk ook je geluk. In dit boek lees je wat hij in z'n hoofd en z'n hart voelt en zo zie je het ook uit het oogpunt van een outsider. Zo komt er meer perspectief in het boek.Ook de flashbacks ben ik niet vaker in een boek tegen gekomen en zijn een aangename toevoeging aan het boek want daardoor leer je hem wat meer kennen en kom je wat meer te weten wat er zich nou in het verleden heeft afgespeeld.Het is zwaar om te lezen van eigenlijk een hele gelukkige jongen vrolijk en spontaan naar gesloten kan gaan en vol van verdriet en schuldgevoel. Maar ow zo mooi is het dan om te lezen hoe hij zich ontwikkeld en steeds meer een zonnetje bij hem gaat stralen.Vergeten doe je nooit maar je geeft het wel een plekje en leert door gaan en vooruit te kijken naar je toekomst ooit komt je elkaar weer tegen.Ik zou dit boek zo weer voor een tweede keer kunnen lezen want je bent er zo door heen misschien lees ik hem over een paar maanden nog wel een keer. Maar al met al is dit boek zeker een dikke 5 waard en raad het iedereen aan!</t>
  </si>
  <si>
    <t>De Poolse Janusz Korczak (pseudoniem van Henryk Goldszmit) was van Joodse afkomst. Hij stichtte in 1912 een Joods weeshuis in Warschau dat een soort kinderrepubliek vormde, met een eigen parlement, gerechtshof en krant. Een aanpak die ervoor zorgde dat hij niet alleen als kinderarts, maar vooral ook als pedagoog bekendheid vergaarde. Toen Korczak tijdens WOII met het weeshuis naar de Joodse getto in Warschau moest verhuizen, was hij vastbesloten en trok bij de kinderen in, die hij tot het einde bij zou staan. Hij voegde daarmee de daad bij het woord, want zoals hij zelf zo vaak zei: “You do not leave a child alone to face the dark”.The Good Doctor of Warsaw vertelt het verhaal van Dr. Korczak - die tijdens zijn verblijf in de getto dagboeken bijhield om zijn verhaal te vertellen - en zijn medewerkers. Meer specifiek zijn Joodse medewerkers Misha en Sophia. Studenten aan de universiteit die elkaar leren kennen wanneer ze werken in het weeshuis van Korczak. Wanneer de getto wordt opgezet, besluiten ze Warschau achter zich te laten. Maar wanneer de oorlog zich verder uitbreidt kunnen ze nergens meer naar toe en hebben ze geen andere optie. Ze keren terug naar de Joodse getto in Warschau.“Again and again, Misha asks himself if he is doing the right thing. But what choice do they have? Life will be difficult inside the ghetto, he’s sure of that much, but at least there she will be safe.”Moeder, leerkracht en auteur Elisabeth Gifford stuitte in haar zoektocht naar hoe ze het beste voor kinderen (en hun angsten) kon zorgen, op de visie van Korczak. Korczak, die er vanuit ging dat het belangrijk is een relatie met het individuele kind op basis van respect en begrip op te bouwen, maakte Gifford nieuwsgierig naar de feiten achter de persoon. Ze stuitte op het onbekende verhaal over Korczak en zijn weeskinderen. Tijdens haar research leerde ze over het bestaan van Misha en Sophia kennen, die voor Korczak gewerkt hadden. Door hun ervaringen te beschrijven, vertelt Gifford over de heldendaden van Korczak en zijn weeskinderen in deze op feiten gebaseerde roman.The Good Doctor of Warsaw is een relatief nieuw soort oorlogsverhaal dat je een kijkje geeft in de getto, met al zijn tragedies en angsten. Waarin de liefde voor elkaar en het leven een drijfveer blijkt voor zo veel Joodse mensen, die zich laten leiden door hoop.‘See how even a small candle is stronger than the darkness,’ Korczak tells the children. ‘Just as we must never stop believing that every act of kindness is stronger than the dark.’Giffords beeldende en toegankelijke schrijfstijl zorgen ervoor dat je het gevoel hebt dat je de personages leert kennen op een realistische wijze. Ze laat je met ze meeleven. Ze maakt je deelgenoot van een hartverscheurend verhaal met een gruwelijke afloop, wetende dat slechts één procent van de half miljoen Joden in de getto van Warschau het overleefde. Een verhaal vol liefde voor kinderen, voor familie. Vol doorzettingsvermogen en hoop. Een verhaal dat ondanks zijn bekende afloop van begin tot eind weet te boeien.</t>
  </si>
  <si>
    <t>Hool gaat over de tamelijk eenzame hooligan Heiko Kolbe. Zijn grote passie is de Duitse voetbalclub Hannover ’96, gelegen in de Noord-Duitse modestad. Maar nu is het voetbal van ondergeschikt belang, want bij Heiko en zijn maten draait het maar om één ding: de vechtpartijen tegen de hooligans van andere verenigingen. Deze worden rondom de wedstrijd tussen beide teams georganiseerd, vaak op een afgelegen terrein in de buurt, en kennen één belangrijke regel: sla elkaar helemaal tot moes. Vechten in naam van de club.Het is zowat het enige waar Heiko voor leeft. Met een constant dronken vader Hans, een vroeg weggelopen moeder en een voor zichzelf kiezende zus is het samenzijn – en voornamelijk de gevechten - met zijn vrienden voor Heiko dan ook het enige waar hij voldoening uit haalt. Hij woont bij Armin, een brute boer die allerlei exotische dieren houdt om daar gevechten mee te organiseren. Een mager loontje verdient hij als medewerker bij de sportschool van zijn oom Axel. Axel is tevens de leider van de groep die de knokpartijen regelt, iets wat Heiko op den duur zal overnemen. Totdat alles opeens een andere wending neemt…Wanneer beste vriend Kai zwaargewond raakt na een gevecht, kameraad Ulf kiest voor zijn relatie en jeugdvriend Jojo voor een carrière als jeugdtrainer gaat, beseft Heiko pas dat hij er helemaal alleen voor staat. Deze harde confrontatie met zijn eigen, miserabele en niets voorstellende leven weet de Duitse auteur Philipp Winkler (1986) overtuigend over te brengen. Eerst het onbegrip en de woede van Heiko, en later de langzame bewustwording van zijn tekortkomingen; in korte, staccato zinnen maakt Winkler je deelgenoot van Heiko’s leven en leef je mee met de ontstane, aandoenlijke situatie.De dreigende, stoere blik waarmee Winkler je vanaf de auteursfoto achter op het boek aankijkt, doet vermoeden dat zijn hoofdpersonage op zichzelf is gebaseerd. Dat kan deels kan kloppen, aangezien Winkler een groot fan van Hannover ’96 is. Maar zo extreem als Heiko heeft hij het niet gemaakt; Winkler studeerde Literair schrijven en is door de jaren heen woonachtig geweest in Albanië, Kosovo, Servië en Japan. Hool is zijn debuutroman en werd in Duitsland genomineerd voor de Deutsche Buchpreis en bekroond met de aspekte-Literaturpreis.Het bonte gezelschap hooligans en het feit dat er telkens iets opmerkelijks gebeurt, maken Hool tot een zeer vermakelijk boek. De hoofdstukken zijn – net als de stijl van schrijven – kort en bondig. Af en toe grijpt Winkler, middels een anekdote, terug naar een gebeurtenis uit het verleden, dat zich meestal afspeelt in de jeugd van Heiko en weerslag heeft op het hier en nu.In het simpele, zwart-witte leventje van Heiko bevinden zich vele kleurrijke personages, die zich bezighouden met even zo kleurrijke hobby’s. Naast de genoemde vrienden zijn ook de idiote oom Axel en de bizarre Armin markante personages, waarbij vooral de opgefokte verzameling dieren van Armin de wenkbrauwen doet optrekken - wat te denken van een in een slaapkamer verstopte gier of een wilde tijger in een zelf gegraven kuil in de achtertuin. Het modelgezin waar zijn zus Manuele voor heeft gekozen, is niet zoals Heiko wil zijn en daar neemt hij dan ook duidelijk afstand van. De ongewilde zorg voor hun zuipende vader Hans brengt hen toch telkens bij elkaar, dat tot nijpende conflicten leidt.De wereld die Winkler optekent in Hool is beklemmend en buitengewoon hard. Het is wel een wereld waarin Heiko goed gedijt, waaruit hij zelfs zijn levensadrenaline haalt, maar die voor velen een ‘ver-van-hun-bed-show’ is. Het is daarom des te knapper dat Winkler de lezers zo dichtbij brengt en op die manier een zeer verdienstelijke en aansprekende debuutroman aflevert.</t>
  </si>
  <si>
    <t>De bruidswinkel van Rachel Hauck is een historische liefdesroman. Er zijn twee verhaallijnen die samenvloeien. Cora Scott erft in de jaren ’30 een bruidswinkel, ze runt deze met volle moed en doet echt alles met volle liefde en passie voor haar bruiden. Maar stiekem hoopt Cora toch dat haar minnaar haar zo snel mogelijk ten huwelijk komt vragen. Meer dan tachtig jaar later keert Haley terug naar haar geboortedorp. Daar krijgt ze te horen dat de oude bruidswinkel gesloopt zal worden. Hayley, die als kind graag speelde in de oude bruidswinkel, voelt zich geroepen om de zaak in handen te nemen. Hayley voelt zich verbonden met Cora, en ze weet diep in haar hart dat God ook wil dat ze de oude bruidswinkel moet opknappen.In deze twee prachtige verhaallijnen worden twee sterke jonge vrouwen uitgewerkt, ze hebben veel verschilpunten maar toch krijg je voor beide hoofdpersonages veel sympathie. Ze krijgen dan ook diepgang door hun uitwerking. Ook de nevenpersonages krijgen vorm en worden niet kort door de bocht behandeld. Ze krijgen soms zelfs een hoofdstuk vanuit hun standpunt. De schrijfstijl van Rachel Hauck is ook zeer goed, met een prachtig taalgebruik neemt ze je mee naar mooie tijden vol jurken en liefde, echter ook problemen en verdriet komen in dit boek aan bod. In het boek worden vaak toespelingen naar geloof in god gemaakt. Ten tijde van Cora is dit zeer begrijpelijk, maar in deze tijden is een gelovig personage eerder bijzonder.Het verhaal zelf was niet zo voorspelbaar en door enkele verassende plotwendingen bleef je genieten van wat er zou komen. Echter het einde werd nogal snel afgewonden op een iets minder geloofwaardige manier. Hierdoor kreeg het verhaal een minder goede afsluiting. Het verhaal las vlot weg al waren sommige hoofdstukken iets te langdradig. Verder was het verhaal op zich origineel en mooi gevonden en verviel het boek zelden in clichés.De bruidswinkel is dus een mooie roman met diepgang, alleen jammer van het snel afgeronde einde, daarom een welverdiende vier sterren voor de roman van Rachel Hauck.</t>
  </si>
  <si>
    <t>Een van Dan Brown's beste boeken. Als altijd meeslepend, prachtige omschrijvingen van de omgevingen waarin ze zich bevinden, en met een absolute briljante plot!</t>
  </si>
  <si>
    <t>Ik probeer ook eens een Literair Juweeltje, zeg... Dit verhaal is speciaal voor de Literaire Juweeltjes geschreven en echt bar slecht. Het gaat over een, nogal naieve, vrouw die in allerlei lulkoek-verhaaltjes stapt van een foute man. Ik erger me mateloos aan zinnen als "Godzijdank heb ik smalle handen en kon ik me loswurmen." of "Het is een wonder dat het me lukte om daarna zo snel door het gat te kruipen..." om vervolgens verder te gaan met "Het is ook een wonder dat ik de goede richting koos toen ik op het achterpaadje belandde." Dit soort zelfverheerlijking vind ik echt irritant.Op zich denk ik dat het basisidee voor dit verhaal wel goed was, maar absoluut niet geschikt om in zo'n weinig woorden tot een fatsoenlijk verhaal te brengen.</t>
  </si>
  <si>
    <t>Om maar met de deur in huis te vallen: de één-ster-waardering komt in dit geval ook door de beroerde vertaling. Er zijn drie vertaalsters geweest bij dit boek, en een redacteur voor de vertaling, en toch staat het bol van slecht Nederlands. Zo jammer. Eén van de drie vertaalsters heeft al eerder boeken die ik las om zeep geholpen: Erica Feberwee. Wanneer gaan ze die Bij Luitingh eens vervangen door iemand die het Nederlands wèl machtig is?Afijn. Helemaal onbekend ben ik niet met Dan Brown's werk. Ik heb Meteor gelezen, de Duitse vertaling van Deception Point (2001), ik heb veel gelezen over de Da Vinci Code en ook de (gratis verspreide) eerste hoofdstukken daarvan, en ik heb de film Angels &amp; Demons gezien (de verfilming van wat in Nederland Het Bernini Mysterie heet). Het was dus wel duidelijk dat het zou gaan over actie, actie, actie in het kader van een complot of samenzwering tussen de kunstwerken. Dat is het ook, daar zat de teleurstelling niet in. Maar wel jammer dat het weer ongeveer hetzelfde patroon is, met de oudere man en de jonge, intelligente vrouw die samen op de vlucht zijn.Het verhaal gaat over een geschifte wetenschapper die de mensheid voor een groot deel wil uitroeien. Vergezocht, maar goed te volgen en beslist een cliché. Waarom hij vervolgens heel veel moeite doet om te vertellen hoe hij dat wil doen en waar hij toe wil slaan, is niet duidelijk. Waarom al die moeite, met encrypties en raadsels die alleen de held (Robert Langdon) kan oplossen? En dan nog een timing die op louter toeval berust, want het raadsel had veel eerder al opgelost kunnen worden en dan was alle moeite voor niets geweest. Kortom: plottechnisch rammelt het nogal.Daar komt bij dat Brown vaak plotseling van (personaal) perspectief wisselt, waardoor je niet weet wie iets doet of denkt. Daar komt bij dat je als lezer wel de gedachten van de hoofdpersonen leest, maar zeker niet al hun gedachten of gevoelens te lezen krijgt. Dat is een flauw trucje om essentiële informatie verborgen te houden voor de lezer, ik zie dat als lezersbedrog. Het maakt ook dat, achteraf gezien, de personages niet 'echt' overkomen, omdat je niet leest hoe ze emotioneel reageren op de gebeurtenissen zoals die binnen hun referentiekader van de 'waarheid' bekend zouden moeten zijn. Of anders gezegd: hoewel je gedachten van die personages opvangt, kun je niet achter hun masker kijken totdat Brown de maskers laat vallen, alsof de personages hun privégedachten maskeren.Hierbij maakt Brown (of de vertaler) erg veel gebruik van cursief. Dat is irritant, omdat het zelden duidelijk is wat bedoeld wordt. Zowel de vreemde talen (waaronder Italiaans), als de vertaling daarvan (Nederlands), als gedachten, terugblikken en opschriften staan in cursief. Waar dat idiote gebruik vandaan komt, snap ik niet. Ik moet er niet aan denken slechtziend te zijn en zo'n boek voorgelezen te krijgen.Dan zijn er nog wat missers. Halverwege het boek gaat Langdon naar Venetië. Mooie stad om over te schrijven, maar waarom ze in allerijl daarheen gaan blijft een misser: als kunsthistoricus met meer dan rudimentaire kennis van het Latijn had Langdon moeten weten dat hij in een andere stad moest zijn. Zelfs ik wist waar hij precies moest zijn, wat feilloos uitkwam, maar dan ongeveer 200 nutteloze pagina's later. Het is ongeloofwaardig dat een gerenommeerde professor die locatie niet direct herkent.Ook de (korte) scène waarin Langdon een witte auto met een rood kruis ziet, aanvankelijk denkt dat het een auto van de WHO (het Rode Kruis) is, en dan beseft dat het een auto van de Zwitserse ambassade is, is ongeloofwaardig. Een professor in de symboliek hoort te weten dat de Zwitserse vlag een wit kruis op een rood vlak is, niet andersom, en als dat voor auto's van de ambassade anders is, is het gepast om een korte uitleg te geven, zoals bij alle andere opmerkelijke zaken ook wordt gedaan. Of was dat weer een vertaalfout?Ik denk dat het verhaal beter tot zijn recht komt in een stripboek, waarin je als lezer kunt zien hoe de verschillende kunstwerken eruit zien. Dan is er ruimte voor kunsthistorische uitleg in een kader, en is het makkelijker te zien wie wat denkt of zegt.Nog een terzijde: Brown gebruikt voor zijn personages standaard de achternaam om hen aan te duiden: zegt Langdon, doet Langdon, Langdon rent verder. Dat doet hij bij alle mannelijke personages. Hij doet het ook bij Sinskey, een oudere vrouw. Er zijn twee personages die voortdurend bij hun voornaam worden genoemd: dr. Sienna Brooks, de jonge, knappe, sexy arts, en Dante, de beroemde dichter (die inderdaad bekender is onder zijn verkorte voornaam dan onder zijn achternaam Alighieri). Het maakt de indruk dat jonge vrouwen niet serieus genomen moeten worden.</t>
  </si>
  <si>
    <t>Zielloos is het derde deel in de Jessica Haider serieNa de moordenaar van haar zoon en een louche diamantair, is het nu een seriemoordenaar die haar aandacht opeist. Deze moordenaar laat het niet na zijn slachtoffers op gruwelijke wijze tentoon te stellen en wanneer een van Jessica's collega's het volgende slachtoffer dreigt te worden, is het de hoogste tijd een tandje bij te steken.En alsof het niet genoeg is: ook de dood van een kleine jongen roept heel wat vragen op en dient opnieuw onderzocht te worden. En dan is er nog Saligia ... Met een nieuwe opdracht die dichterbij Jessica komt dan ze ooit had kunnen of willen wensen ..Het is duidelijk: er valt opnieuw heel wat te beleven en Corine Hartman gunt de lezer dan ook weinig of geen rust. Vanaf de eerste pagina wordt de lezer in de wereld van Jessica getrokken en dat zal de volgende 318 pagina's zo blijven.Beetje bij beetje kom je als lezer meer te weten, waarbij spanning en dreiging steeds nadrukkelijker aanwezig worden. Je kan niet anders dan verder lezen om uiteindelijk, als alles zonder fout zijn plaats heeft gekregen, het boek onthutst dicht te slaan. Want laten we er geen doekjes om winden: Zielloos is mogelijks nog rauwer, harder en gruwelijker dan de vorige 2 delen en zeker geen voer voor tere zieltjes. Voor hen die hier geen problemen mee hebben een absolute must read !Corine Hartman is in topvorm en profileert zich steeds nadrukkelijker als de (ongekroonde) misdaadkoningin van de lage landen. Heel benieuwd naar wat de volgende delen zullen brengen, maar mag het duidelijk zijn: dit is internationaal niveau !*****</t>
  </si>
  <si>
    <t>In dit boek kijk je mee met 3 vrouwen: Safia, haar dochter Mariam en haar kleindochter Aya.Elke vrouw heeft haar eigen gevoelens en geheimen en steeds beter leer je de geheimen mennen. Aan het eind van het boek komen de drie verhaallijnen op een mooie manier samen.Na wat twijfelen ben ik begonnen in het boek. Normaal gesproken trekken boeken met verhalen uit andere langen en culturen mij minder, maar ik was toch erg nieuwsgierig naar het verhaal. Eenmaal begonnen was ik overtuigd.Ik vond het een aangrijpend boek. Mooi om te lezen. Het leest makkelijk en ik kon me goed inleven in het verschillende pensonages. Vooral het einde van het boek heeft me aangegrepen. Zeker een verhaal dat nog lang blijft hangen. Een aanrader!</t>
  </si>
  <si>
    <t>Genadeloos is weer een genadeloos goede thriller van Slaughter, eindelijk is er weer wat van haar oude gruwelijkheid terug. Ook leuk om wat over de geschiedenis van Amanda en Will te lezen. Haar vorig boek viel een beetje tegen maar dit was weer top!</t>
  </si>
  <si>
    <t>Flora woont en werkt in Londen. Totdat ze een opdracht krijgt en naar het Schotse eiland Mure moet. Dit is eiland waar zij is opgegroeid en eigenlijk niet meer naar toe wilde. Eenmaal ter plaatse komen er herinneringen boven en vind ze het kookschrift van haar moeder. Hier gaat ze recepten uit koken en ontdekt zo haar liefde voor koken.Het boek neemt je mee naar prachtige plekken, waar je je dan ook helemaal op het eiland waant, je voelt je bijna 1 met de bewoners.Het leukste is nog dat ze een hond heeft die Bramble heet, net als onze hond. Dit gaf ook zeker een klik.</t>
  </si>
  <si>
    <t>Het gaat met name over het ziektebeeld van haar vriendin.,Over haar eigen doet ze wat lichtvoetigBen erg teleurgesteld in haar kwetsende manier van schrijven mbt Annemarie Jorritsma, ex burgemeester van Almere.Ken deze vrouw zelf niet van naam,maar vind dat Berdien in haar opmerkingen te ver is gegaan.Daarnaast voegt het niets toe aan het verhaal.Vind dit erg teleurstellend... Had het boek dan ook eigenlijk geen ster willen geven.</t>
  </si>
  <si>
    <t>Dit boek is te lezen, als je het eerste deel gemist hebt, maar het verhaal komt veel beter tot z'n recht als je het Messias mysterie wél gelezen hebt. Wederom een spannend verhaal wat verder gaat met het ingezette thema. Helaas doet het einde weer wat gekunsteld aan.</t>
  </si>
  <si>
    <t>Geweldige thriller! Het boek is zeer inventief en met voldoende vaart geschreven. Voor de mensen die van dit soort verhalen houden kan ik ook het volgende boek van harte aanbevelen: De stromannen van Michael Marshall.</t>
  </si>
  <si>
    <t>Aan het eind van WO II werden overlevenden uit de kampen naar Zweden vervoerd. Vaak ernstig ziek, getraumatiseerd, beroofd van bezittingen en waardigheid. Veel rechten hadden ze ook in Zweden niet, evenmin als veel bezigheden. De meesten waren daarvoor overigens ook te ziek.Miklos vraagt een lijst op van vrouwelijke Hongaren, die ook in Zweden zijn. Hij schrijft ze allemaal een brief, in de hoop met een van hen een relatie te beginnen. Miklos heeft nog maar korte tijd te leven. Hij heeft tbc.Lili is een van de vrouwen die zo'n brief krijgt. Aanvankelijk slaat ze er weinig acht op, maar als ze weer in het ziekenhuis moet worden opgenomen, verveelt ze zich en schrijft terug. De briefwisseling wordt steeds intensiever. Miklos en Lili worden verliefd.Lili heeft twee vriendinnen, Miklos een vriend. De vriendschap wordt ook nadrukkelijk beschreven, met de spanningen die ook in die relaties optreden door de omstandigheden.Artsen treden op als vertrouwenspersonen en doen daar hun uiterste best, hoewel ook zij aan allerlei regels gebonden zijn en haast bezwijken onder de spanning.De schrijver heeft dit verhaal van de liefde van zijn ouders beschreven. Na het overlijden van zijn vader overhandigde zijn moeder hem de stapels brieven van vijftig jaar geleden. Die brieven, waarvan fragmenten een groot deel van het verhaal vormen, waren het uitgangspunt voor dit boek.Indrukwekkend.</t>
  </si>
  <si>
    <t>Iemands meest intieme gedachten kunnen soms aanvoelen alsof ze direct aan jou gericht zijn. Iedereen kent het gevoel wanneer je een lang verborgen geheim op tafel legt en anderen precies weten wat je bedoelt. Het gevoel dat je niet alleen bent. Dat gevoel kun je helaas niet bottelen, maar Emily Trunko bleek het wel in boekvorm te kunnen vangen. Aan mijn lieve… is een verzameling niet-verzonden brieven, geselecteerd uit het blog Dear my blank. Een prachtig bundeltje vol herkenning, humor en verdriet.Wat valt er allemaal te lezen in Aan mijn lieve…? Een mooi voorbeeld: ‘Ja, jij. De persoon die dit nu leest. Als je ook maar een beetje op mij lijkt, dan heb je soms het gevoel dat je er niet toe doet. Dat je ontzettend gewoon bent, onopvallend, saai, onzichtbaar. Alsof niemand het zou merken als je zou verdwijnen. Nee. Dat is niet zo. Je bent buitengewoon. […] Jij doet ertoe. En ik ben blij dat jij er bent.’ Wie herkent zich niet in de griezelig scherpe woordkeuze uit deze brief?Emily Trunko was veertien toen ze het blog Dear my blank begon. Ze postte in eerste instantie alleen brieven die ze zelf geschreven en nooit verzonden had, maar al snel meldden ook velen anderen zich. Al die brieven post Trunko anoniem op haar Tumblr-pagina, waar ze voor de hele wereld te lezen zijn. Brieven aan de hele wereld, om mensen moed in te spreken of een wijze les over te brengen. Aan een ex, om afsluiting te vinden die ze niet in persoon kunnen krijgen. Aan een overleden geliefde, om afscheid te nemen. Aan een vriend, om dankjewel te zeggen voor vriendschap. Aan een lotgenoot, om te laten weten dat ze niet alleen is in haar strijd.Anoniem brieven online gooien en zo voor jezelf iets afsluiten klinkt voor velen aanlokkelijk. Het lezen van deze uitstortingen van de ziel is even bijzonder. Het geeft je een inkijkje in het leven van anderen – alsof je door een straat loopt en ongestoord tussen de gordijnen en halfgesloten luxaflex door kan gluren. Sommige brieven zou je zelf geschreven kunnen hebben, anderen geven je een unieke blik in het leven van iemand die totaal anders is dan jij en die in het echte leven zich nooit zo open zou stellen bij jou.Het leukst zijn misschien wel de brieven van maar een of twee zinnen. Die blijven hangen en het jeukt gewoon om ze zelf te gaan gebruiken. ‘Jij bent altijd mijn 11:11uur-wens.’ Dat klinkt toch té schattig? Of neem deze: ‘We luisterden altijd samen naar droevige liedjes. Ik had nooit gedacht dat we zelf een droevig liedje zouden worden.’ Als je denkt dat dit droevig is, heb je de categorie Verlies nog niet aangebroken. ‘We vonden de ring op je bureau. Ik zou ja gezegd hebben.’ Hartverscheurend. Laten we met een minder zware noot eindigen: ‘Het is zwaar om zo hard te vallen voor iemand die zelf amper struikelde.’ Het kon een zin uit de nieuwe roman van John Green zijn.Aan mijn lieve… is het zoveelste ‘Het boek bij de site’ van de afgelopen jaren. Dit fenomeen pakt regelmatig verkeerd uit, aangezien je op papier nu eenmaal niet dezelfde mogelijkheden hebt als op een site. Veel websites moeten het juist hebben van interactie, clickbait en andere typische websnufjes. Dat kun je soms maar beter niet vertalen naar inkt op papier. Bij Aan mijn lieve… pakt deze transitie naar een traditioneel medium gelukkig juist goed uit. Sterker nog, doordat je alleen de mooiste, meest bijzondere brieven leest, blijft je aandacht er langer bij dan wanneer je ook door de minder aansprekende brieven heen moet scrollen. Ook zijn de spelfouten eruit gehaald, wisselen lang en kort elkaar af en zijn alle onderwerpen vertegenwoordigd. Dat is heel anders dan een site waar in principe alle inzendingen geplaatst worden.Ook de illustrator moet genoemd worden. Nanda Broekhuizen, werkzaam onder de naam Sunflower Sunshine heeft alle brieven voorzien van bijpassende illustraties. Elke pagina is anders, maar toch maken juist de kleurkeuze en versieringen het boekje tot een geheel. Dit boek een aanrader noemen zou het understatement van de eeuw zijn.</t>
  </si>
  <si>
    <t>Toen ik de achterflap van Rode Koningin, of in mijn geval 'Red Queen', had gelezen, leek het me een YA fantasy zoals alle anderen voor dit boek: vol met romantiek, rare namen en onorginele thematiek. Echter, dit boek verrastte me compleet. Het boek was zeker niet perfect en had inderdaad een beetje een onorginele thematiek, maar de manier waarop Aveyard haar wereld van Rode Koningin schepte, was geweldig. Je word compleet in de wereld gezogen waarin Mare leeft én komt eruit met een gevoel van extase: je wilt meer! Mare was een extreem 'likeable' personage, die opkomt voor de armen zonder superkrachten, die de Silvers wel hebben. De meerdere plottwisten die plaatsvinden kwamen totaal onverwachts en bliezen me weg! Aveyard zet al met al een fantastische, epische Young-Adult neer die iedereen zou moeten lezen! Dit boek is zeker een aanrader!</t>
  </si>
  <si>
    <t>Het is een erg beklemmend boek. Ik had het erg te doen met de hoofdpersoon na haar traumatische jeugd. Geplaagd door die herinneringen probeert ze zich staande te houden als ze een succesvol zangers blijkt te zijn. Het zit haar niet mee in het leven en die sfeer is overduidelijk door het gehele boek aanwezig. Het leest als een sneltrein en ik had verschillende scenario's bedacht over het verdwijnen van haar broer. De waarheid was nog veel erger en die zag ik niet aankomen! Een aanrader!</t>
  </si>
  <si>
    <t>En ook dit vierde deel van de Jessica Haider-serie is weer een heerlijk hard en rauw verhaal! Boeiend en spannend van begin tot eind. Goede verhaallijnen die aan het eind samenkomen in een prima plot.In het begin van het boek een korte samenvatting van de 3 vorige delen, zodat je meteen weer op scherp staat als je aan dit vierde deel begint. De cover vind ik prachtig en zeer intrigerend, je wilt meteen beginnen aan dit boek. Het karakter van Jessica is deze keer iets milder aan het worden, wat me zeer nieuwsgierig maakt naar hoe het verhaal zal eindigen in het laatste deel, deel 5.De hoge verwachting die ik had van dit verhaal heeft Corine Hartman zeker weer waargemaakt, weer een topper!Eén minpuntje: je leest dit verhaal van begin tot eind geboeid en vol spanning uit, want het boek is zo goed, dat je wel wilt doorlezen en het boek dus te snel uit is ;)</t>
  </si>
  <si>
    <t>Twee dagen was ik in de ban van dit prachtige boek.Ongelooflijk knap dat een man zo mooi over vrouwenlevens kan schrijven.Gills oude tante Rosamond laat na haar overlijden een aantal casettebandjes na.Deze zijn bestemd voor Rosamonds blinde achternicht Imogen die Gill niet kent.Gill kan deze Imogen niet vinden en luistert daarom samen met haar dochters deze casettes af.Op deze casettes bespreekt Rosamond aan de hand van 20 foto's de familie van Imogen.Zo maak je kennis met drie generaties vrouwen die ongewild hun liefdelozejeugdervaringen aan elkaar doorgeven.Dit alles wordt door Jonathan Coe op een prachtige manier beschreven.Kortom een aanrader dit boek.Andere boeken van Jonathan Coe schijnen heel anders te zijn.Meer met politieke aspecten en ook met ironie en humor.Ik ben benieuwd of er nog andere Dizziers zijn die deze boeken hebben gelezen want ik ben heel benieuwd naar deze boeken.</t>
  </si>
  <si>
    <t>Een goed boek moet boeien. Dat is nu hetgeen dit boek bij mij non-stop heeft gedaan, mij geboeid, mij meegesleept, mij ontroerd, mij op het verkeerde spoor gebracht en mij telkens naar meer doen verlangen. Ik heb een grote appreciatie kunnen opbrengen over de manier waarop Zafón schrijft, hij doet dit niet alleen met oog voor de kleinste details maar hij zorgt er ook voor dat ieder van ons kan genieten van elke zin die hij schrijft. Het is dan ook geen wonder dat critici het unaniem eens zijn: Zafón verdient niets dan lof voor dit boek.De zinnen kunnen soms wat langdradig zijn maar de materie die er in steekt zorgt ervoor dat we niet alleen tekst maar ook klank en beeld krijgen bij dit boek. De schrijver slaagt er niet alleen in een verhaal te creëren, hij laat het historische aspect ook niet ontbreken en schets een mooi beeld van het duistere Barcelona onder de Franco dictatuur.Zafón heeft de personages zo zorgvuldig uitgewerkt dat je naarmate het boek vordert, je je bij hun leven betrokken voelt.Elk personage heeft zijn geheimen waar de lezer naar op zoek moet. Het mooie is dat Daniels leven een weerspiegeling wordt van het boek van Juliàn Carax. Hij maakt precies die obstakels mee die Juliàn beschrijft. Dus terwijl hij op zoek gaat naar meer informatie over het boek, is hij bezig met de zoektocht naar zichzelf en naar de liefde.De karakters van de personages zijn zo verschillend dat ieder van ons zich wel kan vergelijken met één van de hen. We hebben Fermín, de wijze, charmante man die altijd klaarstaat om Daniel te helpen. Hij zorgt eveneens voor de grappige en lichtere noot in het boek. Juliàn, die volledig verloren is in deze wereld, hij berouwt de fouten die hij gemaakt heeft en weet niet meer wat _x0093_het leven_x0094_ is. Miquel, de beste vriend van Juliàn die zijn leven opoffert voor hem. Nuria, die alles voor haar geliefde doet, al blijft deze liefde onbeantwoord. Fumero, het personage dat vol haat en wrok zit tegenover Juliàn en al diegene die nog maar iets met hem te maken hebben gehad. En dan hebben we nog Daniel die op zoek gaat naar meer informatie over de schrijver van zijn boek en die ondertussen zichzelf en zijn ware liefde vindt._x0093_Dat was mijn verhaal. Ons verhaal. In de verloren voetstappen van Carax herkende ik de mijne_x0094_De schrijver blijft je telkens weer op het verkeerde spoor zetten waardoor het een aartsmoeilijke klus wordt om het boek al op voorhand te voorspellen. Het einde van het boek is ongelooflijk spannend en misleidend. Wanneer juist de tranen beginnen te vloeien en je je zakdoeken bij de hand neemt, blijkt het dat het niet tranen van verdriet horen te zijn maar juist wel tranen van opluchting.Om mijn adoratie van dit boek te besluiten: _x0093_Mijn hart is voor altijd verloren in de schaduw van de wind._x0094_</t>
  </si>
  <si>
    <t>Mevrouw OVO, de Officiële Vuilnis Observant, zit drie avonden in de week bij de vuilnis om te kijken of er bruikbare voorwerpen bij zitten die een tweede kans verdienen. Emilia, zo luidt haar echte naam, brengt de bruikbare voorwerpen in eerste instantie mee naar huis, maar op den duur is haar huis zo vol dat ze een plan moet bedenken. Ze besluit dat ze voor alle voorwerpen een nieuw huis moet vinden. Tijdens haar werk ontmoet Emilia twee mannen, mister Krrish en Chris. Beide mannen zijn op hun eigen manier hulpverlener in de stad die in rep en roer is door een gijzeling en verschillende vechtpartijen. Emilia raakt betrokken bij de gebeurtenissen die elkaar snel opvolgen en ook de waarheid over haar verleden komt boven water. Wat zal er van haar terechtkomen?Elma van Haren (1954) is dichter, performer en kunstenaar. Haar debuutbundel De reis naar het welkom (1988) was een succes en leverde haar direct de C. Buddingh'-prijs op. Van Haren is een dichteres die zich graag buiten de bestaande indelingen van de literatuur plaatst. Haar werk is namelijk een mix van poëzie met het prozaïsche. Dit levert haar soms positieve kritieken op, maar het komt ook voor dat men fel uithaalt naar haar werk. Haar gedichten, die zowel voor volwassenen als voor kinderen zijn bedoeld, zijn visueel, beeldend en associatief. Ook haar prozadebuut, Mevrouw OVO (2017), is op zo'n manier geschreven dat de lezer zich alleen maar kan verliezen in de avonturen van Emilia.Het valt echter niet mee om de belevenissen van Emilia te volgen. Haar avonturen gaan alle kanten op, maar dit heeft als voordeel dat het verhaal nooit verveelt en altijd levendig blijft. Daarnaast is de gedachtegang van hoofdpersoon Emilia bijzonder. Soms bestaat die enkel uit waarnemingen over haar omgeving, maar ze neemt de lezer ook regelmatig mee naar belevenissen uit haar verleden. Emilia’s avonturen lijken vaak op een fantastische wereld van bijvoorbeeld een sprookje. Het is dan ook niet vreemd dat Emilia graag de sprookjes van Hans Christian Andersen leest. Een ander positief element aan de roman is dat Van Haren kritiek op de samenleving in haar verhaal heeft verwerkt. Dit gaat bijvoorbeeld over het verpakken van paprika's in plastic in de supermarkt of het klakkeloos geloven wat autoriteiten zeggen. Maar de roman gaat vooral over de manier waarop mensen met elkaar omgaan. Waarom doen mensen bijvoorbeeld niet meer iets voor niets? Waarom is het moeilijk om open te staan voor andermans mening? Van Haren laat haar lezers nadenken over mensen die eigenlijk buiten de samenleving staan en daar maar weinig hulp voor krijgen.Naast de humoristisch insteek van de roman, is het verhaal dus ook aangrijpend. Emilia is een vrouw met een verleden en ze wil slechts een tweede kans om alles wat ze fout heeft gedaan weer goed te maken. Bovendien mist ze het menselijk contact en de pogingen die ze onderneemt om een vriendschap te sluiten gaan moeizaam. Van Haren heeft duidelijk een boodschap in haar roman gestopt, namelijk dat iedereen een tweede kans verdient. Dan gaat het niet alleen over de voorwerpen die Emilia wil redden van de vuilniswagen, maar vooral over mensen die een steuntje in de rug nodig hebben na het maken van verkeerde keuzes in hun leven. Mevrouw OVO is dus een sterk prozadebuut, humoristisch geschreven maar toch met een duidelijk moraal verteld.</t>
  </si>
  <si>
    <t>Corine heeft met dit boek weer een staaltje vakwerk afgeleverd. Zij zit dan ook niet voor niets bij de laatste elf voor de nominatie van de Gouden Strop!!Geen standaard hoofdpersoon, ze snuift coke, neemt het wat sex betreft ook niet al te nauw, niet echt een aimabel persoon, en toch ga je als het boek vordert respect voor haar krijgen.De verhaallijn is uitermate spannend met zeer verrassende wendingen. Tot aan het eind van dit boek blijft het verhaal boeien.</t>
  </si>
  <si>
    <t>Ik verwachtte veel van het boek voor ik eraan begon, omdat ik er al veel goede verhalen over had gelezen. Het boek voldeed zeker aan mijn verwachtingen. Wauw wat is dit goed geschreven. Het boek bevat verdriet, angst, haat en liefde. Dit alles was van begin tot eind duidelijk voelbaar.Ik had vanaf het begin al een klik met het hoofdpersonage, Chleo. In de donkere killie garage lijkt haar ware ik naar voren te komen, ze praat en komt voor zichzelf op. Ze krijgt zelfvertrouwen en neemt zelf de zorg van een kind op zich. Ik had bewondering voor haar, omdat ze in zo’n kille situatie toch de liefde boven de haat blijft kiezen.De schrijfstijl van Daniëlle raakte me enorm. Het hield me vast en liet me nadenken. Ook riep het de vragen bij me op; wat zou ik doen in zo’n situatie? Zou ik iemand kunnen doden in zo’n situatie? Hoe de schrijfster zich heeft ingeleefd in deze onmenselijke situatie vind ik bewonderingswaardig te noemen!Deze YA thriller is zeker een aanrader voor jong en oud!</t>
  </si>
  <si>
    <t>Goed boek. Mitchell slaagt erin om het leven en de strijd om populariteit van een dertienjarige jongen treffend weer te geven. Je sluit de hoofdpersoon en zijn problemen in je hart. Het boek heeft snelle dialogen die het verhaal versterken.</t>
  </si>
  <si>
    <t>Ik vond dit boek tegenvallen, waarom? Door die robot die in het verhaal komt, vind ik nergens op slaan. Wel jammer want het had een leuk verhaal kunnen zijn</t>
  </si>
  <si>
    <t>Eigenlijk heel voorspelbaar en toch leuk. Ik had alleen meer humor verwacht gezien de achterflap. De humor ontbrak compleet maar wel een heel leuk vermakelijk verhaal.</t>
  </si>
  <si>
    <t>Het derde en tevens laatste deel van de avonturentrilogie rond Nadia en Alexander is ook het minste deel. Ik had de indruk dat het geschreven is als een verplicht nummer: het moet een trilogie worden, dus er moet ook een derde boek komen. De 'spanning' die in mindere mate in het eerste deel en wat meer in het tweede deel voorkwamen, was in dit derde deel zo goed als afwezig.Er waren zelfs momenten dat ik me tijdens het lezen liet afleiden tot andere gedachten. Het verhaal speelt zich af in het Afrika van de 21e eeuw, maar wordt niet als zodanig geschetst. Zo wordt bijvoorbeeld gesproken over de eerste olifantensafari van Afrika, terwijl dit in de 20e eeuw al bestond. Verder komen in het boek meer onduidelijkheden voor: de Pygmeeën hebben een gorilla gevangen genomen, maar voor de Pygmeeën is de gorilla juist een heilig dier waar ze nooit op zullen jagen.Ook hebben Alexander en Nadia weer wijsheden als volwassenen, terwijl Alexander op een bepaald moment ook als onzekere en jonge tiener wordt neergezet. En dan het einde van het boek. Tja, daar valt helemaal geen touw aan vast te knopen. Een gezocht en onwaarschijnlijk eind. Al met al is dit boek, zoals gezegd, niet het beste van de drie.</t>
  </si>
  <si>
    <t>Hoge verwachtingen voor dit boek, na sneeuwwitje gelezen te hebben. Ik kwam moeizaam in het verhaal. Toch heeft Nele een prestatie geleverd. Mooi geschreven, prachtig verhaal, maar teveel hoofdrolspelers en Poolse namen.Helaas heeft het boek mij dit keer niet kunnen boeien.2 sterren</t>
  </si>
  <si>
    <t>Ik vond het absoluut niet duidelijk welk deel er nu door Rose en welk deel er door Ruby was geschreven. Het is, dat het lettertype verschilde en dat je natuurlijk wel begrijpt dat als er over Rose werd geschreven, Ruby aan het woord was en andersom, maar aan de stijl kon ik het niet merken.Verder stond er op bijna elke bladzijde ontzettend veel tussen haakjes geschreven en dat irriteerde me. Een aantal keren stond ik op het punt om het boek maar weg te leggen, maar omdat het erg makkelijk las en omdat ik hoopte dat het aan het eind nog wat zou worden heb ik het uitgelezen.Ik zou niemand dit boek aanraden.</t>
  </si>
  <si>
    <t>Angelique uit Amsterdam heeft een zoon Miquel.De vraag is of haar leven begonnen of geëindigd is door de komst van Miquel.Miquel heeft na een moeizame jeugd voor zichzelf gekozen en is vertrokken naar het Duitse stadje Nieheim . Daar plukt hij kersen en knapt klusjes op met Jorge, naar mijn inzien een licht verstandelijk beperkte jongeman.Alles gaat zijn gangetje, tot er in zijn postvak in de stad een brief ligt van zijn moeder, deze word niet op zijn huisadres bezorgd want Mique wil niet dat zijn moeder weet waar hij woont.Zijn moeder geeft aan stervende te zijn.Miquels moeder Angelique krijgt van haar therapeut, de "opdracht"om een brief te schrijven aan haar zoon, maar besluit op een zeker ogenblik om zoek te gaan naar haar zoon in Nieheim, terwijl op dat moment Miquel naar Amsterdam afreist samen met Jorge om te kijken of zijn moeder echt stervende is.Vooral de voorkant en de begeleidende tekst van de leesclub groep deden mij mezelf laten inschrijven voor dit boek.De ekster zorgde bij mij voor een onheilspellend gevoel, waardoor ik het verhaal misschien iets spannender gedacht had.Echter werd ik niet teleurgesteld.Het verhaal sprak me vanaf het begin aan, mede misschien ook doordat wij een soort gelijke situatie in de familie hebben meegemaakt, weliswaar op een ander vlak.Hierdoor raakte het verhaal mij heel erg.Het lastige in het verhaal is dat je van twee personen hun kant van het verhaal hoort, dus wie heeft nu wie teleurgesteld. Heeft Angelique haar taak als moeder "verzaakt" of heeft Miquel haar nooit de kans gegeven om een goede moeder te zijn of dit niet willen zien.Uiteindelijk gaan beiden toch naar elkaar op zoek, is dat daadwerkelijk om te kijken of je moeder stervende is of zit daar een heel andere reden achter. Jammer dat we niet weten wat er gebeurt als Angelique overlijd, is Miquel er dan wel?</t>
  </si>
  <si>
    <t>Voor in het boek lees je:Dit boek wordt opgedragen aanalle kinderenal degenen die, vanuit een rolstoel of anderszins afhankelijk, altijd weer naar boven of om zich heen moeten kijkende politiek.Denk niet te snel dat jij niet tot de doelgroep hoort waar de inhoud van dit boek geschikt voor zal zijn! Het is niet oubollig of saai, maar zelfs bijzonder onconventioneel.Cultureel Erfgoud is een boek met een kijk op onze hedendaagse politiek en samenleving, maar dan geholpen door kunst en muziek zodat het heel toegankelijk wordt.Hier is alles uit de kast getrokken om zoveel mogelijk te kunnen omvatten.Mensen en onderwerpen die ogenschijnlijk geen overeenkomsten hebben worden in dit boek met elkaar in verbinding gebracht; Béla Bartók (1881 – 1945) en Johan Cruijff (1947-2016). 'Cruijff voetbalde en redeneerde zoals Béla Bartók noten schreef.'Op een van de eerste bladzijden een overzichtelijke inhoud, zodat je snel bij je favoriet kunt zijn. Verbaas je over hetgeen je leest.De meest uiteenlopende onderwerpen komen in dit boek aan de orde, maar steeds zal een rode draad aanwezig zijn. Zelfs vragen daarover worden achter in het boek beantwoord in het slot-hoofdstuk.Dit is een bijzonder uitgebreid boek; niet alleen in keuze van onderwerp, maar ook in de keuze van de muziek. De manier waarop ragtime en Beethoven in dit boek een heel passend plekje gevonden hebben, valt in het niet bij wat fuga en politiek en samenleving in de ogen van de auteur gemeenschappelijk moeten hebben; doelgerichtheid, meerstemmigheid, gelijkwaardigheid en de noodzaak tot harmonische vervlechting oftewel solidariteit.Dit boek gaat ook over haat zaaien en de vrijheid van meningsuiting, over het verschil tussen het recht van asiel en het recht op asiel, over het nut van referenda. Maar bovenal over in de actualiteit blijven leven en een democratisch bestel onderhouden en indien nodig vernieuwen.Achter in het boek staat een nuttig register met trefwoorden op alfabet.Dit is bijzonder actueel gehouden. Let wel: dit boek beschrijft de kijk van de auteur op hetgeen zich afspeelt in onze samenleving. Maar het is zeker een eye-opener!Nationaal Erfgoud ligt hier op tafel om opnieuw te bekijken en dan tegelijkertijd te luisteren naar de muziek tijdens het lezen.</t>
  </si>
  <si>
    <t>Sektes hebben altijd een soort aantrekkingskracht op me gehad, ze zijn mysterieus en ik ben benieuwd hoe mensen hierin verstrikt kunnen raken. Als iemand die in een sekte gezeten heeft, een boek schrijft over een sekte, kan dat alleen maar mysterieus en boeiend zijn.‘De sekte’ is het eerste deel in de serie over ‘Via Terra’, waar Sofia, de hoofdpersoon, in terecht komt. Eerst denkt ze nog na een jaar weg te kunnen, maar dan blijkt dat sekteleider Franz Oswald andere plannen met haar heeft. Je leest hoe ze langzaam verstrikt raakt in het web wat Franz Oswald voor haar geweven heeft en je hoopt steeds meer dat Sofia veilig uit dit web komt.Het verhaal van ‘De sekte’ is beklemmend en houdt je, net als een echte sekte, in zijn greep, maar dan gelukkig wel op een positieve manier. Mariette Lindstein heeft het verhaal goed opgebouwd qua spanning, want naarmate je verder komt, wordt het steeds spannender. Omdat je hoopt dat alles goed komt met Sofia, blijf je maar doorlezen. Het verhaal maakt nog wat verrassende ontwikkelingen mee, hoewel er zeker ook stukjes in zitten die ik wel had aan zien komen.Daarnaast ben ik wel benieuwd hoe Mariette Lindstein de volgende twee delen in de trilogie over ‘Via Terra’ gaat schrijven, omdat het einde best wel gesloten was. Dat wordt dus even afwachten, maar ik ga haar volgende boeken zeker weten lezen.‘De sekte’ is intrigerend en beklemmend. Mariette Lindstein heeft haar eigen ervaringen met een sekte goed onder woorden gebracht en dat maakt deze thriller nog spannender</t>
  </si>
  <si>
    <t>Blij dat ik het boek mocht lezen ben ik er vol enthousiasme aan begonnen.Het heeft even geduurd voor ik doorheen het boek geraakte maar ik heb het tot het einde gelezen.Vooral al de andere personages maakte het soms ingewikkeld... Er is duidelijk telkens een voor en een na mattias.Het was voor mij persoonlijk langdradig en heb me er echt moeten aan zetten.ik had het anders voorgesteld meer een ‘romantischer’ verhaal?Echt ontspannend lezen was het niet voor mij, het was een opdracht.Iedereen gaat anders om met verdriet en rouw en dat komt goed tot uitting bij de verschillende personages in het boek.</t>
  </si>
  <si>
    <t>Hoe komt een IJslander in Londen terecht? Gewoon een beetje aversie krijgen tegen de klimatologische omstandigheden en de gevolgen hiervan in je eigen land en andere Scandinavische buurlanden. Voeg daar nog wat voorliefde aan toe voor het theater en je kunt nergens beter vertoeven dan in Londen. S. Kristjansson, met de on-Nederlandse voornaam Snorri, heeft deze keuze een aantal jaren geleden zeer bewust gemaakt en voelt zich sinds 2005 in de Engelse hoofdstad als de beroemde vis in het water. Niet alleen staat hij veelvuldig op het podium, hij is ook de geestelijke vader van de Walhalla Saga. Een serie waarin de protagonist Ulfar Thormodson er alles aan doet om de geschiedenis in het jaar 996 een ommekeer te geven.De Noorse stad Stenvik is gevallen en de strijders likken hun wonden. Ulfar Thormodson behoort tot de winnende partij maar komt er niet ongehavend uit. Danig gewond, scheiden de wegen zich van hem en de vervloekte smid Audun Arngrimsson na de strijd. Ulfar gaat op weg naar huis, koning Olav heeft de stad Stenvik in zijn macht en kan beginnen met zijn wil uit te rollen over de bewoners.Waar Ulfar echter niet op heeft gerekend is dat niet alle tegenstand van de Stenvikse bevolking is gebroken. Onderweg naar het noorden, wordt Ulfar geconfronteerd met die tegenstand en moet zijn doel enigszins bijstellen. Maar zoals normaal is in de tiende eeuw, is het niet de taal van het wijze woord dat de strijd wint maar zijn het zwaarden, hamers, bijlen en alles wat binnen handbereik komt en waarmee je een tegenstander definitief kunt uitschakelen. Dus gaat ook deze tocht niet over rozen maar eerder over lijken, veel lijken.Met het eerste deel Strijd om Stenvik, heeft Kristjansson een belangstellend publiek weten te interesseren in de historische saga (of sage). Het woord dat staat voor fabel, legende, mythe, ja zelfs sprookje. Dus in de meest ideale situatie is deze historie opgetekend uit overleveringsverhalen. Daarmee zo (on-)betrouwbaar als het gesproken woord over al die jaren maar zijn kan. Maar daar gaat het in dit geval niet direct om. Kristjansson schetst in dit tweede deel, Bloed zal bloeien, hoe het er in de tiende eeuw in Scandinavië mogelijk aan toe is gegaan. Dus is het een verhaal met een knipoog naar de waarheid waarin soms dingen beschreven staan die niet helemaal in onze huidige kijk op dingen passen. Het is een kniesoor die daarop let. De liefhebbers van de tot de verbeelding sprekende Vikingen, zullen ook dit tweede deel van de Walhalla Saga met smaak consumeren. Over de historische waarde kan nog wel een kleine discussie opgezet worden, die beperkt zich voornamelijk tot een opsomming van de beschikbare wapens en transportmiddelen, en intussen vloeien er vele liters bloed. Lezers die andersoortige historie en nagelbijtende spanning zoeken kunnen deze saga beter naast zich neerleggen.</t>
  </si>
  <si>
    <t>Na het verschijnen van Did I mention I love you kon het tweede boek in de serie niet snel genoeg verschijnen. Gelukkig liet uitgeverij Moon de fans van de pas negentienjarige schrijfster Estelle Maskame niet lang wachten en verscheen vier maanden na het eerste deel ook de vertaling van het tweede deel uit de ‘Did I mention’-serie. Did I mention I need you gaat verder een jaar na de gebeurtenissen uit de epiloog van het eerste deel. Daar kregen we al een beetje zicht op de problemen waarin Eden zou belanden in deel twee.  Tyler heeft een jaar in New York gezeten om zijn verhaal over zijn moeilijke jeugd te vertellen. Eden bereidt zich ondertussen voor om te gaan studeren in Chicago, maar voordat ze uit Florida vertrekt, brengt ze de zomer bij Tyler door. Dit tot het verdriet van haar vriendje en de beste vriend van Tyler, Dean. Eden heeft echter nergens anders oog voor dan herenigd worden met haar grote liefde en stiefbroer.Er zijn veel overeenkomsten tussen de twee delen in de serie. Beide spelen zich af in de zomer, in Amerika en de extremen in de samenleving staan centraal. Desondanks is de setting in New York redelijk origineel. Hoewel Eden en Tyler natuurlijk even op Times Square moeten zijn geweest, focust het boek zich voornamelijk op de dagelijkse aspecten in de stad in plaats van de nadruk te leggen op de grootsheid van de stad. Dit is fijn en houdt het verhaal realistisch. De dagjes die het tweetal binnen zitten omdat het stortregent, voelen ontzettend vertrouwd en het is dan ook makkelijker om je in de situatie van Eden in te leven. Door af en toe wat leuke aspecten toe te voegen zoals de honkbalwedstrijd waar ze heen gaan, ben je toch in New York maar is het niet te overweldigend of onrealistisch.  Ook het feestgehalte in het boek is flink naar beneden gegaan. Maskame heeft zich meer gericht op de dagelijkse beslommeringen in het leven van Eden en de dilemma’s die daarmee samenhangen. Ze weet de spanning er goed in te houden, door de personages niet meteen alles te laten zeggen en door zich te richten op de complexiteit van de situatie. Als lezer weet je de hele tijd dat er uiteindelijk actie moet ondernomen worden, maar je zit er niet op te wachten. Het moment waarop er druk op de ketel gezet wordt en de plot opeens snel in ontwikkeling komt, is dan ook totaal onverwachts. Dat maakt het verhaal spannend en ietwat beklemmend. Hoewel Eden in haar vervelende zwakke karaktereigenschappen vervalt die we kennen uit het eerdere boek, is dit wel realistisch. Ook de reacties van Tyler zijn extreem maar komen duidelijk voort uit eerdere aanwijzingen dat er veel nog onder de oppervlakte borrelt.  Het einde van het boek geeft de morele dilemma’s waar dit ongewone stel mee worstelt nog een keer goed weer. Maskame beschrijft uitersten en daarmee de gecompliceerdheid van de mens. Daardoor komt de situatie heel dichtbij en is het makkelijk er iets bij voor te stellen. Ondanks de grote plekken die genoemd worden – New York, Hollywood – blijft dit verhaal herkenbaar. Aan het einde van het boek heb je desondanks het idee dat alles misschien te gemakkelijk is verlopen. Gelukkig heeft Maskame dit zelf ook doorgehad, want dit plotgat weet ze in het laatste hoofdstuk op te lossen met een twist in de verhaallijn. Daarmee zorgt ze tegelijkertijd ook voor een aanleiding voor het derde deel in de serie.  Wederom is Did I mention I need you voornamelijk een guilty pleasure-boek. Het verhaal is minder over de top en glamorous dan het eerste deel in de serie, maar daardoor wel realistischer. Een heerlijk boek om de winter even helemaal mee te vergeten en het heerlijk warm van te krijgen.</t>
  </si>
  <si>
    <t>De proloog van het boek geeft mij kippenvel en spoort mij aan om snel verder te lezen.Annabel is lekker op vakantie in Spanje als ze een knappe ober ontmoet die met haar uit wil, ze gaat er graag op in en belandt in een dancing. Daar gaat alles mis en ze wordt dagen later wakker in het ziekenhuis. Ze blijkt gedrogeerd te zijn en misbruikt. De essentie hiervan dringt pas later tot haar door als deze gebeurtenis grote gevolgen blijkt te hebben. Langzamerhand verliest ze de grip op haar leven. Haar baan, vrienden en waardigheid raakt ze kwijt en ze is helemaal in de ban van haar nieuwe vriend Dion die misbruik maakt van de situatie. Het is een vicieuze cirkel waar ze in zit en waar ze pas weer uitkomt als ze de confrontatie aangaat. De confrontatie met haar verleden, haar moeders verleden en met de mensen om haar heen. De vraag is of ze hier sterk genoeg voor is en of ze het zal gaan doen. Want dat betekent dat je je kwetsbaar op moet stellen en daar houdt deze meid niet echt van. Liever stoer met grote woorden dan kwetsbaar zijn en ook jouw fouten toegeven.Confrontatie is een mooi geschreven, maar heftig boek. Het brengt gebeurtenissen uit de actualiteit bij jou op de bank terwijl je leest. Esther heeft heel goed weergegeven dat je niet weg kunt lopen voor het verleden én voor het heden. Ze heeft een prettige schrijfstijl en geeft de situatie heel goed weer.Dat het leuke leven vol vrijheden en gevuld met leuke zakenreizen door een enkele nare gebeurtenis een akelige wending kan nemen. De gebeurtenissen uit de eerste twee delen van deze serie komen wel kort terug in het verhaal. Het is prettig als je deze delen eerst gelezen hebt (want ze zijn ook heel goed) maar met een beetje inlevingsvermogen kun je dit verhaal ook zelfstandig lezen. Ik ben benieuwd naar de volgende C want ik heb deze bijzondere familie in mijn hart gesloten vanaf deel 1 en wil er nog geen afscheid van nemen.</t>
  </si>
  <si>
    <t>Zeer opmerkelijk. Peter de Zwaan die in het vorige verhaal nog ietwat uitgeblust en aan het einde van zijn Bob Evers-latijn leek, blijkt een nieuwe adem gevonden te hebben.De 3 helden worden moeiteloos in de huidige tijd overgezet zonder ook maar iets van hun vertrouwde karakters en eigenschappen te verliezen. Een nieuwe en verfrissende bron van inspiratie wordt aangeboord die belooft garant te staan voor heel wat vervolgverhalen, namelijk de respectievelijke vaders die enkele opdrachten in petto hebben voor hun avontuurlijke spruiten.De plot is goed gevonden en doet helemaal niet meer geforceerd aan. De spanning en actie druipt eraf en de humor is terug grappig. Het is moeilijk te zeggen waar juist het verschil in zit maar het is zoals een frisse, pas geplukte appel en een verdroogd exemplaar op het einde van de winter.Het begint in Nederland, met het vliegtuig naar de USA en dan met het nieuwe cruiseschip van pa Roos (1745 passagiers) naar Mexico. Op de tussenstop in de Verenigde Staten ziet Jan al verdachte zaken en beginnen de avonturen.</t>
  </si>
  <si>
    <t>Na twee romans is het weer tijd voor een nieuwe verhalenbundel van Maartje Wortel. Er moet iets gebeuren is de eerste titel die binnen het fonds van Das Mag Uitgevers verschijnt. Korte verhalen van Wortel verschenen eerder in Das Magazin, maar onder andere ook in De Revisor, De Gids en Tirade. Ook kennen we haar als winnaar van Write Now! Verhalen vertellen doet Wortel op haar eigen manier. Er moet iets gebeuren is een mooie verzameling unieke verhalen die stuk voor stuk de moeite waard zijn.Wortel heeft een eigen manier van vertellen en meer specifiek ook een eigen manier van voordragen. In het deels autobiografische verhaal ‘Schrijver II’ refereert Maartje aan haar eigen stem en hoe die haar verhalen op het podium beïnvloedt. Ze zegt dat liefhebbers van haar verhalen haar lijzige stem erbij zullen missen, ‘want verhalen veranderen wanneer de schrijver zijn eigen woorden uitspreekt’. De verhalen in Er moet iets gebeuren bewijzen echter dat haar verhalen ook zonder haar fysieke stemgeluid wel degelijk een eigen stem hebben.DetailsDie eigen stem hoor je als lezer vooral terug in details en gedachtesprongen. Wortel observeert alledaagse situaties en gebeurtenissen zo dat je je af gaat vragen waarom zulke dingen jou niet opvallen. ‘De caissière legde een paar warme munten in mijn hand. Ze moesten net uit een broekzak gekomen zijn.’ Wortel stelt vragen waarvan je niet wist dat je ze had, maar waar je ook geen antwoord op kan geven. Wat weten we eigenlijk van onszelf en ‘hoe gaan we om met een situatie zoals deze is’?GemisDeze vragen staan centraal in alle verhalen uit Er moet iets gebeuren. Elk personage heeft een eigen gemis en een eigen zoektocht die daar op de een of andere manier op volgt. ‘Waar de meeste mensen naar verlangden was de tweeling al gelukt: zij zouden voor altijd samen zijn.’ Ze gaan over het verlies van een wederhelft, zoon of hond. De zoektocht naar liefde of naar wat daar nog van over is. Het omgaan met een gemis, leren leven met dat wat er nu eenmaal gebeurd is. Wortel weet al haar verhalen en personages precies rond die kern te vatten. Dat maakt haar verhalen bijzonder.[Deze recensie verscheen eerder (2015) op CLEEFT]</t>
  </si>
  <si>
    <t>Afrika, het continent van de tegenstrijdigheden, waar natuurschoon gepaard gaat met afschuwelijk bloederige burgeroorlogen en menselijk lijden van de ergste soort. Deze uitersten weet de auteur Wilbur Smith al ettelijke jaren te vangen in zijn omvangrijke oeuvre avonturenromans. De greep van de angst is één van de herdrukken in de familiekroniek rond de Courney_x0092_s, een stinkendrijke upperclass familie die vertoeft tussen de hertogen, prinsen en zakenmagnaten van de wereld. In dit deel staat de jonge telg Isabella Courtney in het middelpunt. Haar keurige rijkeluisleventje wordt uit balans gebracht als ze een relatie krijgt met de Cubaanse Ramon Santiago. Ze wordt verleid door zijn onweerstaanbare air van gevaar en mysterie en uit hun passievolle samenzijn ontstaat baby Nicholas. Wat Isabella niet weet - en wij als lezer inmiddels wel - is dat Ramon Santiago een rebel is voor het communistische Sovjet-Unie. Zijn doel is om vanuit Angola een beweging op te zetten die het fragiele Zuid-Afrika weet te veroveren. En laat de familie Courtney nou net in een zakelijk gesprek zijn over de fabricatie van een nucleaire energiebron. Isabella wordt zodoende gedwongen tot een pijnlijk hoogverraad ten opzichte van haar familie.Het grootste probleem van deze roman is dat het te fragmentarisch is in de opbouw, waarbij spannende momenten te vaak afgewisseld worden met nodeloos langdradige sfeerbeschrijvingen van zakendiners of het hobbyisme van de upperclass. Een genadeloos spannende passage waarin hoofdpersoon Isabella haar baby verliest, wordt zodoende opgevolgd door een uitgebreide beschrijving van een jachtpartij tijdens een safari. Met deze constructie slaagt Wilbur Smith er geen moment in de spanning hoog te blijven houden en het wordt enigszins vermoeiend als de plot weer op een onnodig zijspoor belandt. In een compactere stijl zouden bepaalde elementen uit de plot vele malen beter tot hun recht zijn gekomen. Daarbij neemt Smith teveel hooi op zijn vork met de uitgebreide selectie aan hoofdkarakters en bijrollen uit de Courtney-clan. De ene verhaallijn is amper afgewerkt of er verschijnt weer een nieuwe met een nieuwe hoofdpersoon en een andere stijl waarin het verhaal verteld wordt.Van de suspense rond de gestolen baby gaat het over op militaristisch machogeweld bij Sean Courtney of een stuk sociaal commentaar op de apartheid vanuit Michael Courtney. En dan is er ook nog eens schurk Ramon Santiago die tussen de bedrijven door een schrikbewind op weet te zetten in Angola. Alleen Isabella Courney blijft een vaste waarde in de gebeurtenissen, maar haar aandeel verliest langzaamaan aan kracht als ze wel erg gemakkelijk over immense traumatische gebeurtenissen heen weet te stappen. Naar het einde toe volgt dan een uiterst gewelddadige, maar simplistische en voorspelbare ontknoping die weinig opzien baart. Van allerlei genres een beetje maar te weinig eenheid daarin om te blijven boeien.</t>
  </si>
  <si>
    <t>Een leven tussen de olijfbomen is inmiddels het vierde boek van Carol Drinkwater, een Britse actrice, over haar boerderij Appassionata in de Provence. Dit boek vertelt over haar strijd tegen de schadelijke bestrijdingsmiddelen en haar liefde voor de natuur.Na een reis rond de Middellandse Zee rond het thema olijven keert Carol Drinkwater weer terug op haar boerderij in de Zuid- Franse Provence. Carol en haar man Michel, een Franse filmproducer, hebben het huis tien jaar geleden gekocht, toen ze net getrouwd waren. Het huis met de olijfgaard is in de loop der jaren een productieve boerderij geworden. Het was de bedoeling om hier kinderen te krijgen met haar man Michel, maar dat geluk valt haar niet ten deel. Ze is wel stiefmoeder van de twee dochters van Michel uit een eerder huwelijk, maar dat is toch niet hetzelfde. Ze moet een zinvol bestaan voor zichzelf opbouwen, wil ze er niet aan ten onder gaan. Wellicht is haar lange reis ook een zoektocht geweest naar zingeving. Dat wordt in een ander deel verteld.De bijenkolonie, die op Carols boerderij overwintert, is door het gebruik van insecticiden flink uitgedund. Vrienden hadden al hun spaargeld hierin geïnvesteerd en willen er niet opnieuw aan beginnen. Carol gaat zich hierin verdiepen en met haar wordt je geïnformeerd hoe sterk bijen afhankelijk zijn van een schoon milieu. Carol en Michel gebruiken ook insecticiden bij de olijventeelt, omdat de olijfwilg last heeft van een vliegje, die zijn eitjes in de olijf legt. Dit wil zij veranderen: ze wil biologisch gaan boeren. Toch is dat heel moeilijk, omdat Michel en ook hun tuinman zich daartegen verzet. Carol zet samen met een groepje boeren uit de buurt vraagtekens bij de moderne oogstmethoden. Dan wordt er ook nog verbouwd op de boerderij om de hele familie te kunnen onderbrengen, want inmiddels hebben de dochters van Michel zelf ook kinderen gekregen. Dit wordt gedaan door een stel Portugezen en dat loopt niet van een leien dakje.In Een leven tussen de olijfbomen beschrijft Carol Drinkwater de natuur en de sfeer heel mooi. Ze schrijft heel beeldend. Je leert ook haar tuinman Quaisha goed kennen, een man uit Algerije. Ik vond het een boeiend boek, omdat ze zo met hartstocht schrijft over haar belevenissen. Het boek kan ook zonder kennis van de voorgaande drie boeken 'De olijfgaard', ‘De olijventijd' en 'De olijvenoogst' worden gelezen. Ik ga vast de andere boeken ook lezen.Hier kun je haar boerderij in de Provence zien: http://www.caroldrinkwater.com/Als je meer wilt weten over de bijensterfte kun je hier meer lezen: http://www.bijensterfte.nl/sites/default/files/Bijdrage_JvdS_ronde_tafel_3_Nov_Duurzame%20gewasbescherming.pdf</t>
  </si>
  <si>
    <t>Mijn volledige recensie is terug te vinden op:https://www.linda-linea-recta.nl/lessen-in-de-liefde/Helaas is dit boek mij ontzettend tegengevallen. Het haalde het niet bij de Calendar Girl serie. Ik heb gemerkt dat ik mij continu zat te ergeren. Ik vond het een vreselijk voorspelbaar verhaal. Het is een typisch verhaal over een meisje met grote problemen en een player die op haar valt. Bij elk hoofdstuk is er uitleg over verschillende yogahoudingen en uitleg over de chakra’s, ik heb begrepen dat Audrey Carlan put uit eigen ervaringen met yoga. De Yoga reeks is gebaseerd op haar persoonlijke, jarenlange ervaring met yoga. Voor mij is dit geen aanvulling. Wel ga ik Wachten op de ware, Yoga Girl 2 lezen en hoop ik dat ik mij in de serie vergist heb.</t>
  </si>
  <si>
    <t>In dit boek gaat Elke Geraerts nog een stapje verder dan haar vorig boek Mentaal Kapitaal. Nog meer praktische tips om jouw brein zo optimaal mogelijk te houden.</t>
  </si>
  <si>
    <t>Ommekeer is het eerste boek van Sophie Ester, pseudoniem van Kirstin Rozema, in het thrillergenre. Eerder schreef zij al kinderboeken en feelgoodromans.  In de proloog van Ommekeer vertelt Carol Donewell-Vandoren wat er rond 1979 in San Fransisco gebeurde. Haar ouders kwamen om vanwege (naar alle waarschijnlijkheid) een wraakactie omdat Carol’s vader een dag eerder een man had gearresteerd. Ook deze arrestant en een aantal agenten van het bureau Richmond Station worden door deze wraakactie omgebracht. Vanaf dat moment gaat alles razendsnel. Aangezien de verdachte van deze aanslagen het ook op de kinderen gemunt heeft omdat hij denkt dat ook zij een en ander weten, worden Carol en haar broers Steven, Jamey, Robin en Vincent naar New York overgevlogen. Daar zijn ze veilig. Toch? In ieder geval tot 23 juni 1985. Die dag zet het leven van Carol en haar broers wederom helemaal op zijn kop. Niemand kan zich voorstellen hoe de gebeurtenissen op deze dag van invloed zullen zijn op hun verdere levens.  Het verhaal wordt, door gebruik te maken van een bijzonder perspectief, grotendeels door Carol verteld. Zij wil namelijk een boek schrijven over de gebeurtenissen in haar leven en dat van haar broers. In een aantal flashbacks geeft zij deze gebeurtenissen weer. Het verhaal switcht daardoor, niet alleen tussen heden en verleden, maar ook tussen de diverse personages. Het leven van haarzelf en van haar broers komt, vanaf het moment van de aanslag op hun ouders, in afzonderlijke hoofdstukken aan de orde. Dit zorgt ervoor dat het verhaal hier en daar nogal onoverzichtelijk wordt.  Het verhaal dat Carol vertelt, is vaak ook té onwaarschijnlijk. Heel veel toevalligheden, wendingen en ingewikkelde zaken die op een vreemde manier geregeld (kunnen) worden en dat ook nog eens in een heel kort tijdsbestek. Ook beslissingen, met vaak verstrekkende gevolgen, worden van het ene op het andere moment genomen.  De personages worden niet echt uitgediept. Hier en daar worden er wat emoties beschreven, maar verder dan dat gaat het meestal niet. Carol zet de gebeurtenissen op een rijtje en plaatst er hier en daar wat kanttekeningen bij. Te weinig om je écht betrokken te voelen. Daarbij ontbeert het verhaal helaas ook nog elke vorm van spanning. Ester slaagt er niet in om deze spanning op te roepen, waardoor je als lezer zeker niet meegezogen wordt in de (wel) vaak bizarre belevenissen in het leven van Carol en haar broers.  Gezien het feit dat Ommekeer het eerste deel is van een vierdelige reeks misdaadromans, is de plot dusdanig geschreven dat er inderdaad mogelijkheden zijn voor een vervolg. Hoewel ook gezegd moet worden dat de plot verre van origineel is.  Vraag is echter wat Ester nog bedenkt om de andere drie delen mee te vullen en hoe ze wél spanningsopbouw in de volgende drie delen aanbrengt. De tijd zal het leren.</t>
  </si>
  <si>
    <t>Helaas kon dit boek mij niet bekoren. Ik vond het een mengsel van Alice in Wonderland en Pinoccio, boeken die ik in mijn jeugd altijd vreselijk heb gevonden. Blijkbaar heb ik niet genoeg fantasie om mij te verliezen in sprekende dieren, deuren die de trap op rennen en afgebroken takken die vanzelf weer aangroeien.Haal je al die lariekoek uit het boek, dan blijft er een mooi verhaal over, maar John Boyne zal er toch ongetwijfeld een bedoeling mee hebben gehad.Ik ben zeer slecht in het tussen de regels door lezen en heb weinig tot niets begrepen van alle symboliek die er ongetwijfeld in zit. Maar dat ligt geheel aan mij!</t>
  </si>
  <si>
    <t>Ik las het vorig jaar in het begin van de vakantie. Leuk om mee te beginnen. Een beetje gtst gehalte.</t>
  </si>
  <si>
    <t>Cassie en Coco zijn opgegroeid zonder hun moeder. Samen met hun vader gingen ze bij hun oma Pearl wonen waar ze liefdevol werden opgevangen.CassieHet leven van Cassie is perfect. Ze heeft een lieve man en 2 prachtige dochters. Haar werk doet ze vol overgave. Maar de laatste tijd lijkt het haar te ontglippen en zoekt ze steun bij een glas wijn.CocoCoco heeft een eigen zaak, een winkel in tweedehands retro kleding. Ze heeft geen man in haar leven nodig vindt ze. Maar is dat wel zo? Wanneer haar vriendin haar hulp nodig heeft merkt ze dat er meer in het leven is dan een eigen zaak.HartverwarmendCathy Kelly zet met deze roman een hartverwarmend verhaal op papier. Ondanks hun eigen problemen staan de twee zussen zoveel mogelijk klaar voor elkaar en voor anderen. Het verhaal is heerlijk luchtig geschreven waardoor de vele emoties waar je mee te maken krijgt niet te zwaar vallen. Door de goede personage beschrijvingen leer je de mensen goed kennen en leef je met ze mee.Liever iets meer inhoudOndanks dat alles goed samenkomt had ik het einde liever wat uitgebreider gezien. De gebeurtenissen zijn daar te kort en abrupt. Het lijkt een beetje of er pagina's te weinig waren om er alles netjes op te krijgen. Wat meer inhoud in dat gedeelte had het verhaal meer compleet gemaakt.Al met al toch een heerlijke roman.</t>
  </si>
  <si>
    <t>Het heeft even geduurd voor ik lekker in het verhaal zat. Ik struikelde over de computertermen en de uitgebreide uitleg over het etisch hacken. Ik ben niet zo’n computerfreak, dus was dit voor mij taaie kost. Ik was in het begin lichtelijk teleurgesteld,maar dat kwam naarmate ik verder kwam in het boek, weer helemaal goed. Vooral op het eind is de spanning te snijden…Mara heeft haar eigen bedrijf en is bezig met de beveiligingssystemen van computers.Richard Moorman van de Dutch Broadcasting Group heeft haar gevraagd om het netwerk van zijn bedrijf te testen op veiligheidsrisico’s en ze neemt deze uitdaging aan.Ze haalt hiermee een knoeperd van een opdracht binnen, waar ze heel blij mee is..Dit werk is haar lust en haar leven en ze kan daar vierentwintig uur per dag mee bezig zijn.Ze had haar bedrijf SecuryComp willen beginnen met haar man Michael, die helaas door een auto ongeluk om het leven gekomen is. Zij heeft dit ongeluk overleefd en haar man was op slag dood.De verhaallijnen wisselen vanaf de tijd dat ze in Massachusetts studeerde en het verdriet en gemis van Michael, totdat ze weer terug in Nederland is en het druk heeft met haar werk in de beveiligingssysteem. Het verdriet en het gemis van haar kinderen Jamil en Isra, die door haar ex ontvoerd zijn naar Irak. ..De personages van het heden en verleden komen samen en vormen het geheel van dit (waargebeurde) verhaal..Als er bij haar ingebroken wordt en haar laptop en de foto van de kinderen verdwenen is, weet ze zeker dat ze iets op het spoor is…Iets wat bedreigend is voor haarzelf en Nederland..Heeft Moorman hier iets mee te maken? Of misschien een medewerker van de Dutch Broadcasting Group, die van dat lek weet? Dan komt ze voor de onmogelijke beslissing te staan om te kiezen voor haar kinderen of voor het saboteren van gegevens, zodat ze een geplande, levensgevaarlijke terreuraanslag kan tegenhouden….</t>
  </si>
  <si>
    <t>Duidelijk een boek waar je van houdt of niet. In mijn geval niet.....Ben gekomen tot blz. 184 om het vervolgens weg te leggen en niet meer op de pakken. In het begin vond ik het boek nog aardig, maar hoe verder ik kwam hoe meer het voor mij een herhaling werd die maar doorging en doorging. Daardoor sloeg de verveling zo toe dat het mij niet meer interesseerde hoe het verhaal zou eindigen. Jammer.</t>
  </si>
  <si>
    <t>Inmiddels ben ik door alle boeken van Nicci French heen. De verborgen glimlach lag al een paar manden te wachten om gelezen te worden en dat is inmiddels gebeurd. Ik had een hoge pet op van Nicci French maar helaas daalt mijn waardering na het lezen van dit boek. Geen onaardig verhaal, dat zeker niet maar zoals al eerder is gezegd heb ook ik het gevoel dat de boeken steeds meer fabriekswerk worden en dat er niet meer met passie wordt geschreven.Het verhaal leest lekker weg en er zitten inderdaad enkele spannende momenten in verwerkt maar een literaire thriller, nee zo zou ik het niet noemen. Meer een ik-wil-even-niet-nadenken boek. Ik ben beter geend van Nicci French maar blijf hopen op een boek dat Onderhuids zal overtreffen. Helaas is ze dat mijns inziens niet gelukt met De verborgen glimlach.</t>
  </si>
  <si>
    <t>Taboe is een redelijk goed boek waarin de personages en karakters redelijk goed worden uitgediept.Er wordt een goed leesbaar lettertype gebruikt en dat leest wel lekker weg. Maar voor mij is het verhaal te voorspelbaar en mist het de nodige diepgang. Ik had al snel in de gaten wie de lugubere moorden had gepleegd. In het begin worden al veel lugubere moorden gepleegd en beschreven maar op een gegeven moment wordt dit eentonig. Het had naar mijn mening meer uitgewerkt kunnen worden.De aanpak van het boek is hierdoor dan ook niet origineel.Volgens mij heeft Casey Hill wel het talent om de meest lugubere moorden te verzinnen en dit te verwoorden in een verhaal. Maar ik heb betere thrillers gelezen. Jammer, maar er gloort zeker hoop!</t>
  </si>
  <si>
    <t>Ik kan geen twee-en-een-halve duim geven anders had ik dat gedaan.Als schrijver kan Koch mij niet echt overtuigen. De hoofdpersonen blijven oppervlakkig en overtuigen niet. Het verhaal is niet goed uitgewerkt en kan veel schrijnender. Dat dit boek de New York bestseller lijst gehaald heeft verbaast me niet eens zo zeer want daar hebben wel meer boeken in gestaan waar ik niets aan vind. Er is betere literatuur te vinden om Nederland te vertegenwoordigen.Dit boek had z'n momenten maar als geheel vond ik het middelmatig.</t>
  </si>
  <si>
    <t>Een aantal mensen die leven in eenzaamheid, die veel levensvragen hebben, en die zich zelf aan het zoeken zijn komen in het bezit van een pluizerig bolletje, een bolletje dat je levensvragen stelt, een bolletje dat je gelukkig maakt, maar ook een bolletje dat je opdrachten geeft. Ze geraken op hun eigen manier in een soort verslaving, hechting misschien een beetje ziekelijke hechting naar het bolletje toe. Ze maken beslissingen die ze voor het bolletje nooit zouden doen.Het boek geeft me echt een dubbel gevoel, ik vind het boek op zich prachtig geschreven, je zweeft af en toe weg en sommige citaten of stukken zijn een herkenning des levens. Toch vond ik het met momenten een wirwar, een bol wol dat vol knoppen zat en dan werd het wel zwaar, en trok het me soms zelfs mee naar beneden. Als een auteur dat kan wil het wel zeggen dat het onder je huid kruipt. Zou ik het boek aanraden of bij mijn favorieten zetten, nee op dit moment in mijn eigen leven niet. Maar dan spreek ik natuurlijk over mijn eigen persoonlijk gevoel. Ik denk dat je van dit boek houdt of dat je dit boek soms moet wegleggen.</t>
  </si>
  <si>
    <t>Het vereiste enig speurwerk om erachter te komen welke volgorde juist is om te gaan lezen omdat de boeken door elkaar uitgekomen zijn in Nederland. Dit is de eerste in de reeks en daar ben ik dan ook mee begonnen. Het verhaal loopt als een trein. De verdachten stapelen zich op en bijna tot de allerlaatste bladzijde had ik niet door wie de dader was.Er komen best veel namen en figuren op je af maar het is absoluut de moeite waard om te lezen. Als je eenmaal begint kun je niet meer stoppen. Gaandeweg leer je ook de hoofdpersonen kennen in hun privéleven naast hun recherchewerk en daar houd ik wel van. Kortom een heerlijke serie in het vooruitzicht!</t>
  </si>
  <si>
    <t>Opnieuw een goed boek van Erica Spindler. Er zijn heel veel nare dingen gebeurt in het leven van rechercheur Kitt Lundgren voordat ze weer aan het werk gaat.Een spannende ontknoping zorgt ervoor dat je op het puntje van je stoel zit.</t>
  </si>
  <si>
    <t>Onder de indruk van de gemengde, soms zelfs herkenbare gevoelens van alle personen in het verhaal. Een verrassend einde, waar je toch nog alle kanten mee op kan, complimenten,</t>
  </si>
  <si>
    <t>Het Opcop-team werkt in de luwte, laat ook liever de plaatselijke politie met de pluimen lopen dan zelf in het spotlicht te staan.Deze keer staat de mensheid op het spel, manipulatie van DNA. Verschillende teams spreiden zich uit over heel de wereld, Amerika, China, Italië, Corsica.Ik had alleen deel 1 gelezen van deze reeks, dus het was in het begin lastig om te volgen. Ik ben wel zo ver mee dat alle draadjes van de vorige delen samenkomen in dit boek.Toch ga ik de andere twee delen ook nog lezen. Moet je nog aan deze reeks beginnen, dan best niet mijn voorbeeld volgen.</t>
  </si>
  <si>
    <t>Pierre Lauffer (1920-1981) schreef vrijwel zijn hele leven poëzie en proza. Frank Martinus Arion noemde hem de Dante van het Papiaments. ‘Je kunt zeggen dat iedereen die in het Papiaments goede poëzie schrijft, op de ene of andere manier door Pierre beïnvloed is.’ Helaas was het juist de taal die hem zo lief was, de taal die iedereen op Aruba, Curaçao en Bonaire spreekt, de reden dat hij minder aandacht kreeg dan menig Antilliaanse auteur die wel in het Nederlands publiceerde.De Fundashon Pierre Lauffer zet zich al jaren in om dat euvel te veranderen. Zo publiceerde het onder meer de tweetalige dichtbundels Kantika pa bientu / Liederen voor de wind en Na final di kaminda / Aan het einde van de rit. Met de biografie die Bernadette Heiligers over Pierre Lauffer schreef, wordt nu ook zijn levensloop toegankelijk voor een groot publiek. Wie zijn gedichten leest, begrijpt meteen waar het enthousiasme van de Fundashon Pierre Lauffer vandaan komt. Hij hoort bij de grote dichters en heeft ervoor gezorgd dat zijn Papiaments eindelijk deel uit ging maken van de wereldliteratuur.Bernadette Heiligers laat in Pierre Lauffer : het bewogen leven van een bevlogen dichter uitstekend zien hoe Lauffer zich als mens heeft ontwikkeld. Door het reilen en zeilen van de handel van zijn vader te beschrijven en diens uiteindelijke faillissement, snap je dat de nog jonge Lauffer daardoor meteen werd getekend. Het verlaten van de Roodeweg in Otrabanda in 1935 en de gang naar de Riouwsteeg in Pietermaai zal voor niemand van het gezin makkelijk zijn geweest. Van de ene op de andere dag hield hun luxeleven op. Dat Pierre Lauffer zich altijd verbonden voelde met de ‘de kleine man’ is waarschijnlijk toen ontstaan.Belangrijk voor zijn liefde voor de taal was zijn moeder Machi die hem al als kleuter gedichten in het Spaans voorlas. Ook zijn grootmoeder Maria Louisa Lauffer, bijgenaamd Djèdjè, droeg haar steentje bij door de jonge Lauffer steeds weer te corrigeren wanneer hij geen behoorlijk Papiaments sprak. Iets wat in die dagen bijzonder was. Door de sterke associatie met de slavernij beschouwde men het toen nog als een ‘primitieve lingua franca van vrijgekomen slaven en hun afstammelingen’.Lauffer ontwikkelt zich al snel tot een jongen die opvalt. Hij haalt hoge cijfers op school, rookt al op jonge leeftijd, spreekt meisjes aan en schrijft opstellen die gewaagd zijn. De eigenzinnigheid die zijn leven zal kenmerken zat er dus al jong in. Helaas geldt dat ook voor de melancholie, het somber voor zich uitstaren of alleen op een gitaar tokkelen. Pierre Lauffer was een jongen die in zijn eigen wereld leefde. ‘Als hij somber was, kon je hem beter met rust laten.’Op het Sint Thomas College leert hij de Nederlandse poëzie kennen. Frater Franciscus leest vooral werk van Gezelle, Kloos, Perk en Verwey voor. Het geluid van de Tachtigers klinkt dan ook door in zijn eerste dichtbundel Patria. Jules de Palm, een vriend voor het leven die altijd het eerste exemplaar van Lauffers boeken ontving, vertelt: ‘Ik heb kunnen ervaren dat hij niet alleen van poëzie hield, maar dat de poëzie echt in hém zat. Hij veroverde al pratend en dichtend de harten van meisjes en de versregels rolden spontaan over zijn lippen als hij bijvoorbeeld de takken van een struik zal wiegen.’Samen met Jules de Palm en René de Rooy vormt Pierre Lauffer het driemanschap Julio Perrenal. Ze willen lokale melodieën componeren met eigen, Papiamentstalige teksten over eigen Curaçaose onderwerpen. De eerste en enige zangbundel die ze uitbrengen is Cancionero Papiamento. De liedjes die in de jaren veertig zijn geschreven, behoren inmiddels tot de Curaçaose klassiekers.In 1944 debuteert Lauffer als dichter met Patria. We danken dat aan Luis Daal die, heel terecht, tegen hem zei: ‘Zolang jij je gedichten niet publiceert, ontneem je ons volk iets waar het recht op heeft.’ Patria was bij verschijning al meteen bijzonder doordat het de eerste dichtbundel was die volledig in het Papiaments was geschreven. In De Stoep, nota bene het literair tijdschrift waarin Lauffer zijn Nederlandse gedichten had gepubliceerd, is de reactie van Luc. Tournier vernietigend voor de dichter. Tournier schreef: ‘Voor mij ligt een dichtbundel van Pierre Lauffer, geschreven in de spreektaal van bijna honderdduizend mensen.’ Hij noemt de publicatie ‘het bedrijf van onnut’.Simadan (Oogstfeest) is de volgende stap die Lauffer, samen met vele literaire vrienden, zet om het Papiaments op de kaart te zetten. Tussen 1950 en 1951 verschijnen twee nummers die volledig gericht zijn op de Papiamentstalige literatuur. ‘We hebben een eigen wijze van uitdrukken en daarom ook een eigen cultuur,’ was hun introductie. Uiteindelijk verschenen er slechts drie nummers. Na Simadan werkte Lauffer met hart en ziel aan het sociaal-culturele tijdschrift Antillano (Antilliaan). Het zou elf jaar duren voordat zijn tweede bundel, Kumbu (1955), uitkwam.Met gedichten die Lauffer later in de bundel Kantika pa Bientu / Liederen voor de wind (1964) zou publiceren, won hij een literaire prijsvraag van het Cultureel Centrum Curaçao. Het is een van de vele prijzen en onderscheidingen zijn die hem ten deel zijn gevallen. Op een koninklijke onderscheiding reageerde hij gekscherend. ‘Hij was hem niet gaan halen omdat hij hem anders om de hals had gehangen van de eerste beste hond die hij op straat tegenkwam.’ Toen hij de literatuurprijs van de Sticusa ontving, kon hij nauwelijks praten van emotie.Pierre Lauffer komt in deze biografie over als een gevoelig mens. Zelf typeert hij de zwaarmoedigheid in zijn poëzie als ‘een wond die hij niet missen kan en daarom steeds met opzet openhaalt.’ Zijn laatste dicht- en verhalenbundel Lágrima i Sonrisa is vervuld van hoop. Hij is een nieuw leven en huwelijk begonnen en dat klinkt in menig gedicht door. Zijn meest geliefde gedicht staat echter tussen zijn laatste acht gedichten, nu verschenen onder de titel Na final di kaminda / Aan het einde van de rit, een vijftalige bundel. Het heet ‘Atrobe mi ke kore krusa mondi’.Ik wil weer door de mondi struinenmet sandalen aan mijn voeten,in mijn hand een katapult,de geur van aarde ruikendie, zodra de regen staakt,weer hangt om alle struiken.Ik wil de wind met lieve woordjesweer de blaadjes horen minnenen de geur van wilde salie in ’t voorbijgaanheel mijn lichaamdoen doordringen.Met Elis Juliana heeft Pierre Lauffer gemeen dat hij soms de ritmische expressie van de tambú en de tumba laat doorklinken in zijn gedichten. In die tijd waren dat ‘wilde dansen’. De gedichten ‘Balia barí’ en ‘Tumba’ zijn daar goede voorbeelden van. Vooral in het origineel valt op dat de woorden vooral gekozen zijn om hun klank.Balia baríKu sintura die mámundènguèKu mantuana mondong’i lobiKu tur m’a balia barí.I or’e chapi ta kokobiáI or’e kueru ta lamantá:Kímina, kana kueKímina, kana kuaTur mi kurpa ta kishikíAi mi sanger ta herebé.Uit: Tambú dansenMet allen danste ik tambúMet slanke wespentailles enDikbuikige canailles.Als de chapi luid blijft schellenOm gekreun van trommelvellen:Kling kling klang! En pak d’r maar,Kling kling klang! En hier! En daar,Krijg ik de kriebels in m’n donder:Ai, mijn bloed kookt in ’t vooronder!In haar beschrijving van het turbulente leven van Lauffer gaat Bernadette Heiligers vanzelfsprekend in op zijn grote invloed op het culturele leven van Curaçao en op het Papiaments in het bijzonder, de leerboeken, het proza en de poëzie. Tegelijkertijd schetst ze een zeer persoonlijk portret van een man die het zichzelf en zijn omgeving niet altijd makkelijk heeft gemaakt. Juist die combinatie maakt deze biografie zo aantrekkelijk. Het geeft de tijd waarin Lauffer leefde prima weer. We lezen over Curaçao tijdens de Tweede Wereldoorlog, Lauffer als dienstplichtige en later als politieagent. Dat levert hilarische anekdotes op die refereren aan zijn eigen herinneringen die hij publiceerde onder de titel Zes jaar in een groene schil.Heiligers maakt duidelijk hoe standvastig Lauffer was dat hij het Papiaments voor zijn gedichten gebruikte en dat trouw is gebleven, zelfs toen hij dacht dat men er geen interesse meer voor had. Zelf zei hij: ‘Ik heb een hangmat. Als ik daarin lig, weet ik niet eens dat de wereld bestaat.’ Het was een pose waarin hij heilig geloofde. Soms dacht hij dat waarover hij droomde, werkelijkheid was. Wie zijn brieven aan Luis Daal leest, begrijpt meteen dat er ook een andere Pierre Lauffer was. Een bevlogen man die zelfs zijn beste vriend op de huid zat zodra het om taal of poëzie ging.‘Ritme, ritme, ritme, ritme. Weet je wat me dwars zit? Dat je hier en daar de cadans laat varen. Blijf schaven totdat er ritme zit in het hele gedicht.’Aan Hubert Booi schreef hij: ‘Een gedicht is een woordenlied zonder muziek. Het zijn de woorden op zich, hun klank, hun kleur en hun alliteratie die muziek moeten maken.’ Pierre Lauffer deed het Papiaments zingen als geen ander. Bernadette Heiligers schreef de biografie die hij verdiende: een die bewondert en toch niets verzwijgt. Het maakt de biografie onmisbaar voor iedere liefhebber van Caribische literatuur.</t>
  </si>
  <si>
    <t>Loes den Hollander heeft al enkele jaren de hoogste boekenproductie van alle Nederlandse auteurs. Met de komst van Troostkind (mei 2012) heeft ze sedert haar debuut in 2006 al 18 boeken gepubliceerd. En er zit geen rem op want inmiddels ligt Bodemloos in de winkel, haar 19e boek. Dat is een gemiddelde van ruim drie boeken per jaar. Wie doet haar dat na en hoe lang blijft dit doorgaan?Bodemloos start met een korte proloog waarin drie woorden centraal staan: kind, misbruik en geheim. Met die anderhalve pagina is al een duidelijk beeld geschetst waar in dit verhaal de nadruk op zal liggen.Tjeerd van Loon is bij zijn stervende zieke moeder Hellie op bezoek in het ziekenhuis. Haar geschiedenis bestaat uit een groot gevoel voor egoïsme, eigenwaarde en voortdurende eis voor aandacht van haar directe omgeving, gecombineerd met diverse zelfmoordpogingen. Die omgeving bestaat naast haar zoon uit dochter Lizzie en zus Mies. Na haar overlijden neemt Mies de taak op zich om de begrafenis te regelen en alles verder af te wikkelen.De ex van Hellie, Niels van Loon, is een uitgetreden kapelaan met celibataire problemen die het gezin, met medeweten van zijn ex-vrouw, geestelijk volledig te gronde heeft gericht. Lizzie en Tjeerd zijn belast met hun eigen jeugdgeheimen en hun tante Mies heeft ook niet al te beste herinneringen aan haar zwager. Wanneer Niels, na het overlijden, ieder persoonlijk met berichtjes en telefoontjes gaat benaderen en met chantagevoorstellen komt klimt het onverwerkte verleden weer versterkt naar boven. Het leidt tot een aanslag op hun fysieke en geestelijke weerbaarheid en het kan niet anders dan ze uiteindelijk met elkaar gaan praten. Gesprekken waarvan de inhoud ieder van hen volledig verrast. Niels is het overigens maar om één ding te doen, hij wil de erfenis die na de scheiding aan zijn neus voorbij is gegaan, voor de volle honderd procent opstrijken. En hij is niet bereid tot concessies!Bodemloos is een verhaal waarin veel onverwerkte (jeugd)trauma_x0092_s de basis vormen. Drie beschadigde mensen met hun eigen schrijnende verleden dat voornamelijk bestaat uit kommer en kwel. Met de opkomende angst als de kwelgeest uit het verleden onveranderd terugkeert.Loes den Hollander heeft in Bodemloos enkele actuele maatschappelijke onderwerpen met elkaar in verband gebracht. De seksschandalen binnen de katholieke kerk en de vele gevallen van incest kunnen samen niet anders dan een schrijnend geheel worden. Ze heeft in Bodemloos voor een opzet gekozen waarin de slachtoffers beurtelings met hun verleden worden geconfronteerd, zonder elkaars problemen te kennen. Dat schept een duidelijk beeld van een totaal verknipt huisgezin waarin ieders individuele ervaringen weer haarscherp op het netvlies terugkomen. En daarmee ook de geestelijke pijn ingevolge de nooit beantwoorde vragen: waarom moest dat gebeuren, waarom stopte niemand het?In eerste instantie lijkt het verhaal weinig structuur te hebben. Maar gaandeweg blijkt die op de achtergrond wel degelijk aanwezig te zijn. Langzaam, soms bijna tergend, valt het ene stukje naast het andere en vormt zich een beeld dat je eigenlijk niet wil krijgen. Feitelijk geldt dat evenzo voor de spanning. Het grootste deel van het verhaal drijft op de persoonlijke en individuele ellende die in het gezin Van Loon door de ouders is veroorzaakt. Pas ver in de tweede helft, als er rekeningen te vereffenen zijn, stijgt de spanning snel naar grote hoogte.Daarmee is Bodemloos meer dan zomaar een thriller. Het neemt de lezer mee, diep in de geest van jeugdige incestslachtoffers en het proces van verwerking waar soms een mensenleven te kort voor is. Een gedurfd project van Loes den Hollander maar in de goede kleur verteld.</t>
  </si>
  <si>
    <t>Ze incasseerde geduldig vragen als ‘Mag u vis wel eten?’ of ‘Mosselen, zijn dat ook dieren?’, en wist zich uit vele tuinen geweerd eens het barbecueseizoen aanbrak en de mensheid zich valselijk vereende rond een eind worst.‘Neem toch kip, dat smaakt hetzelfde als die quorn van u naar het schijnt! Uw bloed zal niet weten waar te stromen van contentement!’</t>
  </si>
  <si>
    <t>Vol goede moed en met alleen maar laiende berichten was ik na een paar bladzijde zwaar teleurgesteld!Wat een verschrikkelijk slecht geschreven boek! Wat zonde om van zo`n mooi onderwerp zo`n vreselijk boek te maken!Ik begrijp echt niet dat veel andere mensen niet zien hoe knullig het geschreven is, vol flauwe, makkelijke toevalligheden en voorspelbaarheden.Ik vind het vreselijk overschat en ga mij zeker niet wagen aan de rest van deze schrijver.</t>
  </si>
  <si>
    <t>Dit boek is het eerste deel van de Eve Dallas-reeks. J.D. Robb, ook wel beter bekend als Nora Roberts, heeft ondertussen al ontelbare Eve Dallas-boeken op haar naam staan. Deze boeken zijn ook enorm gewild leesvoer aan de andere kant van de Atlantische Oceaan. Nu worden ze ook vertaald naar het Nederlands.Het hoofdpersonage in deze reeks is Eve Dallas, inspecteur. Ze heeft een moeilijke jeugd achter de rug en laat niemand snel toe in haar omgeving. Wanneer de kleindochter van senator DeBlass vermoord wordt teruggevonden, krijgt zij de leiding over het onderzoek. Een onderzoek dat meerdere slachtoffers eist. Een onderzoek met een race tegen de klok.Maar dat blij gevoel waarover ik het eerder had, ging snel weg. Eens ik er in begonnen was, nam het verhaal me niet mee. Ik raakte niet betrokken bij Eve en het verhaal. Ik las stukjes en beetjes en ik vond andere boeken veel interessanter. Ik heb het uitgelezen om een recensie te kunnen schrijven, maar indien dit een boek van mezelf was, zou ik gestopt zijn.Wat opvallend is aan dit boek, is dat het in de toekomst afspeelt. Vliegende auto's, robot-obers, computers die doen wat je zegt (vb.: "Sluit computer af." i.p.v. zelf de computer af te sluiten,...). Misschien zat hier bij mij het struikelblok. Ik heb niets met de verre toekomst en het doet echt al science fiction aan. Dit boek is in het Engels gepubliceerd midden jaren '90, voor de Engelstaligen was het nog een verdere toekomst.Achteraan het boek krijg je nog een kort voorsmaakje van het volgende boek, Vermoorde reputatie. Dat voorsmaakje heb ik niet gelezen omdat ik nog genoeg boeken heb staan die liggen te wachten om gelezen te worden.Kortom, het was mijn ding niet, maar ik kan begrijpen dat ze miljoenen lezers heeft. Het is een gewaagd onderwerp (politiethriller in de toekomst) en dat trekt misschien vele lezers aan. Ik zou dan ook zeggen om het lezen als dit onderwerp je interesseert en als het science fiction-gegeven je niet stoort. Ik blijf bij dit ene boek van Eve Dallas, maar ik hoop uit de grond van mijn hart dat deze reeks ook vele mensen kan bekoren in het Nederlandstalig gebied.</t>
  </si>
  <si>
    <t>Ik heb de twee andere autobiografische boeken van Carry Slee (Moederkruid en dochter van Eva) met veel plezier en interesse gelezen en kon me goed verplaatsen in de schrijfster. Maar heel eerlijk gezegd vond ik dit boek voornamelijk een hoop 'gezeur'. Ik snapte niet zo goed waaromm de relatie met de uitgeefster van Carry zo moeizaam moest verlopen en dat ze daar dan ook nog een boek over moest schrijven. Jammer.</t>
  </si>
  <si>
    <t>Ken je Polleke? Polleke is een mol en hij is de beste graver van de familie. Elke dag stuurt mama hem op pad om sappige regenwormen te zoeken. Op en dag schept hij weer volop aarde weg en boort kronkelende gangen. Wanneer hij zijn kopje uit een molshoop steekt kijkt hij in de wollige ogen van een lama, genaamd Oscar. Oscar vertelt Polleke dat hij in Peru beland.Polleke Supermolleke in Peru is een geweldig prentenboek voor jonge reizigers die de wereld om hen heen willen ontdekken en leren kennen. In dit eerste boek van een nieuwe serie neemt Polleke je mee naar Peru. Samen met Oscar laat hij jonge lezers kennismaken met de bezienswaardigheden van Peru.Het eerste wat mijn kleuters vroegen was…waar ligt Peru? Op een wereldbol heb ik hen dat laten zien. Verwonderd ontdekten ze, dat het aan de andere kant van de wereld ligt. Hun nieuwsgierigheid was geprikkeld, ze wilden meer van het land weten. Het verhaal is leuk en neemt de kinderen mee het land in. Daarnaast staat er op elke pagina een stuk tekst in een ander lettertype. Deze tekst geeft je extra informatie. De illustraties zijn prachtig en laten goed zien wat je in het land kunt bezoeken of aan kunt treffen.Mijn kleuters hebben geboeid geluisterd en hebben er een nieuwe vriend bij: Polleke Supermolleke . Ze vragen zich nu af in welk land hij de volgende keer zijn kopje naar boven steekt?</t>
  </si>
  <si>
    <t>Dit is werkelijk een bijzondere thriller met een behoorlijke spanningsboog en goed uitgediepte karakters! Een jonge vrouw, Alex wordt in het eerste deel ontvoerd en op een vreselijk afschuwelijke manier gemarteld. Dat ze niet zomaar ontvoerd is, wordt in het eerste deel al duidelijk. Echter, welke kant het verhaal op gaat is nog volstrekt onduidelijk.Het verhaal wordt in drie delen verteld, gestaag wordt er naar een plot toe gewerkt maar de details en gebeurtenissen zijn extreem gruwelijk beschreven wat het boek intrigerend maakt. Er werken twee rechercheurs aan de zaak, Camille en Le Guen, twee tegenpolen maar hun karakters zijn meesterlijk beschreven. Camille is in groei achter gebleven en met zijn 1.45 meter is hij qua lengte behoorlijk klein. Maar hij is subliem en groots in observaties en conclusies trekken. Een onconventionele zaak met een evenzo onconventionele aanpak. Camille draagt een verleden met zich mee, enkele jaren geleden is zijn vrouw Ir?ne bij een ontvoeringszaak omgekomen en sinds die tijd is hij een getergd man. Dit is zijn eerste ontvoeringszaak sinds de gewelddadige dood van zijn hoogzwangere vrouw. Is Camille in staat om onbevooroordeeld aan deze zaak te werken?Het verhaal wordt afwisselend vanuit het perspectief van Alex en Camille verteld. Hoe het gaat aflopen blijft tot aan het eind toe een verrassing. Het plot zit ingenieus en uitzonderlijk in elkaar. Gaandeweg wordt duidelijk wat de dader er toe gedreven heeft om zijn/haar gruwelijke daden te plegen. Met de geschiedenis die gaandeweg ontrafeld wordt, kun je, je hier zelfs enigszins iets bij voorstellen.Hoe het afloopt ga ik niet prijsgeven maar dit zit knap in elkaar en je blijft je afvragen, krijgt het recht zijn beloop en kan en mag dit? Rode draad door het verhaal is de vraag, is Alex slachtoffer of dader? Aan jullie de vraag en het advies om dit boek te gaan lezen. Een verhaal wat je mee zuigt!</t>
  </si>
  <si>
    <t>Ik heb al betere gelezen van Karin Fossum. Al moet ik eerlijk zeggen dat de manier waarop Riktor ten tonele gevoerd wordt en geschetst wordt van een hoogstaand niveau is. Eenzaamheid is gevaarlijk voor de geestelijke gezondheid, het tast het geweten aan en kan tot waanzin, obsessie leiden.</t>
  </si>
  <si>
    <t>Zo zie je maar dat meningen flink kunnen verschillen. Mij zegt het boek weinig, te ver gezocht, te weinig uitgediept, het raakte me op geen enkel vlak.Had er veel meer van verwacht.</t>
  </si>
  <si>
    <t>Een goede verhaal voor een schrijfcursus is nog geen geweldig boek.Wel uitgelezen, maar op een slome natte vakantiedag.Heel veel stereotypen. Te veel. Met als ergste het rijden van het Poolse boerenmeisje, alsof ze daar achterlijk zijn.Mijn vrouw vroeg hoe het eind was. Er bleven eindes komen.Verder zeer onwaarschijnlijk dat dit kan, therapie uit alle landen, als ik alleen al denk aan de taal.Veel gekunstelde zinnen, zoals "ze kromde tegen hem aan".</t>
  </si>
  <si>
    <t>Ik heb zo van dit boek genoten dat ik het een plaatsje in mijn Top-10 geef.Het is een kijkje in hoe een mens met een autistische stoornis de wereld ziet, en die is in het geval van Christopher gewoon logisch, maar ook erg druk en soms verwarrend. En ondanks dat hij zelf zegt: ik maak nooit grapjes, omdat ik geen grapjes begrijp, heb ik toch vaak om zijn constateringen moeten lachen, omdat het inderdaad vaak waar is dat veel dingen niet duidelijk genoeg zijn. Zoals het stukje met het bordje Verboden op het gras te lopen, wat ze eigenlijk bedoelen is verboden op het gras rond dit bordje te lopen, want er zijn toch genoeg stukken gras waar wel op gelopen mag worden, aldus Christopher.Een échte aanrader dit boek!</t>
  </si>
  <si>
    <t>Jan van Aken neemt je mee op reis in De ommegang, mee op reis naar de vroege Middeleeuwen, de tijd van ridders en veldslagen.Het boek volgt een bekend stramien: een oude man die terugkijkt op zijn leven. De oude man is Isidoor van Rillington en aan het eind van zijn leven zit hij opgesloten in een kerker.Isidoor is als kind ter vondeling gelegd bij een klooster en wordt door de poortwachter Giles de Overlevende in het geheim opgevoed. Giles leert hem lezen en dit wordt Isidoors meest geliefde tijdverdrijf. Om geen enkele tekst te vergeten bouwt Isidoor in zijn hoofd een wereld, waarin hij iedere dag rondgaat, vandaar de ommegang. Als de abt achter Isidoors bestaan komt, rest hem niks anders dan Isidoor verder te laten onderwijzen. Het klooster stuurt hem naar de universiteit van Oxford, wat het startpunt is voor Isidoors’ reis over de wereld, een letterlijke ommegang.De wereld in de middeleeuwen was hard, wat dat betreft maakt de schrijver er geen zoetsappig verhaal van. De details zijn soms ronduit luguber, misdadigers werden zonder pardon gebruikt voor geneeskundige studies.De verteltrant is ook aangepast aan de Middeleeuwen, de zinnen zijn zeer beschrijvend en bij de woordkeuze is vaak gekozen voor termen en beschrijvingen die uit die tijd stammen, zoals de flambouw, de heilige ziekte. Dit geeft het boek zijn overtuigingskracht, je krijgt het gevoel dat Isidoor tegen je praat, je wordt meegenomen naar de middeleeuwen.In dit geval wil ik ook het einde speciaal benoemen, het einde past bij het boek en de tijdgeest. Dat maakt het boek voor mij realistischer.Ik heb nog niet eerder zo getwijfeld aan het geven van een waardering aan een boek als dit boek. De middeleeuwen met haar veldslagen en haar wreedheid spreken me niet aan als onderwerp. Daar staat tegenover dat ik dit boek in een vlot tempo heb gelezen en in het verhaal wou blijven. Het is een origineel boek, dit soort boeken wordt niet veel geschreven in Nederland. Aangezien 4,5 ster niet kan heb ik het 5 sterren gegeven.</t>
  </si>
  <si>
    <t>De VS na de tragedie van 11 september: de gebeurtenissen na de aanslag op het WTC spelen een grote rol in dit boek. Zeker niet het beste boek van Stephen Coonts. Op een of andere manier spreken de gebeurtenissen en personen minder aan dan in zijn vorige boeken. Het is allemaal nogal geforceerd pro-amerikaans en veel te veel toegeschreven op de gevoelens van de amerikanen na 11-9. Kortom: leuk voor de vaste lezers van Coonts, maar zeker geen hoogvlieger.</t>
  </si>
  <si>
    <t>Op de voorkant van ‘Stad in brand’ staat een quote uit de New York Times. Garth Risk Hallberg kreeg voor zijn debuut $2 miljoen, een ongekend bedrag voor een debuut. Dat schept hoge, hele hoge verwachtingen. Misschien voel je het al een beetje aankomen, maar helaas heeft Garth Risk Hallberg die verwachtingen bij mij niet waargemaakt.De samenvatting klinkt veelbelovend en doordat het boek meer dan 1000 pagina’s heeft, moet dit wel een bizar goed boek zijn. Helaas. De eerste hoofdstukken staan vooral in het teken van het introduceren van de personages. Daarna volgt de aanslag en dan verwacht je dat het verhaal gaat beginnen. Maar dan gaat het heen en weer in de tijd, leer je alle familieleden en vrienden van de hoofdpersonen kennen en leest het boek voor mij vooral als een verschrikkelijk gesprek met mijn oma. Zij kon vroeger een verhaal beginnen, dan halverwege een ander verhaal starten en op het eind terugkomen bij het eerste verhaal. En dat gebeurt in ‘Stad in brand’ ook. Alleen dan met een flink aantal verhaallijnen.Dat zorgde er bij mij voor dat ‘Stad in brand’ vooral heel traag las, op sommige momenten had ik zelfs zo’n weerstand tegen dit boek, dat ik gewoon niets anders kon dat het opzij leggen. Ik heb zowaar drie weken over dit boek gedaan, iets dat mij nog nooit gebeurd is. Ik kon dit boek niet in een keer achter elkaar lezen, zo traag was het.De ontknoping en de black-out van 1977 beginnen pas rond pagina 800 uit mijn hoofd en toen ik eenmaal zover was, wilde ik ook weten hoe het verhaal afliep. Alleen was de climax geen climax. Ja, ik was verrast wie de schutter was, maar hoe deze de levens van de hoofdpersonen veranderden, tja, dat vond ik geen wereldschokkend nieuws.‘Stad in brand’ is zo’n boek waar maar twee meningen over bestaan: of je vindt het helemaal geweldig, of je hebt er een hekel aan. Bij mij is het het laatste, ik kan werkelijk geen positief oordeel vellen over dit boek. En dat vind ik dan toch een prestatie, dat een boek zoveel gevoelens op kan wekken.</t>
  </si>
  <si>
    <t>Dit boek beschrijft helder het slavenbestaan. Maar laat ook zien dat je als mens de veerkracht kunt bezitten om boven alle narigheid uit te stijgen en iets van je leven te maken. Echt een aanrader.</t>
  </si>
  <si>
    <t>Een wonderlijke roman, die vol zit met magisch-realistische symboliek en met duistere intuïties over de magie van de verbeeldingskracht. Dat maakt deze kleine roman ook minder 'leesbaar' dan b.v. De aanslag of De ontdekking van de hemel, en het is dus geen aanrader voor iedereen. Maar zelf lust ik hier wel pap van. Best mogelijk dat Mulisch wat te ver gaat met zijn duistere symboliek en daarmee onleesbaarheid riskeert. Maar ja, dat doet hij bewust: gewone zaken als 'realisme' en 'de alledaagse werkelijkheid' zijn hem te saai, hij mikt liever op 'het Totaal Andere', het onbevattelijke, het ongrijpare en vreemde. En daarover schrijven betekent ook risico's nemen.Hoofdpersoon is klokkenspeler Maurits Akelei, wiens leven letterlijk tot stilstand kwam op zijn 23e verjaardag, omdat toen zijn idyllische liefde met Marjolein tot een traumatisch einde kwam. Nu, 23 jaar later, is hij weer jarig: een verjaardag die samenvalt met een soort apocalyptisch visioen van het einde der tijden. Dat visioen gaat samen met allerlei hallucinatoire taferelen, waarbij de grens tussen de waanzin van Akelei en de waanzin van de wereld moeilijk is te trekken. Die taferelen zijn naar mijn smaak erg meeslepend geschreven: schitterend vind ik bijvoorbeeld de passages over het 'zwarte licht' van de apocalytische zon. Ook mooi vind ik de flashbacks over de bijna symbiotische en woordloze liefde tussen Akelei en Marjolein: laatstgenoemde is voor Akelei ook een soort tweelingzuster, een oermoeder, een aan het aardse ontstegene. Het verlies van die liefde is dus voor Akelei ook echt een 'einde der tijden': 23 jaar heeft de tijd letterlijk stilgestaan, en nu op zijn 46e herbeleeft hij het trauma en stort de wereld opnieuw in. Wat overigens samengaat met een soort (suggestief en in raadselachtige beelden beschreven) wedergeboorte, waarbij Akelei zich in een soort oerzee onderdompelt en in een soort nieuwe gedaante herrijst. Heel misschien is die oerzee ook symbolisch voor de baarmoeder, voor sferen dus voorafgaand aan de geboorte, en voor het verloren maar nu hervonden woordloze paradijs: de liefde met Marjolein.Hoe dan ook: Akelei beleeft dus een soort alchemistische transformatie, een bij Mulisch vaker voorkomend motief. En die zet Akelei kracht bij met zijn kunst: hij is klokkenspeler in een kerk. Die kerk heeft zijn zin verloren: God is dood, een spin die een eenzaam web beheerst in een door niemand bezochte torenspits, een loze klank zonder inhoud. Op zijn 46e verjaardag speelt Akelei niettemin een uiterst geïnspireerd muziekstuk, dat de stadbewoners met religieus ontzag vervoert. Maar dat is dan wel een onbekend soort religieuze vervoering: niet de bekende devotie van het Christendom (want God is dood), maar iets nieuws, totaal anders en dus duisters en angstwekkends. 'Het was of het uitzinnig zingende brons daarboven ook al de traagheid van het metaal verloren had: het speelde en zong en danste leniger dan een klavecimbel. En dan weer werd de onvergelijkbare kluwen van geluid plotseling naar boven, hemelwaards getransponeerd [...], dan weer stortte alles neer in deze op gene diepte, waar alles zo donker en verschrikkelijk was, dat de wielrijders de angst over hun rug voelden trillen.' Daarna blijft een raadselachtige stilte, 'een onbeschrijflijke kwetsbaarheid en trefzekerheid'.In Voer voor psychologen beschrijft Mulisch 'het volstrekte leven', een ongeremde intensiteit waarin de hele wereld wordt ervaren als volstrekt onbekend. Om iets dergelijks draait volgens mij ook Het zwarte licht: vandaar de extatische waanzin van Akelei, vandaar de enorme vreemdheid van zijn muziek. En vandaar ook het 'zwarte licht': een totaal ander licht, dat niet 'verheldert' maar alle dingen juist onherkenbaar vreemd maakt. Al het bekende (zoals Christelijke religie en de daarop gebaseerde muziek) wordt afgebroken, alle conventies worden opgeschort. Resultaat, voor Akelei en voor de lezer van Het zwarte licht, is een onderdompeling in het volstrekt onbekende en ongewisse, in een wereld die van elk herkenningspunt is beroofd en daardoor doordesemd is van angstwekkende maar ook fascinerende grilligheid. En voor mij persoonlijk betekende het weer een intrigerend leesavontuur.</t>
  </si>
  <si>
    <t>In de zomer van 1984 plaatst de vader van Fielding Bliss een advertentie in de lokale krant waarin hij de duivel uitnodigt naar zijn stadje, Breathed, Ohio te komen.Korte tijd later ontmoet Fielding een new kid in town. Het is Sal, 13 jaar en neger, die beweert de duivel te zijn. Waar hij vandaan komt weet niemand, voor een duivel is het echter best een lief kind en de familie Bliss besluit hem te adopteren.Na een paar ongelukken waar Sal bij in de buurt is gaat het rond in het stadje, dat jongetje is the root of all evil, hij is de duivel. De gekte neemt bezit van het stadje en wordt aangewakkerd door een waanzinnige liliputter. Die in zwarten de duivel ziet omdat hij een traumatische ervaring heeft waarin een neger de hoofdrol speelt.De kern van het verhaal is echter niet de gekte die ontstaat. Het gaat vooral over de ellende die de familie Bliss voor zijn kiezen krijgt. De dood trekt diepe sporen en zelfverwijt hangt als een donkere wolk boven het gezin. Een donkere wolk in een verder blauwe hemel, want het verhaal speelt zich af in een bloedhete zomer.Sommige delen van het boek spelen zich 71 jaar later af als de dan 84 jarige Fielding Bliss terugkijkt op zijn leven en je glimpen krijgt van hoe hij nu leeft. Als een verbitterde gebroken eenzame man.Tiffany McDaniel heeft een stadje gecreeërd vol rare kwasten. Allemaal hebben ze wel een bizarre gewoonte voortkomend uit trauma's die in de loop van het boek beschreven worden. Of hebben ze andere eigenaardigheden. Grand, Fieldings oudere broer, doorspekt zijn vocabulaire met Russische woorden. Moeder Bliss gaat niet meer naar buiten, ze is bang voor regen. Liliputter Elohim dekt de tafel en doet de was voor zijn overleden vriendin.Dresden, de grote liefde van Sal, heeft maar één been.Wie van boeken houdt waarin alles toch nog goed komt moet dit boek niet gaan lezen. In een helse apotheose gaat het er heftig aan toe en is geen plaats voor een happy ending. Het is sowieso geen vrolijk stemmend boek, maar wel een geweldig boek.</t>
  </si>
  <si>
    <t>Dit boek viel bijzonder tegen. Niet uitgelezen, was behoorlijk saai ge- en beschreven. Die Edo Ankum hoort zichzelf iets te graag praten. Categorie praatjesmaker, maar heeft verder erg weinig om het lijf. Ik adviseer een ander boek, Hebban heeft erg veel interessantere boeken!</t>
  </si>
  <si>
    <t>Onlangs verscheen de nieuwste misdaadroman van de Amerikaanse bestsellerauteur James Patterson. Patterson, verantwoordelijk voor de succesvolle serie met de sympathieke rechercheur Alex Cross en de avonturen van de _x0091_Women Murderclub_x0092_, heeft met Slotpleidooi (The Beach House) weer eens een opzichzelfstaande thriller afgeleverd. Van een auteur die sinds jaar en dag tot mijn favorieten behoort, zijn de verwachtingen met elk nieuw boek altijd weer hoog gespannen. Maar helaas kan James Patterson mij de laatste tijd niet echt meer verrassen. Ook met deze _x0091_standalone_x0092_ thriller weet de auteur mij niet te overtuigen. Het verhaal is eenvoudig: de broer van een rechtenstudent vindt onder verdachte omstandigheden de dood. Jack Mullen, de student gaat op onderzoek uit en belandt in een wereldje waar een machtig zakenman aan de touwtjes trekt. Samen met zijn grootvader (van 86!) en enkele van zijn beste vrienden besluit Jack het recht in eigen hand te nemen en dit wel op een heel bijzondere wijze_x0085_Zoals altijd leest ook deze Patterson snel weg, maar het verhaal mist de snelheid en het geoliede verloop. Bovenal miste ik het spanningselement waar Patterson zo populair mee is geworden_x0085_ Slotpleidooi is alles behalve een spannend verhaal te noemen. De hoofdpersonages blijven ook nog vrij vlak, de _x0091_badguy_x0092_ krijgt zeer weinig aandacht en neem daarbij nog enkele feiten die hier en daar gewoon uit de lucht komen vallen en je hebt een weinig bijzondere dertien-in-een-dozijn-thriller die je snel naast je neer zult leggen.</t>
  </si>
  <si>
    <t>Dit boek is een op het puntje van je stoel thriller.Het boek komt vrijwel direct op gang en leest heerlijk weg, ook zonder voorkennis van de personages.Zoek je een thriller waarin je vrijwel direct in zit, dan is dit een absolute aanrader, die je waarschijnlijk direct na het lezen een start laat maken aan alle andere boeken van Lars Kepler met Joona Linna voor zo ver dat je die nog niet hebt gelezen.Veel leesplezier!</t>
  </si>
  <si>
    <t>Agressor is alweer het achtste boek met Nick Stone in de hoofdrol. Andy McNab, de schrijver van dit pulpromannetje, wil niet herkenbaar op de foto. Om dezelfde reden wordt zijn echte naam niet bekend gemaakt. Andy McNab is namelijk een pseudoniem. Als reden voor het niet in de openbaarheid willen treden geeft de schrijver aan regelmatig met de dood te worden bedreigd. Het kan natuurlijk ook zijn dat Andy McNab zich gewoon teveel voor zijn brouwsels schaamt om zich bekend te willen maken.Agressor begint met een warrige beschrijving van de aanval op de sekte van David Koresh in Waco. Twaalf jaar later is Nick Stone aan het rondtoeren door AustraliÃ«. Hij besluit daar zijn oud-collega Charlie op te zoeken. Na het ophalen van herinneringen blijkt Charlie de volgende dag verdwenen te zijn. Aan Nick de schone taak zijn vriend naar zijn familie terug te brengen.Charlie heeft echter andere plannen: omdat hij vernomen heeft dat hij ernstig ziek is, wil hij nog een keer een gevaarlijke klus uitvoeren. Er zit voor Nick niets anders op dan zijn vriend, net als in de oude dagen, bij te staan.Agressor is een boek dat mij totaal niet kon boeien. Een supermacho in de hoofdrol, met uiteraard een supermooie vriendin. De slechteriken zijn natuurlijk superslecht en superdom.Het verhaal â€œhet laatste klusjeâ€_x009d_ is al vele malen veel beter verteld. Je ergert je algauw mateloos aan het macho taalgebruik en gedrag van de hoofdpersoon. De regelmatig gebruikte afkortingen met speciaal hiervoor een verklarende lijst maken het verhaal letterlijk af.Als personen in een boek â€œHalve Reetâ€_x009d_ heten, haak ik normaliter meteen af. Ik heb nu het hele boek uitgezeten. Daar is alles mee gezegd.</t>
  </si>
  <si>
    <t>Hoge verwachtingen van mijn kant, niet de schrijfstijl die mij aanspreekt, weer een boek over advocaten, criminelen die het goed pad op gaan/willen en, uiteraard, seksueel misbruik. Ik weet niet waar het aan ligt maar dit boek van Jens Lapidus - Viproom heeft mij niet geraakt en meegenomen naar een andere wereld. Maar......... smaken verschillen, begin gewoon en laat een recensie achter :-)</t>
  </si>
  <si>
    <t>Een mooi boek. In tegenstelling tot wat de reactie hieronder zegt: ik voelde juist wél erg veel warmte in dit boek. En ik vond er ook veel wijsheid in. Had de neiging het meteen te gaan herlezen - maar er zijn nog zooooooveel boeken die ik ook wil lezen....Dat ik toch 4 in plaats van 5 duimpjes geef komt omdat ik het boek hier en daar niet helemaal evenwichtig vond. Van sommige verhalen had ik het idee dat ze er weinig toe deden. Wel een heel interessante opbouw: het verhaal van één persoon in te richten via een soort korte verhalen over anderen.</t>
  </si>
  <si>
    <t>Na het schrijven van meerdere thrillers heeft Marion Pauw zich nu toegelegd op een roman, waarin ze waargebeurde feiten inbedt in fictie; mede door de verrassende invalshoek geeft dat een originele aanvulling aan het al enorme aanbod van boeken gerelateerd aan de Tweede Wereldoorlog."Toe, Charlene...ik ben zo bang. Maar je moet toch nooit laten merken dat je bang bent? vraag ik. Aan andere mensen niet, zegt ze. Maar bij jou kan het wel. Jij bent een deel van mezelf.""Ze heeft een rare blik in haar ogen. Alsof er niemand meer thuis is in haar lichaam".Het verhaal kent drie verhaallijnen:Alma, met een kampverleden in Auschwitz en overlever daarvan, wordt na 50 jaar noodgedwongen herenigd met haar stiefdochter Charlene. Er is geen andere mogelijkheid en beide dames zullen het een weekend lang met elkaar moeten doen. Alle oud zeer, herinneringen uit het verleden en de verhalen uit Auschwitz komen naar boven.Afwisselend in hoofdstukken, gerangschikt in tekst en nummer, worden het heden, verleden in Auschwitz en verleden in de jeugdjaren van Charlene behandeld. Dit laatste in de vorm van flashbacks.Het is ten allen tijde in het boek duidelijk waar je je in de tijd bevindt en om dat goed neer te zetten bedient Marion Pauw zich van een soepele, makkelijk leesbare schrijfstijl.In de loop van het boek wordt duidelijk dat Alma haar trauma uit het concentratiekamp projecteert op haar stiefdochter, met de gedachte dat wat ik allemaal heb gemist en in mijn jeugdjaren niet heb kunnen doen, in alle overvloed op Charlene wordt uitgestort.De onverkwikkelijkheden die daarbij plaatsvinden, voedsel en hygiëne zijn heel belangrijk, hebben de kenmerken van kindermishandeling.Daarbij is het schrijnend om te zien dat de vader van Charlene wegkijkt en het niet voor zijn dochter opneemt, maar voor zijn nieuwe vrouw."En dan? Moet ik zeggen: Alma, wat vervelend voor je. Nu snap ik waarom je je vroeger zo afschuwelijk hebt gedragen? Moet ik alles maar vergeven en vergeten?Charlene heeft uiteindelijk het contact met haar stiefmoeder en vader verbroken en is in continue twijfel hoe zich hieromtrent te gedragen.Haar dochter Sofia speelt daar een kwalijke rol in; zij dwingt haar moeder als het ware om de confrontatie met Alma aan te gaan, waarbij woede, ongeloof, pijn en wraak belangrijke thema's zijn."Mijn wrok voor Alma is als een kogel die beter kan blijven zitten omdat het verwijderen ervan alleen maar meer schade zal veroorzaken".De episoden uit het verleden van Alma welke zich in Auschwitz afspelen, worden door Marion Pauw zakelijk, vlak en zonder enige franje opgeschreven. Gevolg is dat de emotionele component die zo vaak bij dit onderwerp aanwezig is wegvalt, en er bijna een ooggetuigenverslag ontstaat over Barak 10, het deel waar de experimenten werden uitgevoerd op zo'n 200 vrouwen."Meer bot dan mens, meer huid dan vlees...Om hen heen soldaten. Harde koppen. Er werd geschreeuwd, er werd met knuppels geslagen. Ik denk dat we niet konden geloven dat dit echt gebeurde."Het verhaal over Auschwitz is secundair aan het verhaal over de intermenselijke relatie tussen Alma en Charlene. Het is diep triest te zien hoe Alma, bewust of onbewust, haar trauma botviert op de jonge Charlene.Gruwelijkheden zonder persoonlijke beleving in zowel Auschwitz als in de jeugd van Charlene worden feit voor feit weergeven...."Alma is knettergek. Ze heeft in een kamp gezeten, maar daar praten we niet over."Bovenstaande zin geeft de kern weer waar het in dit boek ook voor een belangrijk deel over gaat: overlevenden uit het concentratiekamp (ook in Nederlands Indië) praten er nooit meer over en gaan op hun eigen manier om met hun trauma, daarbij ongemerkt hun kinderen en kleinkinderen belastend en beschadigend......Is dit een taboe, jazeker !, maar een taboe wat nog steeds actueel is en vaker op oudere leeftijd tot uitbarsting komt.Het is zeer treffend hoe Marion Pauw dit in dit boek heeft kunnen weergeven, naast het natuurlijk altijd blijvende feit dat deze verhalen verteld en opgetekend moeten blijven worden!!!!"Dat ik weerzin voel, zegt iets. Iets over Alma, iets over mij en iets over hoe wij ons tot elkaar verhouden...."En dat is wat mij betreft het belangrijkste thema van dit boek....blijven we in kringetjes ronddraaien of kunnen we uit de vicieuze cirkel stappen en onszelf daar mogelijk mee helpen of zaken toch verwerken...?"HEEL EVEN VOELDE IK HOOP. EVEN MAAR....". En dat geldt voor alle drie de hoofdpersonen...Alma, Charlene en Sofia......Een prachtig boek, gemakkelijk leesbaar, met een controversieel onderwerp.....zeer de moeite waard om vanuit dit perspectief deze problematiek te beschouwen !!!</t>
  </si>
  <si>
    <t>Bij het zien van de cover van Ja, ik geloof in sprookjes van Jessie van Kuijck krijg je het gevoel dat je een mierzoet liefdesroman gaat lezen, maar dat valt mee. Hier en daar is het inderdaad mierzoet, maar dat is niet storend. Soms is het wat voorspelbaar, maar dan gaat het verhaal ineens een andere onverwachte kant op. Het eindigt met een plot die je niet ziet aankomen en daardoor hoop je dat er een vervolg op komt.Het verhaal is in dagboekvorm geschreven, waarbij er soms wat sprongen in de tijd worden gemaakt, maar dan wordt er soms even teruggeblikt op de voorbije tijd als dat nodig is.Ja, ik geloof in sprookjes is een hedendaags verhaal waarbij er afgerekend wordt met de vooroordelen over bijvoorbeeld een liefde met een ander geloof, dat het niet altijd zo is als wat de media beweert. Andere onderwerpen zijn discriminatie, het omgaan met tegenslag, omgaan met een liefde op afstand en hoe het gaat in de Turkse militaire dienst. Je kan merken dat de auteur uitgebreid onderzoek heeft gedaan naar hoe het gaat in de Turkse militaire dienst.Het verhaal kent diverse momenten van spanning, aangrijpende momenten, ontoerende en humorvolle momenten.Lees verder op https://surfingann.blogspot.nl/2018/05/ja-ik-geloof-in-sprookjes-jessie-van.html.</t>
  </si>
  <si>
    <t>Breder Weltman, zoon en kleinzoon van de heren Weltman, die sinds eind 19e eeuw de macht hadden in de streek, door het opzetten van steenkolenmijnen in een klein dorpje in Limburg. Ze zijn er rijk van geworden, heel rijk. Breder is nog de enige levende erfgenaam. Hij geniet van zijn leventje, in het huis van zijn familie en houdt zich nog bezig met een verbouwing van een hotel in het dorp en doet verder investeringen in bedrijfjes.Dan brandt zijn huis af en wordt hij zelf aangevallen. Wat is er aan de hand? Hij gaat op onderzoek uit, het heeft te maken met vroeger, met zijn vader en zijn grootvader. Langzaam ontvouwd zich een verhaal over corruptie, hebzucht, macht en familiebanden, waarbij de geschiedenis zich herhaald.Boeiend verhaal, mooi geschreven. Een kijkje in de wereld van de mijn-exploitatie en de macht die daarmee samenhangt. Spannend doordat lang onduidelijk blijft waar de dreiging vandaan komt, met een einde die nog een verrassende wending heeft.</t>
  </si>
  <si>
    <t>Wat er in het boek staat over waar het eigenlijk om gaat, omhelst hoop en al tien pagina's. Al het overige komt bij mij eerder over als van de hak op de tak springend opvulsel over koeien, vogels, de velden, de wind, de boerderij; lang uitgesponnen koetjes en kalfjes. Je zit je constant, en wegens langdradigheid met tegenzin verder lezend, ongeduldig af te vragen wanneer er nu eindelijk klaarheid komt over wat er is gebeurd. Een enerverend boek dat mij meermaals zin gaf het onuitgelezen definitief dicht te gooien.</t>
  </si>
  <si>
    <t>Het is een indrukwekkend verhaal maar vond het niet echt goed geschreven. Op sommige dingen bleef ze maar doorgaan en dat verveelde me. Daarom krijg het boek ook maar 2 sterren van mij.</t>
  </si>
  <si>
    <t>Zelden heb ik zo lang over een boek gedaan als dit boek. En dit kwam niet door de vele pagina's (600) maar meer doordat ik erg moeilijk door het verhaal heen kon komen. Het verhaal is erg langdradig, tot aan de helft van het boek had ik het idee dat ik nog steeds met een inleiding bezig was en daarna kwam het verhaal pas op gang.Joe verlaat zijn vrouw Alina en zoontje Samuel in Finland en keert terug naar Amerika waar hij een nieuw gezin start. We lezen in het boek de ontmoeting met Alina, hoe het mis ging en lezen ook hoe het Joe nu vergaat met zijn nieuwe vrouw en dochters. Jussi Valtonen gebruikt veel te veel zinnen om deze situaties weer te geven, hij dwaalt erg af en dat maakt het erg saai.Het verhaal is voornamelijk uit het oogpunt van Joe maar ook enkele keren vanuit Alina en Samuel. Je springt steeds heen en weer tussen verleden, heden en dit maakt het verhaal lastig om te lezen. Je moet echt je aandacht houden bij het boek.Joe is wetenschapper op een universiteit en houd zich bezig met dierproeven. Hij en zijn gezin worden bedreigd door dierenactivisten. De bedreigingen worden steeds erger en ondertussen word zijn dochter gebruikt als een soort proefkonijn door een bedrijf voor een nieuwe technisch snufje.Na een telefoontje met Alina komt Joe erachter dat Samuel in Amerika is en zich ophoud met dierenactivisten, zou hij achter de bedreigingen zitten?De onderwerpen in het boek zijn erg interessant en de verhaallijn op zich ook, dit had een heel goed boek kunnen zijn als het in veel minder woorden was geschreven. Het had alle goede ingrediënten maar de uitwerking is matig.</t>
  </si>
  <si>
    <t>Het verhaal (of moet ik zeggen de verhalen?) begint met de karakterisering van de verschillende personages onder andere door gebruik van verschillende jargons. De twee hoofdpersonages die aanvankelijk los van elkaar gesitueerd worden, hebben geleidelijk aan meer en meer met elkaar te maken en dat leidt zelfs tot een dode. De moordenaar geraakt verward en bang, dat leidt tot een geweldige ontknoping.Doordat je de personages beter en beter leert kennen, krijg je een goed idee over hun gedachten. Maar je ziet ook hoe de personages van situatie tot situatie een andere houding aannemen. Door het verhaal heen zie je zelfs duidelijk een evolutie van één van beide hoofdpersonages.Het boek wordt spannend doordat de personages elkaar steeds beter kennen en toch minder van elkaar weten. Dat klinkt misschien als een tegenstelling maar ik zeg dit omdat er veel achtergehouden wordt. In het boek is men niet eerlijk ten opzichte van elkaar en dat zorgt voor misverstanden. Daar draait het boek ook om, als men eerlijk was tegenover elkaar dan waren volgens mij veel dingen anders gebeurd en kon dit een verhaal zijn zonder slachtoffers. Het maakt het boek wel spannend, maar ik zou het eerder omschrijven als een psychologisch drama dan als een thriller.Ik vond het een beklijvend boek met een erg origineel verhaal. Er stond immers geen woord teveel of te weinig in. Het boek kon zelfs gebaseerd zijn op een waargebeurd verhaal aangezien ook in het echte leven iedereen wel iets weet van een andere persoon wat de andere niet mag weten. Vooral inhoudelijk vind ik het boek zo goed, naar stijl is het niet slecht maar ook geen top. Ik zou het niet direct een Gouden Strop geven, maar vier sterren kunnen er toch wel van af.</t>
  </si>
  <si>
    <t>De boekjes en verhalen van CSI zijn een beproefd recept maar zoals het vaak met steeds dezelfde maaltijd is, gaat dit verschijnsel met Teamgeest ook op.De magie van CSI is, wat mij betreft, een beetje (veel) verdwenen en er zit in dit verhaal weinig verrassends. Een standaard _x0091_politie-boefje_x0092_ verhaal wat zo standaard is weergegeven dat er ook geen enkele verrassing te vinden was en ook niet eens echt spannend.Ik vermoed ook dat Collins daarom maar de ploeg van Gil Grissoms uit elkaar heeft gerukt om ze, lopende het verhaal, weer naar elkaar te laten komen.Niet echt zo heel erg spannend maar och, leuk voor een verloren uurtje zonder veel nadenken even ontspannen. Van mij niet meer beloond dan met 2 sterren.</t>
  </si>
  <si>
    <t>In het ontroerende boek Ik ben er ontmoet de lezer Elsa, een jonge sportieve vrouw die tijdens het bergbeklimmen onder de sneeuw terecht is gekomen. Nu ligt ze al meer dan een half jaar in coma. Op de afdeling van het ziekenhuis waar Elsa op een kamer ligt is ook een jongeman opgenomen. Hij was dronken achter het stuur gestapt en heeft daarbij een ernstig ongeluk veroorzaakt. Zijn broer Thibault kan hier moeilijk mee omgaan en wil hem niet meer onder ogen komen. Wanneer hij zijn moeder naar het ziekenhuis brengt gaat Thibault niet mee naar de kamer van zijn broer en komt daarna door stom toeval in de kamer van Elsa terecht. De periode daarna keert hij regelmatig naar haar terug, ontmoet haar vrienden en krijgt sterk het gevoel dat zij op zijn aanwezigheid reageert. Terwijl haar familie de moed verloren lijkt te hebben groeit bij Thibault juist de hoop dat Elsa zal ontwaken….Met Ik ben er heeft Clélie Avit van een bijna ongeloofwaardig plot een krachtig, fascinerend en romantisch verhaal weten te maken, aannemelijk ook! Het boek laat zich niet wegleggen. Gaandeweg leer je de personages goed kennen en leef je al snel met ze mee.</t>
  </si>
  <si>
    <t>Gekocht op basis van een goede recensie. Na 24 pagina's terzijde gelegd. Onwaarschijnlijk (maar dat was tevoren bekend), kinderachtig en melig. Niet mijn soort humor. Dus waarom zou ik verder als er nog zoveel te lezen valt? Ook en juist van andere Vlaamse schrijvers. Miskoop.</t>
  </si>
  <si>
    <t>Zoals in de criminele wereld vaak dealtjes worden gesloten, heeft Appie Baantjer dat in het verleden met de Utrechtse misdaadauteur Ed van Eeden ook gedaan. Nadat de serie rond De Cock was afgerond, heeft de geestelijk vader met Van Eeden afgesproken dat er onder de auteursnaam Baantjer Inc. een nieuwe reeks wordt opgezet.Inhoudelijk mocht er niet veel verschil zijn met de serie rond De Cock, alleen zouden de personages op de voorgrond moeten veranderen, 'mister C-O-C-K' had zijn hoed immers aan de kapstok gehangen. Als goede opvolgers zijn Hendrick (met cee kaa) Zijlstra, een neefje van De Cock, en Oscar Graanoogst op het toneel verschenen. De PD (plaats delict) blijft onveranderd: Amsterdam. Moord op de tram is het vijfde deel in deze eigentijdse reeks.Ward Bolten reist met de Amsterdamse tram naar zijn werk als hij ziet dat een passagier door het schokken van zijn stoel glijdt en bewegingsloos blijft liggen. Op het Roelof Hartplein wordt vastgesteld dat de man dood is. Een wond in zijn hals bevestigt het vermoeden dat hij is vermoord. Vera Keizer van bureau De Pijp stuurt de jonge agent Hendrick Zijlstra naar de plaats delict en even later arriveert daar Oscar Graanoogst ook. Samen starten ze het onderzoek waarbij snel duidelijk wordt dat de moord tussen station Amstel en station Ceintuurbaan heeft plaatsgevonden. Het slachtoffer is de student Jordi Jongerius. Tijdens een bezoek aan zijn vriendin, Marja ter Weiden, valt het de speurders op dat beide studenten wel heel luxueus wonen. Omdat dit niet gefinancierd kan worden met hun studiebeurs, vermoeden ze het bestaan van een andere, wellicht illegale, geldstroom. Die vinden zal waarschijnlijk meer aanknopingspunten geven voor een motief, en wellicht ook voor het vinden van de dader.Het concept van deze vervolgserie is niet anders dan de zeventig boeken die eerder zijn verschenen rond hoofdinspecteur De Cock. Laagdrempelig geschreven, ongekunsteld en eenvoudig. Toch mist deze serie iets wat zijn grote voorbeeld wel heeft: de typische Amsterdamse humor! Natuurlijk zijn een aantal bekende Amsterdamse locaties in het verhaal opgenomen, maar een stamkroegje waar in een ontspannen sfeer logische oplossingen naar boven komen, ontbreekt. Even keert die sfeer terug als Hendrick Zijlstra zijn tante Marretje gaat feliciteren. Daar komt hij in het gezelschap van Jurriaan de Cock en Dick Vledder terecht, en dat roept nostalgische gevoelens op. Ook wordt veel ruimte vrijgemaakt voor de onderlinge relaties binnen het bureau. Het kan niet anders of dit moet ten koste gaan van de verhaallijn, het oplossen van de moord.Samengevat is Moord op de tram een simpel, kort verhaal met weinig diepgang. Dat 'gebrek' wordt enigszins gecompenseerd door het leesplezier, het boek laat zich immers zonder noemenswaardige inspanning lezen. Dus goed voor een avondje verstand op nul en blik in het boekje.</t>
  </si>
  <si>
    <t>Het onderwerp van het boek sprak mij onwijs aan, maar in mijn idee loopt het niet helemaal lekker over en wordt er aandacht gelegd op andere dingen dan ik had verwacht.Het is een lang verhaal, wat erg langzaam wordt verteld, waardoor ik eigenlijk al snel het boek wilde wegleggen. Niet gedaan, omdat ik het verhaal wilde begrijpen.Dit is het eerste boek van Tatiana en ik denk dat met moeite een ander boek zou beginnen van haar.</t>
  </si>
  <si>
    <t>Het is onvoorstelbaar dat de schrijver van De hoogvlieger' dezelfde auteur is als van De valse belofte. De hoogvlieger is werkelijk een uitschieter in het genre 'literaire thriller, vanwege het originele verhaal, dat bovendien op onnavolgbare wijze wordt verteld; spiritueel met puntige dialogen. De valse belofte ontbeert deze kwaliteiten jammerlijk. Overigens denk ik dat dat niet aan de auteur ligt, maar eerder aan de oubollige vertaling door Sandra van de Ven. Voor De hoogvlieger heeft de uitgever een betere keuze gedaan: Ineke Lenting. Hulde voor die vertaling; boe! voor die van De valse belofte!</t>
  </si>
  <si>
    <t>Een heel mooi verhaal met wat spanning maar ook over liefde en pijn. Ik lees niet vaak een roman maar als ze allemaal zo goed waren geschreven dan zou ik ze alleen maar willen lezen.</t>
  </si>
  <si>
    <t>I live by the oceanand during the nightI dive into itdown to the bottomunderneath all currentsand drop my anchorthis is where I'm stayingthis is my homeBjörk GudmundsdottirEn steeds is daar de oceaanDe zee, de oceaan, een fenomeen waar al door vele auteurs over is geschreven. Virginia Woolf, Iris Murdoch, Alessandro Baricco en vele anderen zijn Marie Darrieussecq al voorgegaan. Dat er ook in 'Zeewee' een belangrijke rol voor is weggelegd, maakt het verhaal absoluut niet oudbakken. Het geeft het iets dromerigs, iets slaperigs, zonder de urgentie van het onderwerp tekort te doen.Heel metaforisch opent dit derde boek van de auteur met:'Het is een mond, een halfopen, ademende mond, maar de ogen, de neus en de kin zijn weg. Een mond groter dan alle monden die je je kunt voorstellen, die de ruimte in tweeën splijt en steeds groter wordt, zo groot dat je met je lichaam een halve cirkel moet beschrijven om te proberen hem helemaal te zien. Het geluid is enorm, bulderend, maar dat is vooral omdat je het niet verwacht, je loopt het duin op, je worstelt om je voeten van de helling omhoog te trekken, een tijd lang bestaat er niets anders voor je dan dat zuigende vacuüm onder het zand, en in één keer explodeert de ruimte [...]'Een jonge vrouw haalt haar dochtertje - 'de kleine' - op bij haar grootmoeder en vertrekt met de auto naar de kust. Ze heeft tienduizend francs aan contanten mee en gebruikt haar bankpasje niet. Ze is duidelijk van zins om geen sporen achter te laten. Ze gaat er vandoor, zoveel is duidelijk. Ze wil verdwijnen, zonder het iemand te vertellen en zonder opgave van redenen.Na een nachtje in de tent doorgebracht te hebben, rijden ze door naar het zuiden, tot vlak bij de Spaanse grens, waar ze een appartementje huurt aan zee.Volgens een vast stramien verlopen hun zomerse dagen, kalm en rustig, met een dagelijks ijsje van Lopez de ijscoman. De kleine krijgt zwemles van Patrick. (Dit zijn ook meteen de enige personages die een naam hebben gekregen.) De moeder krijgt een affaire met Patrick, die van plan is om naar Australië te emigreren, en ze probeert door middel van een zelfstudie haar Engels op te halen.Hoewel ze ook wel eens aan haar vader denkt, die vast niet weet waar ze is, kan de kleine zich prima vermaken aan het strand en de zee.Ondertussen heeft de vader een detective in de arm genomen en mijmert de grootmoeder in een algenpakking over de dingen die ze met haar kleindochter ondernam. Op het moment dat ik de laatste bladzijde bereikte, ontlokte het me een gevoel van 'Ohhh....jeetje....'.Het verhaal is geheel verstoken van dialoog en de auteur is in deze de alwetende verteller. Zij heeft het overzicht en kan in de huid van de personages kruipen.Door de vele perspectiefwisselingen, de naamloze personages, waarbij Darrieussecq haar personages daardoor alleen met hij en zij aanduidt, is het aan de lezer om uit de tekst te destilleren welk personage de hoofdrol in de diverse passages toebedeeld heeft gekregen.Over de personages wordt niet geoordeeld. Er wordt nergens een 'goed-' of 'slecht-etiket' aan gehangen, maar de persoonsbeschrijvingen blijven heel sec.Ook over de gebeurtenissen die de moeder hebben doen besluiten om weg te gaan, wordt met geen woord gerept. Het zou in dit geval geen meerwaarde hebben.De motieven in dit verhaal zijn weglopen, vluchten, verlaten, achterlaten.Als allusie wordt de naam Penelope opgevoerd, maar waar Penelope geen ander minnaar wil en wacht op de terugkeer van Odyssee, is hier het omgekeerde het geval.De vele kleurbeschrijvingen, zoals lichtpaarse lucht, paarse zee, paarse bergen, een poreuze, purperrode stem, hemel als blauw vloeipapier, maken het verhaal zintuiglijk, evenals de vele beschrijvingen van geluiden of juist de afwezigheid ervan, van geuren, smaken, temperatuur en licht. Deze zintuiglijkheid maken het verhaal haast sensitief.'Ze strijkt over haar voorhoofd, haar jukbeenderen, ze zijn dik van de warmte of van de slaap, vage strepen op het vensterglas. Op haar wangen rijden de auto's en in haar voorhoofd zitten de gaten van de ramen aan de overkant. De zon schittert, verblindende lichtvlekken zetten de dingen in brand tot ze verdwijnen. Het gaas op het balkon verdeelt de lucht in kleine trillende ruitjes.'Wanneer de kleine zwemles heeft, veel geschreeuw hoort en onder water duikt, denkt ze; 'het water lijkt op slaap', want onder water hoort ze niets. Schitterende metafoor, zoals dit beschreven wordt.Darrieussecq heeft een geheel eigen stijl. Prachtig poëtisch proza, vol metaforen, die je misschien niet meteen kunt duiden en waarvoor je eerst even door moet lezen, om nog eens terug te lezen. Ze maakt vernuftig gebruik van showing, not telling. Het roept als vanzelf beelden op, is suggestief en laat voor de lezer veel te raden over.Ze verstaat de kunst om de lezer bij de leesles te houden en te dwingen tot slow reading. Haar verfijnde zinnen zijn vaak lang, vol interpuncties, samengesteld en vol suggestie.Er is ook absoluut ruimte om zelf te interpreteren. Zo heeft het zwemmen in zee, van Patrick en de moeder, bij mij een heel erotische indruk achtergelaten. Een liefdesspel tussen de golven.Een boek om meteen weer opnieuw te lezen wanneer je de laatste bladzijde uit hebt, om nog meer te ontdekken in de volle tekst.Ik heb weer een auteur ontdekt die mijn nieuwsgierigheid heeft gewekt en mij prikkelt om meer werk van haar te lezen. De vertaling van Mirjam de Veth leest fantastisch, meanderend, meebewegend met de golven en getijden, en soms zelfs schimmig, zoals de auteur het vast heeft bedoeld.Een schitterend kleinood met een mooie cover, uitgevoerd met een gedeelte van een aquarel in turquoise tinten van Yvonne van der Helm en gedrukt op gevergeerd papier*, in een eenmalig gelimiteerde uitgave van 700 stuks en onderdeel van de Franse reeks. Het hart van een bibliofiel, die ook nog houdt van Franse literatuur, zal onmiddellijk een paar slagen sneller gaan kloppen bij het lezen van dit pareltje.*Papier met een structuur waarbij om de paar millimeters een dunne lijn op het papier loopt. Dit patroon wordt bij de papierfabricatie vervaardigd en zorgt voor een papier met extra 'cachet'.AuteurMarie Darrieussecq, geboren op 3 januari 1969in Bayonne, is een Franse schrijver. Ze heeft gestudeerd als psychoanalyticus.In 1996 kwam haar eerste roman Zeugzoenen uit dat in veertig talen is vertaald en een bestseller werd. In 2013 won ze de Prix Médicis voor haar roman Je moet veel van mannen houden. Ze heeft zich literair laten beïnvloeden door het werk van Franz Kafka en Ovidius wiens boeken Tristia en Pontics ze heeft vertaald.Titel: ZeeweeOorspronkelijke titel: Le Mal de merAuteur: Marie DarrieussecqVertaling:Mirjam de VethPagina's: 110ISBN: 9789078627159Uitgeverij VleugelsFranse reeksVerschenen: 2015Oorspronkelijke uitgave: 1999</t>
  </si>
  <si>
    <t>Ik leende het boek van de bibliotheek maar vermoedde vooraf al, dat ik dit boek waarschijnlijk gewoon wil hébben. En dat blijkt waar. Een erg mooi en puur boek. Ik vond het zonde om uit te lezen, de manier hoe Eva Meijer haar zinnen formuleert is erg mooi. En de omschrijvingen over de vogels evenzeer. Mijn dagelijkse wandelingen zijn nu nog mooier. Ik kijk met nog meer romantiek naar vogels, en dan met name naar de koolmezen. De vele andere 'ster'ren, al is elke vogel uniek. Dat heeft Len Howard wel bewezen.</t>
  </si>
  <si>
    <t>Ik had me meer van het boek voorgesteld, uiteindelijk miste ik toch wel een beetje spanning in het boek. De opzet van het boek is goed en de potentie is er zeker, maar het is niet helemaal gelukt de spanning op te stuwen. Het plot zit iets te simpel inelkaar en de dader van de bedreigingen was me dan ook al snel duidelijk.</t>
  </si>
  <si>
    <t>Jim Bakkum (Idols, zanger, acteur) en Kirsten Michel (zangeres, songwriter en vocal coach voor Idols) zijn beide geen onbekenden in de muziekwereld. Samen schreven ze het vermakelijke voorleesboek Dadoe en de daarbij behorende cd met passende liedjes. In het boek vind je diverse herkenbare verhalen over het ondernemend jongentje Dadoe, zijn grappig hondje Toby en het lieve buurmeisje Didi. Samen beleven ze leuke avonturen. De vrolijke liedjes op de bijgeleverde cd sluiten daar perfect op aan. Goed gezongen liedjes door o.a. India Nanarjain (KvK en 4 Life) en Matheu Hinzen (Bloed zweet en tranen en Ciske de Rat). De pastelkleurige tekeningen van Sam Loman maken het geheel compleet. Haar mooie illustraties zijn gemaakt met Jims zoontje, zijn nichtje Jackie en het hondje van Kirstens als voorbeeld.Dadoe is een feest der herkenning, een leuk geanimeerd voorleesboek voor peuters en kleuters. Daar wordt je blij van! Wat nu alleen nog ontbreekt is een bijpassende jeugdmusical of theatervoorstelling.</t>
  </si>
  <si>
    <t>Van Milou van der Will verscheen eind 2010 haar eerste boek. Dit heb ik via een leesclub mogen lezen, en hoewel ik normaal gesproken niet bijzonder gecharmeerd ben van Nederlandse thrillers, staat mij bij dat ik het opvallend goed vond.Vandaar dat ik ook zo benieuwd was naar dit tweede boek van haar. Het gegeven klonk alvast goed en ik wilde het graag lezen. Helaas pakte het deze keer een beetje verkeerd uit voor mij. In het verhaal, waar ik verder niet op in zal gaan, spelen twee lijnen door elkaar, die - in mijn ogen - beter als twee verschillende verhalen had uitgewerkt kunnen worden. Nu zag ik twee lijnen, die allebei niet voldoende uitgewerkt waren om echt goed stand te kunnen houden. Daarnaast speelden op verschillende moment de geloofwaardigheid het boek nog een beetje parten en waren er momenten waarop ik me afvroeg welke psychologische stoornis de hoofdpersoon moest hebben zo weinig emoties toonde hij. De personages kwamen ook niet helemaal uit de verf, enkel de twee belangrijkste kregen wat meer aandacht (mijn inziens nog niet genoeg) waardoor je je niet verbonden met ze voelde en ook niet mee ging leven.Aan de andere kant was de schrijfstijl er een die heel prettig las, die ook heel gemakkelijk las. Soms misschien een beetje té. Wat ik vooral jammer vond was het ontbreken van écht mooie, memorabele zinnen die je bij blijven. Ik zou me nu al geen enkele zin meer voor de geest kunnen halen, en zeker niet een die de moeite van het doorvertellen waard zou zijn.Dat is ook een beetje het probleem met het hele boek. Ja, het leest makkelijk en snel en het is echt geen straf het te moeten lezen. Maar nee, het is niet iets waar je nog snel aan terug zal denken, niet iets dat je mensen aan gaat raden en niet iets waar je veel over zult vertellen. Jammer, maar ik heb het idee dat voor mij dit boek compleet is afgesloten en begint te vervagen zodra ik het voor de laatste keer heb dichtgeslagen.</t>
  </si>
  <si>
    <t>In deze sprookjesachtige roman lees je hoe een Pools meisje tijdens de tweede wereld oorlog probeert te overleven. Anna, een zevenjarig, wijs meisje komt er plotseling alleen voor te staan. Ze wordt onder de hoede genomen van een mysterieuze man. Hij spreekt net als haar vader vele talen en in haar beleving kan hij zelfs met vogels praten. Wie deze mysterieuze man is kom je niet precies te weten. Ze zwerven jarenlang samen rond en proberen onzichtbaar te blijven. Het kleine meisje wordt groter en langzamerhand moet zij voor hem gaan zorgen.Ik heb zelden meegemaakt dat zo'n zwaar thema zo mooi is beschreven. Normaal gesproken blijft er een naar gevoel bij me achter maar dat heb ik met dit boek niet. De schoonheid van de taal overheerst in dit bijzondere boek waarbij de lezer zelf veel moet invullen.</t>
  </si>
  <si>
    <t>Zielloze flauwiteiten. Hier heb ik kennelijke geen antenne voor. Vergeleken met Kafka! Laat me niet lachen.</t>
  </si>
  <si>
    <t>In Shaker Heights verloopt alles volgens een perfect uitgekiend plan. Ook het leven van de familie Richardson, met moeder Elena, vader Billy en hun kinderen Lexie, Trip, Moody en Izzy. Maar dat verandert met de komst van huurders Mia Warren en haar puberdochter Pearl. Elke dag verbinden zij zich meer met de familie, om vervolgens het perfecte leventje van Elena op zijn kop te zetten als een voogdijkwestie wordt opgerakeld. Maar wat is dan ook perfectie, daar in Shaker Heights en in het leven?‘Kleine Brandjes Overal’ begint min of meer bij het einde, als de brand al gesticht is. Stap voor stap werk je je terug naar het begin. Dat maakt helemaal niet uit, want onderweg merk je vaak genoeg dat het einde van een verhaal niet hetgeen is dat Celeste Ng je mee wil geven. Het is de reis, de relaties tussen mensen, de band tussen moeder en kinderen, de vraag of perfectie iets is om daar te streven… een geweldige beschrijving van hoe ‘kleine brandjes overal’ vrijwel letterlijk kunnen leiden tot iets groots: “Haar hele leven had ze geleerd dat hartstocht even gevaarlijk was als vuur. Het liep zo snel uit de hand. Het klom over muren en sprong over greppels. (..) Het was maar het beste om de eerste vonk onder controle te houden (..) Een vuurzee moest te allen tijde worden vermeden, vond ze. ”(p.169)Schrijfster Celeste Ng heeft een schitterende en herkenbare schrijfstijl waar je eigenlijk alleen maar van kunt houden. Net als in ‘Wat ik je nooit gezegd heb’ staat het vol met flashforwards, zinnen over de toekomst die spanning geven. Maar het allermooiste zijn de ‘als-dan’-voorspellingen (“als hij haar voor zichzelf had gehouden, had de toekomst er misschien heel anders uitgezien” (p.41) – “als een van de broers of zusjes Richardson die woensdagmiddag had opgelet tijdens het reclameblok” (p.136)). Ze geven het verhaal meer emotie mee en toveren in veel gevallen een glimlach op je gezicht. Want de toekomst liep nu eenmaal anders.‘Kleine Brandjes Overal’ heeft gewoon alles. Een mooi verhaal over relaties tussen mensen, dat ook nog eens op een prachtige manier verteld wordt. De personages zijn levensecht, sympathiek en om van te houden. Celeste Ng maakt van het lezen een interessante reis - dit boek wil je lezen!</t>
  </si>
  <si>
    <t>Wat een heerlijk verhaal, geweldig plot. Eén van de betere, zo niet de beste literaire thriller die ik gelezen heb. De diepe psychologische laag in combinatie met de spanning die 383 pagina's lang voelbaar is maken het voor mij een waar kunstwerk. Dit product van creativiteit verdient een mooie expositie. Kan niet wachten op het vervolg. Ik wens de schrijfster heel veel succes en geluk in haar verdere carrière. Ik weet zeker dat haar werken velen zullen boeien en inspireren!</t>
  </si>
  <si>
    <t>Zes vier is een code die veertien jaar geleden aan een ontvoeringszaak gegeven werd. Toen werd de jonge Shoko ontvoerd. Er is losgeld betaald, maar Shoko werd niet vrijgelaten. Kort daarna werd ze vermoord teruggevonden. Veertien jaar later is er van een dader of daders nog altijd geen spoor.Nu wil een hoge commissaris uit Tokyo de ouders ontmoeten met veel pers erbij om te tonen dat het onderzoek nog altijd doorgaat.Mikami was toen een van de rechercheurs, maar is ondertussen overgeplaatst naar mediarelaties. Het botert niet tussen de rechercheurs en mediarelaties. De pers wil altijd over alle feiten beschikken, maar de rechercheurs willen dit uiteraard niet om het onderzoek niet in gevaar te brengen. Dit zorgt voor een spanningsveld en het is voor Mikami altijd balanceren om voldoende informatie te geven om de pers tevreden te houden, maar niet te veel. Hij is er echter niet goed met zijn gedachten bij door de verdwijning van zijn eigen dochter.Het begin van dit boek vond ik sterk, maar daarna zakte het gigantisch in om te verworden tot een traag boek. De geplogenheden en beleefdheid die met de Japanse cultuur samenhangen zorgen ook niet voor enige actie, integendeel, ze vertragen mee de zaak.Ik ben nooit echt goed in dit boek geraakt en heb me naar het einde van dit boek moeten worstelen om dan te constateren dat het een echte tegenvaller is. Hier had ik zoveel meer van verwacht.</t>
  </si>
  <si>
    <t>Het eerste dat je te binnen schiet na een aantal bladzijden is "dit kán niet. Dit is gewoon infantiel". De personages worden naargelang de situatie geschilderd en bijgewerkt tot ze in de juiste bak kunnen worden gedeponeerd. Het (nou ja) "avontuur" is als het script voor een budgetloze B-film. Na een derde acht je het voor bekeken. Je leest hier en daar nog een woord en het verhaal is gekend. Absolute nonsens.</t>
  </si>
  <si>
    <t>Een aardig boek om tijdens een tropische vakantie te lezen. De exotische sferen worden goed gebracht. Het verhaal is, door de twee lijnen, wel spannend. De tweede lijn is goed gevonden.Dat zijn de positieve punten. Voor de rest: weinig diepgang en een gezocht plot. De hoofdpersonen worden slecht uitgewerkt en sommige zijpersonages zijn karikaturen. Al met al een te vlak verhaal en oppervlakkig vermaak.</t>
  </si>
  <si>
    <t>Ik ben een fan van Camilla Lackberg van het eerste uur, en ik versta dat je eens een andere weg wil inslaan maar wat is dit?Als je alle seks en vermelding van merken overslaat heb je nog maar een flinterdun verhaal dat nergens over gaat.Zonde....</t>
  </si>
  <si>
    <t>Niet enorm boeiend helaas. Ik had me er meer van voorgesteld. Vooral de eerste helft vond ik behoorlijk vervelend en de personages onsympathiek en ook niet zo uitgewerkt. Ook situaties en gebeurtenissen vond ik vaak wel èrg summier beschreven.Later werd het geheel wel wat beter maar toch in 't algemeen teleurstellend.</t>
  </si>
  <si>
    <t>Hele mooie citaten, prachtige zinspelingen en een origineel plot. Maar... Literaire thriller? Literair zeker, maar geen thriller... Daarvoor miste ik te weinig spanning. Ik vond het meer een psychologische roman, met een bijzondere schrijfstijl.</t>
  </si>
  <si>
    <t>Ok, Allan Karlsson kwam terug, maar is toch weer gegaan. En waar Allan nou uiteindelijk beland is?Het was totaal niet Jonas Jonasson zijn intentie om een tweede boek te schrijven over de belevenissen van de 100-jarige Allan Karlsson en zijn maatje Julius Jonsson. Maar Allan zou Allan niet zijn als hij toch de schrijver zover kreeg om te vertellen wat hem nu toch allemaal weer overkomen is.Allan en Julius vervelen zich inmiddels op Bali, ze zitten er al een tijdje en Julius maakt zich erge zorgen over dat het geld opgeraakt is. Toch gaan ze heerlijk Allan zijn 101ste verjaardag vieren. Maar hoe gaat dit betaald worden? Zoals enkel dit duo kan overkomen weten ze hun geldproblemen te ontvluchten door weg te vliegen naar het wereldtoneel van de politiek. Je kan het zo gek niet bedenken of Allan weet het vertrouwen te winnen van iedere wereldleider die in de ogen van Jonas Jonasson aan de touwtjes (denkt) te trekken. Behalve May, die is tenslotte te druk met het slopen van haar eigen landHet boek is met de vinger op de pols van actualiteit geschreven. En hoe absurd de ludieke acties van Allan en Julius ook zijn, of het nou asperges betreft of het nieuws, misschien zou er inderdaad iemand als Allan nodig zijn om te zorgen dat de trollen niet zoveel zouden kunnen beïnvloeden.De 100-jarige man die terugkwam om de wereld te redden is een lekkere weglezer, ik las het in de trein en het gebeurde zelfs een keer dat ik vergat uit te stappen op plek van bestemming (gelukkig was het het eindpunt en reed de trein niet verder). Nou dat zegt voor mij genoeg.</t>
  </si>
  <si>
    <t>Enkele ingrediënten voor dit heerlijke maar ook unheimliche verhaal zie je al op de cover, zoals afbeeldingen van een vork, bloemkoolroosjes die lijken op hersenen: 'sponsachtig en een weefsel vol lacunes', een koksmuts en ganzen. En dat alles op een achterkleur die rood is.Bloed is rood, maar ook wijn heeft deze kleur.Een grappig en knap gevonden detail: de titel kan op verschillende manieren uitgelegd worden.Telkens weer verspringt het verhaal van het heden terug naar de tijd waarin zijn vader nog leefde en twee Michelin-sterren kreeg.Fer Orsouw groeide letterlijk op in de schaduw van zijn vader. Waar zijn vader was, wilde Fer zijn zodat zijn vader hem op zou merken. Hij veroverde zelfs een vaste plek in de keuken waar hij niet in de weg zat maar alles goed kon volgen wat zijn vader deed; ruiken, proeven en selecteren.Tafel negentien in het restaurant is een belangrijk gegeven in dit verhaal;Fer schiet daar als kleine jongen zijn vader te hulp op een cruciaal moment, maar hij weet dan niet dat dit diens dood betekent.Wanneer Fer inmiddels chef-kok is heeft hij een bijzonder talent ontwikkeld; hij kan op een onnavolgbare manier complexe gerechten nabootsen. In zijn privé-leven gaat niets van een leien dakje, zelfs zijn moeder reageert niet zoals hij verwacht had. Ook zij is niet tevreden met hem zoals hij is. Zijn gerechten moet nog verfijnder worden, is haar boodschap aan hem.Als zijn restaurant uit onverwachte hoek bedreigd wordt, besluit hij drie vliegen in één klap te slaan wanneer hij op een dag slechts drie gasten blijkt te hebben die door hem gevoed willen worden. Hij gaat druk aan het werk om een maaltijd te bereiden met een hoofdgerecht dat onnavolgbaar is. Het moet opgegeten worden, proeven is uit den boze.Tijdens het lezen zie je voor je ogen de ingrediënten verschijnen op de werkbladen in de keukens en ruik je bijna de bouillon.De personages worden beschreven op een manier die passend is in het verhaal: niet helemaal duidelijk, zodat er wat te vragen overblijft.Deze spannende roman is zeker de moeite van het lezen waard.Pas op het allerlaatste moment wordt de plot duidelijk voor de lezer; het lijkt in dat opzicht een beetje op het verhaal 'Lam ter slachtbank' (1953) van Roald Dahl.Het hoofdgerecht heb ik vlot uitgelezen en kan het zeker aanraden. Ik kijk uit naar een volgend boek van Maarten Blom.Deze recensie is eerder geplaatst op mijn blog. 'Graag Gelezen', mijn boekenblog.</t>
  </si>
  <si>
    <t>Nog maar amper een jaar geleden werd de eerste thriller van Linwood Barclay, No Time for Goodbye, in Nederland op de markt gebracht onder de titel Zonder een woord. Het boek had het uiteraard al heel goed gedaan in Amerika en ook in Nederland kreeg het lovende recensies. Tijd dus voor een tweede boek. En gelukkig bewijst Linwood Barclay dat hij de pen (het toetsenbord) echt beheerst, want Too Close to Home is minstens even spannend en goed geschreven.In dit verhaal gebeurt er iets waar iedereen geschokt van zou raken: de buren worden vermoord! Albert, Donna en hun zoon Adam Langley worden alle drie doodgeschoten. De schok komt het hardste aan bij hun naast buren, de familie Cutter. De levens van Eileen, Jim en Derek zullen nooit meer hetzelfde zijn.Prachtig, zoals Barclay een verhaal neerzet dat simpel lijkt, maar dat meerdere lagen blijkt te hebben. In die zin schrijft hij boeken die bij de fans van Nicci French en Ruth Rendell in goede aarde zullen vallen. Het is allemaal nét wat vlotter, nét wat heftiger, maar in de grond hetzelfde. Een spannend verhaal dat vooral veel lagen kent. Het begint met het feit dat de familie Langley wordt vermoord, maar al snel blijkt er tussen elk lid van de familie Langley en de familie Cutter een speciaal draadje te lopen. Een draadje dat vaak beter verborgen kan blijven. Een belangrijke rol wordt ook gespeeld door de vroegere werkgever van Jim en vooral die rol is meesterlijk uitgewerkt. Alle hoofdpersonen, ook de familie Langley, worden door Barclay haarscherp neergezet zonder dat je verveeld wordt door uitgebreide uitwijdingen over hun doen en laten. En natuurlijk zitten er de nodige onverwachte wendingen in het plot, maar nergens doet het geheel gedwongen aan. Kortom: Linwood Barclay is goed, écht goed! En voor de fans die liever Nederlands lezen: het boek is uitgekomen bij De Boekerij onder de titel Dicht bij huis. (Door: Jannelies Smit)</t>
  </si>
  <si>
    <t>Het verhaal van iemand anders, het debuut van Anneliese Mackintosh, blijkt winnaar te zijn van diverse Amerikaanse prijzen. In april werd het boek uitgegeven door uitgeverij Atlas Contact. Een boek met 30 korte verhalen over Gretchen, een twintiger die je in je hart sluit en in wie je jezelf herkent. Maar is dit wel zo?Gretchen is een getalenteerd meisje dat houdt van tatoeages en seks. Soms verminkt ze zichzelf. Regelmatig duikt ze het bed in, met mannen of vrouwen, het maakt haar niet uit. Vaak hebben haar bedpartners het niet erg goed met haar voor. Gretchens vader is overleden en daar heeft ze het nog steeds moeilijk mee. Maar bovenal is Gretchen vreemd.Daarnaast heeft Gretchen veel gezichten. Dat is duidelijk te zien aan de cover, die bestaat uit blokjes met foto’s van de hoofdpersoon. In het midden zien we de ‘normale’ Gretchen en daaromheen de verschillende kanten die het meisje heeft. De foto’s zijn vrolijk en nodigen uit tot het lezen. Dit kan grappig worden. Tenminste, die indruk krijg je.Niets is minder waar. De verhalen waarin Gretchen over haar vader vertelt zijn mooi, maar zwaar. Er wordt gezegd dat Gretchen een vrolijke kijk op het leven heeft. De vraag is waar? Erg is dat niet. De verhalen over papa raken een gevoelige snaar. Op een bijzondere manier wordt het gemis van een vader vormgegeven. Deze verhalen lijken het boek ietwat diepgang te geven.Helaas wordt die diepgang teniet gedaan door de grove andere verhalen. Bijvoorbeeld het verhaal Van die kleine rituelen. Het bevat allereerst geen lijn. Maar als er dan ook nog vragen in voorkomen als 'Hoe is het om borsten te hebben?', 'Hoe is het om een penis te hebben?' en 'Hoe zit het met je kut?', wordt het wel erg plat. Ook de herkenbaarheid in jezelf is daar ver te zoeken. Gretchen zegt hier bijvoorbeeld dat ze hoopte dat haar borsten zouden slinken toen ze begonnen met groeien. Ook nu is de vraag: wat is hier herkenbaar aan?De verhalen gaan nergens over. Je bent aan het lezen, maar hebt geen idee waar het naartoe gaat. Bijna elk verhaal laat je ontevreden achter. Was dit het nou? Wat moet ik hiermee? Vragen die regelmatig door je hoofd spoken. Een enkel verhaal is wel de moeite waard.Het verhaal van iemand anders  maakt de verwachtingen niet waar. Je verwacht een vrolijk boek met leuke verhalen over een twintiger. Je krijgt nietszeggende anekdotes uit een leven vol seks. Soms word je geraakt, maar helaas doet het volgende verhaal dat weer teniet. Jammer.</t>
  </si>
  <si>
    <t>Na de 50/50 moorden, dat ik een erg goed boek vond, had ik hoge verwachtingen van het volgende boek van Steve Mosby. Voor een schrijver is het natuurlijk moeilijk om zo'n succes te evenaren of zelfs te verbeteren, maar ik was ervan overtuigd dat dat Mosby met Niemand die je hoort wel gelukt was.Vol optimisme begon ik aan Niemand die je hoort, maar ik kwam er al redelijk snel achter dat Mosby mijn verwachting niet kon waarmaken. Het verhaal, dat op zich goed kan zijn voor een grote dosis spanning, mist deze grotendeels. Helaas, want daardoor is het boek niets meer of minder dan een 'gewoon' boek waar af en toe wat spanning in voorkomt.Deze spanning wordt gedurende het boek wel wat opgebouwd, het plot heeft een verrassende wending, maar over het geheel genomen is het toch allemaal net niet. Ondanks dit is het wel een prettig geschreven boek dat vlot wegleest. Maar zo'n topper als de 50/50 moorden is het zeker niet. En dat is jammer.</t>
  </si>
  <si>
    <t>Om heel eerlijk te zijn was ik na 3 vervolgverhalen een beetje verzadigd. Ik volgde het verhaal van Martin destijds wel via Facebook maar in tegenstelling tot de eerdere 3 delen sloeg ik ook wel eens een dagje over. Niet bewust, maar gewoon vergeten. Nu ik “Tegenstroom” in 1 ruk kon uitlezen kan ik maar 1 ding zeggen: sorry Martin! Je had mijn volle aandacht zeker verdiend want dit is gewoon een heerlijke feelgood zoals alleen Jackie van Laren ze kan schrijven. Met leuke en vooral gekke uitdrukkingen, met heerlijke karakters en net als de vorige 3 boeken uit deze Eilandserie, met heel veel gevoel! Want daar pakt zij mij elke keer mee in, dat gevoel… ik voel de twijfel, ik voel de hoop, ik voel de verliefdheid, ik voel de euforie… ze passeren allemaal de revue en ik leef mee, ik zit er helemaal in…. en dat is uiteindelijk waar het voor mij bij het lezen om gaat…</t>
  </si>
  <si>
    <t>Bij het zien van de cover en de titel verwacht je een mysterieus boek te gaan lezen. Een boek over een geheim iets waar je nieuwsgierig naar wordt. Wat je misschien kan gebruiken in je eigen huwelijk.Het eerste hoofdstuk begint lekker, je wordt nieuwsgierig naar wat Jake is overkomen en waarom, maar dan wordt het monotoom en vaak langdradig. Er zit geen vaart in, soms is het saai. Geregeld speel je met de gedachte om het boek weg te leggen, om een ander boek te gaan lezen. Toch doe je dat niet, omdat je benieuwd bent of het verhaal later toch wat vlotter wordt en je bent heel erg benieuwd naar hoe het afloopt, wat het geheim is van het pact.De opbouw is op zich goed, je wordt langzaam aan naar het plot geleid. Af en toe wordt er even terug gekeken naar hoe het begon of naar een bepaald gedeelte uit de schooltijd.Helaas komt het verhaal geregeld erg ongeloofwaardig over. Zoals bijvoorbeeld het ondertekenen van iets, zonder goed te lezen wat je ondertekent, de straffen als je je niet aan het pact houdt en de extreme controle. Het verhaal bevat vaak veel te veel opsommingen van bijvoorbeeld een omgeving of een persoon die niet hadden gehoeven.Het is jammer dat het verhaal maar vanuit één persoon is verteld en niet door beiden, waardoor je eigenlijk niet weet wat de ander denkt of precies meemaakt. Als het verhaal ook vanuit de andere persoon was verteld, dan was het waarschijnlijk een beter verhaal geworden.Het einde is, ondanks een boodschap, toch vreemd en voelt niet af. Je hebt het gevoel dat je nog een stukje mist. Een epiloog met een kijkje in de toekomst had het verhaal af gemaakt.Toch was het plot ook wel weer verrassend, je verwacht dat die een andere wending zou krijgen.Lees verder op https://surfingann.blogspot.nl/2017/07/het-huwelijkspact-michelle-richmond.html.</t>
  </si>
  <si>
    <t>Het vehaal begint horror achtig met een moord op een man wiens handen zijn afgehouwen, even later weer een absurde moord, de moorden worden teruggebracht naar een klas waarin ook Fabian Risk, een rechercheur van deel uitmaakten.Als snel wordt de link van de moorden gelegd naar een jongen die in de klas heel erg gepest werd, met name door de 2 mensen die vermoord werden.Het onderzoek wordt ondersteboven geworpen als ook diegene die gepest werd, vermoord wordt aangetroffen, het is duidelijk iedereen uit de klas van weleer is niet veilig.Een prima thriller, die vooral naar het einde toe erg spannend wordt</t>
  </si>
  <si>
    <t>Ik had mij opgegeven om dit buzzboek te lezen omdat het actuele thema mij aantrok. Wat de gevolgen kunnen zijn van het viral gaan van een filmpje. Al gelijk werd je in het verhaal meegenomen door het begin: "Ik heb twaalf jongens gepijpt in Magaluf. Tot nu toe hebben 23.096 mensen me dat zien doen." Voor mij gaf dat al aan dat het verhaal indruk kan maken. Het verhaal wordt vanuit twee perspectieven verteld; vanuit Su, de hoofdpersoon in dit verhaal en vanuit haar moeder Ruth. Dit filmpje is online gezet terwijl Su met haar zus Leah op vakantie was. Dit heeft grote invloed op haar leven en die van haar familie. Su wil niet terug naar huis en verdwijnt. Ondertussen gaat Ruth, die rechter is, de strijd aan wat zij tegen het online gaan van dit filmpje kan doen en probeert de daders te vinden. Su komt oorspronkelijk uit Korea en is door Ruth en Bernard geadopteerd. Dit komt ook in het verhaal terug en zorgt ervoor dat je je meer in de personages in kan leven.Ik kon het boek moeilijk weg leggen omdat ik heel benieuwd was hoe het verhaal verder zou gaan. Enerzijds wat Sue zou doen en anderzijds wat haar moeder kan bereiken. In ieder geval is duidelijk dat moederliefde ver kan gaan.Ik vond het geen thriller qua spanning, vond het vooral een indrukwekkend verhaal omdat ik mij realiseer dat filmpjes verstrekkende gevolgen kunnen hebben waar je niet altijd invloed op hebt.. Des te erger is het wat dan kan gebeuren.Het verhaal zet je dus erg aan het denken over de technologie van nu en de gevolgen die dit in de maatschappij kan hebben. Ook al is het geen waargebeurd verhaal, het is bij mij wel blijven hangen.</t>
  </si>
  <si>
    <t>Het boek pakte me al snel! Je leest het verhaal vanuit meerdere personen, wat het boek meer diepgang geeft. Ik kan me de moeder van Su goed voorstellen; als er iemand aan je kind komt, verander je in een tijger.Het verhaal is makkelijk geschreven en leest daardoor heerlijk snel weg!</t>
  </si>
  <si>
    <t>De avonturen van Lydia, haar broer, haar minnaar en nog een paar anderen in het Rusland van Stalin. Een tijd die nog steeds op de huidige Russische tijd lijkt, lijkt mij. Wie kan je vertrouwen, armoede, strafkampen, de ingrediënten die er veel in voorkomen. Lydia is een stoere meid, nergens bang voor en gaat samen met haar broer op zoek naar haar vader. Een meeslepend verhaal.</t>
  </si>
  <si>
    <t>Ik las voor het eerst een boek van Lucinda Carrington namelijk'Negentig Dagen Genevieve' . Op de achterkant las ik desamenvatting en het sprak me wel aan. Eenmaal begonnen aan hetboek, kreeg ik me twijfels. Je word er gelijk in gezogen, in plaatsvan dat je er geleidelijk in gaat is het nu meteen raak. Het wasniet prettig om te lezen, zowel het verhaal als de teksten stondenvol met spelfouten. Maar al met al, heb ik het wel uitgelezen, Hetis niet spannender dan 'Vijftig Tinten Grijs', maar ze heeft weleen poging gedaan tot.</t>
  </si>
  <si>
    <t>Pas toen ik een jaar of 17 was, werd MSN een vast onderdeel van mijn bestaan. Ik ben nog opgegroeid zonder smartphone in mijn jaszak, zonder facebook en twitter. En gelukkig ook zonder het cyberpesten. Als ik thuis was, was ik veilig en kon niemand me iets maken. En nu ik al jaren ouder ben, hoop ik dat ik veel beter in staat ben om oorzaak en gevolg van acties af te wegen.Het is dan ook heel makkelijk om te zeggen "hoe kun je dat nu doen? Hoe kun je zo stom en naief zijn?" Maar dit boek is er wonderwel in geslaagd om me dusdanig mee te slepen in de emoties van Coco dat ik het begrijp. Ik begrijp waarom ze het gedaan heeft, waarom ze er geen kwaad in zag, waarom het zo'n leuk en spannend idee leek. En ik begrijp ook hoe zij met geen mogelijkheid heeft kunnen overzien hoe groot de gevolgen zouden zijn.Het resultaat is een confronterend boek. We zien de impact die alles heeft op Coco, maar ook op alle mensen om haar heen. We voelen de moed en wanhoop die zij ervaart. We ervaren de uitzichtloosheid. Maar ik voelde vooral Coco's schaamte, omdat ze zichzelf diezelfde vragen stelde: Waarom heb ik het gedaan? Hoe kon ik zo stom zijn? Hoe kon ik zo naief zijn? En ook de gevolgen die dat met zich meedraagt.Ik hoop dat veel middelbare scholieren dit boek lezen. Niet omdat ik het ze niet gun om hun eigen fouten te maken, maar wel omdat sommige fouten nu eenmaal grotere gevolgen hebben dan andere.</t>
  </si>
  <si>
    <t>Ik heb het boek vrijwel in een ruk uitgelezen. Na de proloog wil je verder lezen. Het begintintrigerend en ook daarna wordt telkens een tipje van de sluier opgelicht en denk je te weten wie de dader is. Toch wordt je steeds weer een beetje op het verkeerde spoor gezet. De beschrijvingen in het boek zijn zeer gedetailleerd. Sheriff Nick Morrelli die weinig ervaring heeft moet op jacht naar een moordenaar van een kleine jongen. De moord lijkt erg op drie moorden die een inmiddels geëxecuteerde seriemoordenaar had gepleegd. Derhalve wordt de hulp ingeroepen van FBI agent Maggie O'Dell. Al vrij snel beginnen ze te twijfelen of het om een copycat gaat of dat de vorige moorden toch niet door dezelfde dader zijn gepleegd. Dan de zus van Nick die journaliste is en met deze zaak hoopt door te breken wat niet altijd in goede aarde valt. En terwijl ze allen aan de zaak werken gaat de moordenaar ook gewoon door en worden meer jongens vermist. Een spannend verhaal met ook een romantisch tintje. Het boek eindigt met een cliffhanger waardoor je het volgende deel wel moet lezen, tenminste... als je wilt weten hoe het verder afloopt. Wat mij betreft absoluut een aanrader.</t>
  </si>
  <si>
    <t>Denemarken is één van de gelukkigste landen van de wereld en volgens auteur Meik Wiking is dit allemaal te danken aan het Deense hygge. Een woord dat lastig te vertalen is, maar in het boek wordt het vergeleken met het Nederlandse woord gezelligheid. Toch zit in hygge nog meer: comfort, warmte en saamhorigheid. Het kleine genieten. Denk daarbij aan een koude avond, waarbij je met vrienden bij het haardvuur zit, een goed gesprek hebt bij kaarslicht en geniet van een heerlijk zelfbereide stoofschotel.Meik Wiking van the Happiness Research Institute in Kopenhagen deelt in het boek Hygge - de Deense kunst van het leven - het geheim van de Denen. Hygge is een levensstijl die je gelukkig maakt. Als je dit allemaal aantrekkelijk in de oren klinkt dan is het boek Hygge zeker een geschikte inspiratiebron. Meik Wiking deelt hoe de Denen hygge vormgeven, wat ze doen om hygge te creëren. De auteur probeert via verschillende thema’s duidelijk te maken wat hygge precies inhoudt, zo gaat het over licht, vriendschap, eten en drinken, kleding, woninginrichting, hygge-activiteiten, hygge rondleiding door Kopenhagen en zomer-hygge. Aan het eind van het boek gaat de schrijver in op de vijf aspecten van hygge (smaak, geur, geluid, gevoel en zien) en hygge en geluk.Licht is bijvoorbeeld een belangrijk onderdeel van hygge. Sfeervolle verlichting, zoals kaarsen creëren een knusse sfeer, waardoor de gezelligheid wordt bevorderd. De Denen branden dan ook de meeste kaarsen per hoofd van de bevolking. Naast licht is ook eten en drinken belangrijk. De Denen koken veel met elkaar, om dit gezamenlijk op eten tijdens een lang diner dat uitloopt in goede gesprekken, of een avond met spelletjes spelen.Auteur Meik Wiking is een wetenschapper, maar hij heeft zijn boek Hygge in een toegankelijke schrijfstijl geschreven, waardoor dit boek voor iedereen makkelijk te lezen is en begrijpelijk is.Het boek Hygge is sfeervol vormgegeven. Het boek bevat mooie illustraties en foto’s, die de hygge-sfeer uitstralen. Een heerlijk boek om te lezen en je te laten inspireren om hygge ook in je eigen leven toe te passen, want naast een beschrijving van de hygge bij de Denen geeft de auteur ook tips om zelf hygge te creëren in je eigen leven. En wie wil dat nu niet, een gezellig en gelukkig leven? Zeker in deze tijd van de herfst en winter, is dit boek een prachtige inspiratiebron om het binnenshuis sfeervol te maken en te genieten van knusheid en gezelligheid.</t>
  </si>
  <si>
    <t>Dir was niet helemaal mijn boek. De beschrijvingen waren te lang(dradig) waardoor het boek me niet-blanke blijven boeien. Ik ben gestopt op bladzijde 208.</t>
  </si>
  <si>
    <t>Saai en niet door te komen.....dit is dus een echte miskoop.Jammer!!</t>
  </si>
  <si>
    <t>Samenvatting verhaalDrie vrienden, een huis (en een klusjesman) gaat over Noor die een baan aangeboden heeft gekregen in het Van Gogh Museum en hiervoor Maastricht inruilt voor Amsterdam. Haar vertrouwde leven in Maastricht en haar ouders en vriend laat ze daar achter. Zij zijn niet blij dat Noor naar Amsterdam gaat.In Amsterdam gaat ze een appartement delen met Joost, die ze nog van haar studie kent en bij het Rijksmuseum werkt, en met Kiki haar zusje. Kiki is totaal anders, is wild en doet waar ze zin in heeft en heeft er bewust voor gekozen single te zijn. Haar werk voor de kunstenaar Jeff Koons in New York heeft haar naar Amsterdam gebracht om daar een nogal spraakmakende tentoonstelling verder onder de aandacht te brengen.Zij gaan met z’n drieën in een appartement aan de Herengracht wonen waar nog het een en ander aan moet gebeuren. Ze spreken met elkaar af het niet over werk te hebben en verder alles met elkaar te delen. Noor krijgt het hier moeilijk mee doordat ze een ernstig schandaal op haar werk meemaakt. Dit kan zij niet op haar werk delen en vanwege die afspraak ook niet met haar huisgenoten.Noor is gedreven en wil haar baan bij het Van Gogh Museum een groot succes maken. Hierdoor raakt ze steeds meer vervreemd van haar vriend en ouders die haar hierin niet begrijpen.Het schandaal brengt haar in een steeds moeilijkere situatie waarin ze nog het een en ander mee gaat maken.BeoordelingIk heb gekozen voor dit boek omdat het verhaal mij fascineerde. Behalve dat ik nog niet eerder zo’n verhaal had gelezen, vond ik het interessant om een verhaal te lezen wat zich afspeelt in de kunstenaarswereld en ook nog in Amsterdam: één van mijn favoriete steden! Eerdere boeken die ik van Astrid Harrewijn had gelezen lazen heerlijk weg en ik was ook wel benieuwd of zij dat met dit verhaal ook weer voor elkaar zou krijgen. De cover van het boek trok mij erg aan. Erg sprekend omdat ik er duidelijk uithaal dat het verhaal zich in Amsterdam afspeelt en ik door de tram Museumplein een link zag naar het museum waar Noor werkt..Na het lezen van dit boek blijkt de tram een hele andere rol in het verhaal te spelen.Ik kon het boek moeilijk wegleggen. Dit kwam omdat het verhaal heerlijk wegleest en omdat ik nieuwsgierig was hoe het verhaal verder zou gaan. Astrid Harrewijn beschrijft de kunstwereld en beleving in een museum heel mooi. Ik ben geïntrigeerd geraakt door de beleving van Noor hoe zij naar kunst kijkt als zij in het museum rondloopt. Hierdoor ben ik enthousiast geworden om naar het Van Gogh Museum te gaan (en andere kunstmusea) en hier rond te kijken. Zelfs nu ik het boek al een tijdje uit heb denk ik hier nog vaak aan terug hoe mooi het is als kunst dit bij je los kan maken. Tijdens het lezen vond ik het af en toe frustrerend om te lezen hoe Noor omging met haar relatie. Het past echter wel goed bij het verhaal en de ontwikkelingen hierin. Ik relateer het meer naar de werkelijkheid waarin ik hoop dat iemand als Noor meer voor zichzelf opkomt in haar relatie.Ik vond het erg jammer dat het boek het einde naderde. Niet omdat ik een ander einde had willen zien. Dat paste juist goed bij de verwachtingen die ik tijdens het lezen kreeg. Ik ging mij helemaal inleven in Noor en de spanning die het verhaal met zich meebracht zorgde er wel voor dat ik bepaalde hoop kreeg bij hoe het verhaal zich zou ontwikkelen en eindigen.</t>
  </si>
  <si>
    <t>In Nederland wordt vaak geklaagd over het optreden van de politie, maar wat speurders er in Londen van bakken is echt lachwekkend. Inspecteur Torne is een tobber, hij walgt van zijn werk en denkt erover een winkeltje te beginnen. Van zijn medewerkers is er één verslaafd aan cocaïne, de ander heeft huwelijksproblemen. Dit illustere trio moet een aantal lugubere moorden oplossen.Halverwege het boek weet je als oplettende lezer wie de dader is, maar Torne ziet het niet. Gelukkig maar, anders was het een dun boekje geweest. Intussen stapelt de inspecteur de ene blunder op de andere en dat kost veel onschuldige levens. Hij heeft het daar, terecht, erg moeilijk mee. Zo vervoert hij een moordenaar in zijn auto op de achterbank. Deze geeft hem uiteraard een klap op zijn kop en neemt de benen. Je vraagt je af hoeveel fatale fouten een politieman daar ongestraft mag maken.Billington kan vlot schrijven, al houd ik persoonlijk niet zo van die snelle scènewisselingen.Het idee achter het verhaal is op zich aardig, maar de speurder moet in een thriller wel de lezer te slim af zijn en niet andersom.</t>
  </si>
  <si>
    <t>Na een foute avond vol drank wordt Lily wakker naast Eindhovens lokale popidool Mika. Ze heeft een hekel aan de populaire band, waarvan de bandleden denken dat ze alles maar kunnen krijgen. Als Mika haar maar niet met rust laat en ze hem beter leert kennen, lijkt hij misschien niet zo verschrikkelijk als Lily dacht. Misschien kampt hij zelfs wel met soortgelijke problemen als zijzelf. En hij? Wat vindt hij van haar?‘Chaos &amp; Structure’ was een leuk soort van amusement op de camping aan de rand van de Grand Canyon. Lily en Mika nemen je als lezer mee in een heen-en-weer gewaggel tussen haat en liefde. Om confused van te worden. Heen en weer, op en neer. Lily en Mika weten niet wat ze willen, wat onwijs wordt doorgevoerd en aan bod komt in het boek. Op een gegeven moment hunker je als lezer naar wat vastigheid, maar dit is ver te zoeken.Hoewel Lily en Mika zeer origineel zijn in het maken van keuzes – echt, ze liggen te zoenen en twee minuten later rent Lily boos het huis van Mika uit – gebeurt er verder weinig. Hoofdstuk één is interessant, omdat Lily hier wakker wordt naast Mika en zich niets meer kan herinneren. Echter, daarna wordt er enkel gehobbeld van liefde naar haat. Een sterk plot is er niet, want wat het leven betreft is het tweetal een beetje aan het aanmodderen. En dat, terwijl ze wel hobby’s hebben waarvoor ze uitkomen. Toch wordt de lezer met een milde indruk achtergelaten.Volg deze link om de rest van de recensie te lezen: https://qreativeminds.weebly.com/recensies/recensie-chaos-structure-marielle-brouwer</t>
  </si>
  <si>
    <t>Het is vaak zo dat na een geweldig boek het tweede deel tegenvalt.Helaas is dat in dit geval niet anders. Na enorm genoten te hebben van het Rosie Project wilde ik dit deel ook lezen.We kennen inmiddels de hoofdrolspelers en hebben ze in ons hart gesloten.Het boek begint goed, realistisch, maar al snel gaat het fout: Doordat Rosie zwanger raakt gaat Don filmen in een New Yorks park om kennis over kleine kinderen op te doen. Vanaf dat moment vind ik het boek niet meer realistisch en amerikaans overdreven.Geen mens gaat van alles en nog wat in scene zetten om zijn vrouw te beschermen, je gaat niet in een peperduur appartement wonen waar het altijd naar bier stinkt, gratis, om iemand te helpen.Hoewel er erg leuke stukken in het boek zitten vond ik dit een tegenvaller.Voor mij zeker geen aanvulling op deel 1.Jammer!!</t>
  </si>
  <si>
    <t>Wanneer Lore elf jaar is, staat ’s nachts opeens haar huis in brand. Ze zoekt haar moeder tussen de vlammen door, maar vindt haar niet. Het laatste wat ze zich kan herinneren van die nacht is dat iemand haar oppakt en naar buiten brengt. Hoewel ze eerst denkt dat dit haar moeder is, blijkt achteraf dat haar moeder de brand niet overleefd heeft.Vijftien jaar later keert Lore terug naar de kustplaats waar ze opgroeide. Haar oma is net overleden, en omdat zij een bekende schilderes was, heeft de lokale kunstvereniging hier een evenement rondom gepland. Lore is uiteraard uitgenodigd. De komst naar het plaatsje haalt bij Lore nare herinneringen naar boven en ze begint dit avontuur dan ook met veel twijfel en wantrouwen. Toch raakt ze bevriend met haar buurvrouw Gitte en ook de relatie met haar oude buurjongen Patrick bloeit langzaam op. Maar hoe langer ze terug is, hoe meer ze gaat nadenken over die bewuste avond en hoe opvallender het voor haar wordt dat niet alles op elkaar aansluit. Wanneer er dan ook vreemde dingen gebeuren, gaat Lore samen met Patrick op onderzoek uit om er achter te komen wat er nu precies met haar moeder gebeurd is.Tijdens de proloog word je het verhaal ingezogen, je wilt meteen weten hoe het verder gaat. Schrijfster Lizi Mulder laat je echter nog even wachten en introduceert eerst nog een aantal andere personages. Vervolgens wordt ook Lore’s verhaal pas langzaam weer op gang gebracht. Dit zorgt voor nieuwsgierigheid, omdat je als lezer natuurlijk wilt weten wat er nu precies gebeurd is. Deze spanningsboog is gelijk het belangrijkste pluspunt van dit boek – als het openingshoofdstuk niet had bestaan, zouden veel lezers al hebben opgegeven voordat ze überhaupt het middelpunt bereikt hadden.Dit is op de eerste plaats te wijten aan het feit dat er eigenlijk heel weinig gebeurt. Pas na bijna honderdvijftig bladzijdes komt er eindelijk schot in de zaak. De bladzijdes daarvoor heeft Mulder vooral gewijd aan personages en verhaallijnen die volstrekt overbodig zijn. Wat ook stoort in deze roman is de schrijfstijl. Het verhaal bevat veel onlogische zinsconstructies die tot vervelends toe gebruikt worden, waardoor het boek alleen nog draaglijk is wanneer het snel gelezen wordt en er door de lezer dus weinig aandacht wordt besteed aan de manier van schrijven.Qua plot en idee heeft Lize Mulder best een aardig boek opgezet, maar helaas laat de uitvoering veel te wensen over. Misschien hadden nog een paar redacteuren zich over deze roman moeten buigen, hier en daar een hoofdstuk moeten schrappen en wat zinnen moeten herschrijven. Misschien was het dan een aardige roman geworden.</t>
  </si>
  <si>
    <t>Het boek begint veelbelovend en leest als een trein. Het zit sommige mensen ook niet mee, denk je dan.Maar op een gegeven moment had ik het wel gehad met al die moorden en snakte naar een origineel einde. Helaas viel dat een beetje tegen. Op sommige momenten had ik het idee in een roadmovie van Quentin Tarantino beland te zijn. Voor mij wat te veel moord en doodslag om het nog leuk te vinden.</t>
  </si>
  <si>
    <t>Hoe een jonge snaak in het bezit komt van een wetenschappelijk geheim dat het establishment van de rooms-katholieke kerk van de zestiende eeuw op z'n grondvesten doet daveren. Het boek wordt bestempeld als een thriller. De intrige is zwak en de schrijver heeft te sterk de nadruk gelegd op het historische kader waarin zich het verhaal afspeelt. In die mate dat het soms storend is.</t>
  </si>
  <si>
    <t>De gedachte achter dit verhaal is erg aangrijpend en goed voor te stellen. Wat dat betreft heeft Nele Neuhaus een mooie prestatie geleverd. De titel 'Diepe Wonden' raakt ook precies de kern van het verhaal, al kom je daar toch laat achter. Het verhaal overall zat voor mij echter veel te ingewikkeld in elkaar. Veel ingewikkelde Poolse namen worden er gebruikt en naar mijn mening zijn er té veel hoofdrolspelers waardoor ik toch door de bomen het bos niet meer zag op een gegeven moment. Ook het slotstuk had wel iets meer charme verdiend. Er zaten erg veel toevalligheden in. Al met al was ik niet echt kapot van dit boek helaas. Wellicht waren mijn verwachtingen té hoog na Sneeuwwitje moet sterven. Vandaar ook slechts 2 sterren voor 'Diepe Wonden' van Nele Neuhaus wat mij betreft.Plot: 2 sterrenSpanning: 2 sterrenLeesplezier: 2 sterSchrijfstijl: 2 sterrenOriginaliteit: 3 sterrenPsychologie: 3 sterren</t>
  </si>
  <si>
    <t>Het verhaal over twee prinsessen gaat over twee meisjes Amarillis en Velaris, die met hun verzorgster Arria in een klein huisje in het bos wonen. Mama Arria zoals zij haar noemen, verteld de beide meisjes tijdens de lange winteravonden keer op keer het verhaal over de twee prinsessen. Alles gaat goed, totdat de meisjes 15 en 16 jaar zijn en de soldaten van de boze (lees bloederige koning) komen. Arria wordt gedood en de beide meisjes slaan op de vlucht. Tijdens hun vlucht ontdekken ze wie ze eigenlijk zijn en komen regelmatig tijdens gevechten in het nauw, waarbij hun krachten goed te pas komen en krijgen ze vaak hulp van andere mensen met gelijksoortige krachten. Het is geen dik boek met 160 bladzijden, alleen helaas wel vol taalfouten en pas vanaf een derde van het verhaal wist het mij te boeien, maar voor korte duur en het heeft mij moeite gekost om het uit te lezen.Het verhaal heeft een eenvoudige simpele schrijfwijze, Voor een fantasy boek voor volwassenen spreekt het verhaal over twee prinsessen mij absoluut niet aan. Het lijkt in het begin meer op een sprookje over twee meisjes Amarillis en Velaris die met hun verzorgster Arria in een huisje in het bos wonen. Daar is op zich niets mis mee, alleen is het meer de manier waarop het is geschreven.Het is jammer, want het verhaal heeft best potentie, misschien dat de volgende delen beter zijn geschreven en geredigeerd. Maar voor mij hoef ik niet meer van Bjorn Peeters te lezen. Ik zou het verhaal ook meer in Young Adult plaatsen. Ontluikende liefde, geweld, zorg voor een ander en zusterliefde volop aanwezig.</t>
  </si>
  <si>
    <t>Chelsea Cain (1972) woont met haar gezin in Portland. Ze heeft haar jeugd doorgebracht in een hippie commune. Ze is dol op Engelse politieseries, voornamelijk vanwege het leuke accent van de acteurs. Cain heeft diverse romans geschreven maar deze waren geen succes. Ze kreeg inspiratie voor Hartzeer door een interview over 'Deep River Killer' uit de jaren _x0092_80.In Hartzeer maken we kennis met inspecteur Archie Sheridan, en met met de gestoorde en sadistische seriemoordenaar Gretchen Lowell. Archie heeft zijn levenstaak gemaakt om Gretchen achter slot en grendel te krijgen. Uiteindelijk is het hem gelukt, maar dit kostte hem bijna zijn eigen leven.Archie heeft 10 dagen opgesloten gezeten bij Gretchen en de meest vreselijke martelingen ondergaan. Toch heeft Gretchen uiteindelijk het leven van Archie gered. Terwijl Archie zijn wonden likt, en de hele dag stoned rondloopt, zit Gretchen veilig opgesloten.De karakters in het boek worden dusdanig uitgediept en neergezet, dat ze in je hoofd kruipen en daar blijven zitten. Ook als je het boek uit hebt, blijven Archie en Gretchen door je gedachten dwalen.Archie en Gretchen zijn door dit alles op een zieke manier met elkaar verweven. Archie bezoekt haar zelfs elke zondag in de gevangenis om op deze manier de vele andere slachtoffers die ze gemaakt heef los te krijgen. Ze blijven een ziek en manipulatief spel met elkaar spelen.Maar tijdens het verhaal - waarin we op zoek gaan naar de seriemoordenaar en verkrachter van 15-jarige meisjes - blikken we terug op de 10 dagen marteling van Archie.We maken ook kennis met Susan, een journaliste. Zij schrijft een meerdelig artikel over Archie. Ze loopt een paar dagen mee in het bizarre leven van Archie en maakt ook kennis met Gretchen. Susan raakt steeds meer betrokken bij de nieuwe zaak en heeft stiekem een oogje op Archie. Door een verzegeld briefje dat bij Susan wordt afgeleverd, wordt ze dieper en dieper betrokken bij het onderzoek naar de seriemoordenaar.Het is geen boek met razend snelle plotwendingen, maar er wordt langzaam toegewerkt naar een spetterende climax.Eigenlijk zou ik heel veel willen schrijven over dit boek, maar dat zou zonde zijn voor de mensen die Hartzeer nog niet gelezen hebben.De verhaallijn deed me denken aan de verhaallijnen van Karin Slaughter, die ook altijd op een zeer doeltreffende manier over mishandelingen schrijft. Hartzeer is het debuut van Cain in Nederland. Ze heeft een dijk van een thriller geschreven met een vleugje romantiek.</t>
  </si>
  <si>
    <t>Een heel indrukwekkend verhaal dit. Erg heftig om te lezen hoe afhankelijk Natascha zoveel jaren is geweest van haar ontvoerder. Toch begrijp ik wel dat ze niet alleen maar slecht over hem kan denken, mensen komen dan al gauw aan met het Stockholmsyndroom maar je zal maar in zo'n situatie zitten dat je totaal afhankelijk bent van maar één persoon. Net zoals zij in haar boek ook zegt: als hem iets was overkomen terwijl zij in de kelder zat, had ze het zelf ook niet overleefd. De ontvoerder was op zoek naar een bizarre vorm van liefde en geborgenheid en wilde haar zo kneden dat ze volledig volgens zijn maatstaven leefde. Goed van haar dat ze zich altijd verzet heeft tegen bepaalde dingen en zo toch een stukje eigenwaarde behouden heeft. Een enorm ingrijpend verhaal dat als je eenmaal begonnen bent, zo uitleest.</t>
  </si>
  <si>
    <t>Ondanks dat ik zeer graag boeken van Loes den Hollander lees, is Naaktportret in mijn ogen één van de slechtere boeken.Het verhaal gaat over Marijke die getrouwd is met Lodewijk, die na een ernstige val in coma geraakt en daardoor in een revalidatiecentrum terecht komt. Na deze val wordt Marijke lastig gevallen door rare telefoontjes en brieven. Marijke heeft veel last van nare dromen die vooral in de maand mei voorkomen, voor Marijke meer een maand van overleven dan leven. Opeens komt haar schizofrene stiefzoon ook met voorspelende dromen aanzetten die zij in het begin niet serieus neemt, maar misschien zou ze dat wel moeten doen? Opeens gebeuren er allemaal vreemde voorgevallen waardoor Marijke steeds meer op haar hoede moet zijn opeens dringt het tot haar door dat niet alleen zij maar haar hele familie gevaar loopt.Het boek is makkelijk te lezen, en leest ook goed door, ik miste alleen de spanning, het boek kon mij net niet genoeg grijpen, je wordt veel meegenomen naar het verleden van Marijke waar je beetje bij beetje meer achter haar levensverhaal komt en waardoor haar reacties en acties in het heden aan te verwijten zijn. Het is meer een levensverhaal dan een echte thriller.</t>
  </si>
  <si>
    <t>Na het lezen van de korte inhoud op de achterflap had ik hoge verwachtingen. Ik vond het verhaal wel iets hebben. Maar helaas, het is een ontgoocheling geworden. Naar mijn gevoel had dit boek best een flink stuk pagina's minder mogen tellen. Sommige zaken werden echt te uitgebreid beschreven ( om een voorbeeld te geven: alle merken van de auto's die op een parking staan en die totaal geen rol speelden in het verhaal). Het maakte dat het boek niet vlot las.Nu en dan had ik ook het gevoel dat alles nogal onrealistisch was. Bv.agenten in oorlogsuitrusting, helikopter, om een persoon op te halen van wie men nog niet eens zeker weet of die iets met de zaak te maken heeft. Ik had het gevoel dat de personages nogal ondoordacht te werk gingen.Mijn hoge verwachtingen zijn helaas niet ingelost. Jammer, want de vorige boeken van Lauryssens vond ik wel goed.</t>
  </si>
  <si>
    <t>Wat een boek!De auteur Laurent Binet is totaal geobsedeerd door de aanslag in 1942 op de nazi Reinhard Heydrich. Alles heeft hij erover gelezen! En nog meer wil hij erover weten!Aan de hand van al het materiaal en de kennis die Laurent Binet heeft over Heydrich, Praag, het Jodenprobleem van de nazi's, de moordaanslag op Heydrich, de aanslagplegers Jan Kubiş en Jozef Gabčik, en alle gevolgen van de aanslag komen we stapje voor stapje te weten wat er is gebeurd. De aanloop naar de dag van de aanslag 27 mei 1942 en dan de aanslag die op een mislukking dreigt uit te lopen en tot slot wat er gebeurt als Heydrich toch overlijdt.De auteur is altijd in het boek aanwezig. Hij wil aangeven dat hij geen boek schrijft over Reinhard Heydrich, integendeel HhhH gaat juist over de twee Tsjechische helden Kubis en Gabcik. Zij hebben de wereld verlost van het nazi-monster Heydrich, de uitvinder en uitvoerder van de holocaust.HHhH (Himmlers Hirn heißt Heydrich) was een van de bijnamen van de SS voor Reinhard Heydrich.Tegelijkertijd met het lezen van het boek volgde ik de VPRO tv-serie die in samenwerking met de auteur is gemaakt. En net zoals in het boek Laurent Binet steeds weer oppopt om zijn mening, twijfel en kennis te geven aan de lezer, hebben de hoofdpersonen in de tv-serie een extra stem gekregen. Om de kijker van nu mee te laten voelen over hun gevoelens en emoties.Een heel apart (in positieve zin) boek over de enige aanslag op een nazi-kopstuk die is gelukt.</t>
  </si>
  <si>
    <t>Erg slecht boek dit, geef er je geld niet aan uit!!!!</t>
  </si>
  <si>
    <t>Geschreven door Nina Schouten Op een nacht ziet de veertienjarige Vega Jane hoe een goede vriend van haar wordt opgejaagd door het Bitterbos. Vlak voor hij gegrepen kan worden, rent hij het Moeras in en daar kwam nog nooit iemand levend weer uit. Het laat Vega niet meer los, want waarom zou iemand dat ooit vrijwillig doen?Vega is een Bitter. Een toepasselijke naam, want het leven van een Bitter ís bitter. Mensen van dit volk lijken niets anders te doen dan honger lijden, regels opvolgen, keihard werken en zorgen dat ze niet worden opgegeten door een van de verschrikkelijke beesten uit het Moeras dat het Bitterbos omsluit als een strop. Nooit kwam er iemand van buiten en nooit ging er iemand weg. ‘Ons was altijd verteld dat er geen andere kant wás.’ArgwaanEn toch lijkt er nu een jongen te zijn die denkt dat er wel een andere kant is: Vega’s collega Quintin Hermes. Hij heeft een briefje voor haar achtergelaten: ‘Ga vanavond naar je boom. Daar zul je iets vinden waarmee je misschien uit het Bitterbos kunt wegkomen, als je dat wilt. QH.’ Het probleem is: je zou niet uit het Bitterbos weg mógen willen. De enige manier om te overleven is om te doen wat je hoort te doen, alles daarbuiten wekt argwaan. En die heeft Quentin met zijn vluchtpoging gewekt. Vanaf dat moment wordt Vega nauwlettend in de gaten gehouden, want zij heeft Quentin als laatste gezien. In het geheim gaat ze op zoek naar antwoorden. Volop fantasyHet boek The Finisher is vooral weggelegd voor de diehard fantasy-fans. Onverklaarbare gebeurtenissen en een stortvloed aan nieuwe woorden en uitleg overspoelen je. Zo heb je een heleboel vreemde beesten die garms, amarocs, creta’s en adars heten. En net als je denkt al die namen en de bijbehorende wezens onder de knie te hebben, wordt er weer een nieuw monster geïntroduceerd dat nog erger was dan de vorige. Zo zak je dieper en dieper weg in deze verwarrende wereld. En toch… toch is er iets wat je aan het lezen houdt. Op een of andere manier wil je heel graag weten wat hier in godsnaam aan de hand is. David Baldacci heeft niet voor niets meer dan dertig thrillers op zijn naam staan en de spanning die hij opbouwt is je lantaarntje in deze duisternis.</t>
  </si>
  <si>
    <t>Maggie, echtgenote, moeder van twee kids en onderneemster, wint een award en wordt door haar gezin een weekje naar Ibiza gestuurd voor een welverdiende vakantie. Daar ziet ze in eerste instantie tegenop, want haar eigen zaak achterlaten en terug naar Ibiza... dat ziet ze niet zo zitten. Ze heeft namelijk een verleden op Ibiza. Echter, haar goede vriendin Floor woont daar en ze logeert bij haar, wat het idee om terug te gaan toch wat dragelijker maakt. Maar al vanaf dag 1 loopt de vakantie anders dan gehoopt. Iemand gunt Maggie haar succes niet en valt haar lastig. Wie zal het zijn? Daar kom je gedurende het boek achter. Een leuk, vermakelijk verhaal dat zich afspeelt op een lekker zomerse bestemming. Het genre thriller is misschien niet helemaal juist, het boek is meer "spannende chicklit". Het eind is een beetje kort, had nog wel een hoofdstuk achter gemogen. Maar nog steeds een lekker boekje voor aan het zwembad op je zonovergoten vakantiebestemming. Ik raad je wel aan om meerdere boeken mee te nemen, want het boek is zo uit! Ik ben er in begonnen en heb 't bijna niet meer weg gelegd.</t>
  </si>
  <si>
    <t>Het zoveelste boek, verhaal over de maffia.Deze keer geschreven door iemand die misdaadkronieken verzorgde. Men kan zien dat hij schrijft uit kennis en ervaring uit het milieu. Dit neemt weg dat we toch het steeds terugkerend verhaal krijgen. Strijd tussen de families in de wereld van de maffia. Steeds op de vlucht voor de politie. Verklikker spelen voor de politie dat op zijn buurt weer een hele reeks moorden en wraak actie ingang zetten; Binnen dezelfde familie de drang om hoger op te komen wat ook soms moorden activeert.Bij de politie krijgen we strijd om deze heren in de gevangenis te krijgen. Meestal met verklikkers. Natuurlijk op voorwaarde dat bij de politie zelf geen mensen zijn omgekocht.Dan hebben we nog de gewone man en vrouw in de straat die ook nog eens slachtoffers is. Betalen voor bescherming van de maffia of mensen die verslaaft worden aan drugs.Algemeen kan men aannemen dat de maffia een kanker is van de maatschappij;Besluit: Angst bij de leden van de maffia voor politie en de dood. Massa werk bij de politie.zonder resultaat want wanneer er één in de gevangenis gaat staan er twee of meerdere klaar om zijn plaats in te nemen.Dit alles vinden we ook terug in het boek.</t>
  </si>
  <si>
    <t>In de jaren 90 bracht Elzenga (het huidige Leopold) het ene griezelboek na het andere uit. Kenmerkend voor deze 'kinderboeken' was dat ze behoorlijk eng en expliciet waren, iets wat ik tegenwoordig niet zo vaak meer zie: terwijl de beelden op tv steeds harder en schokkender zijn geworden, is het huidige Leopold de omgekeerde weg ingeslagen.Kinderboeken meer in de klassieke stijl zoals bvb van Tonke Dragt zijn vooral heel politiek correct en willen kinderen beschermen tegen de harde, hedendaagse actualiteit. Ooit was dit anders. Ooit stonden de boeken van Het Griezel Genootschap in elke bib op ooghoogte.Eddy C. Bertin, die hiervoor al een carrière als schrijver voor volwassenen er had opzitten, was misschien wel de meest bedreven schrijver uit Het Griezel Genootschap. Hij bracht de clichés uit het griezelgenre op een heel eigen manier, die charmeerden door hun onderhoudendheid.De Dertiende Nacht, het 'oer Valentina boek' was de eerste uit een serie van niet minder dan zeven boeken over een meisje van 13, die de geheime, magische krachten van haar grootmoeder had meegekregen.Over deze serie als geheel valt eigenlijk al een hele recensie te vullen, waarbij op te merken is dat de latere boeken erg donker en erg ingewikkeld en ook wel een beetje triest werden. (In het laatste boek laat Eddy C Bertin, waarschijnlijk misnoegd om de nieuwe boekenpolitiek van Leopold, Valentina zelfs sterven.) De Dertiende Nacht staat gelukkig nog heel ver van deze latere tragedie en toont vooral hoe Bertin hier op het absolute hoogtepunt in zijn schrijverscarrière stond.Het boek leest werkelijk subliem weg. Het Vlaams is zeer goed geredigeerd, waardoor het ook voor een Nederlander vlot te lezen moet zijn en de ietwat ongebruikelijke keuze voor de tegenwoordige tijd als vertelperspectief (waarbij heel veel gedachten van de hoofdpersonages worden weergegeven) zorgt voor een heel direct, heel beeldend gevoel. Je kijkt over Valentina haar schouders mee en voelt haar angst.Het verhaal bevat alle klassieke griezelelementen, waarbij Greys, de in dertien stukken gehakte boze tovenaar, zijn poging terug tot leven te komen, de lezer de stuipen op het lijf jaagt.Enig nadeel is dat bij het herlezen, ik soms het gevoel is dat er iets schort aan Bertin zijn logica. Met name de vermelding van een metro lijkt niet te kloppen bij de landelijke, kleine stad waarin het verhaal zich afspeelt. Al zullen maar weinig lezers hierover vallen.Een kinderboek voor gevorderde jonge lezers die van griezelen houden. Mogelijk ook een opstapje naar griezelboeken voor volwassenen.</t>
  </si>
  <si>
    <t>goed opgebouwde spanning en personages die tot leven komen.,Sarah Pribek, zo heet de rechercheur in de twee boeken van de Amerikaanse schrijfster Jodi Compton. Het kille huis is het tweede boek. Ik heb het eerste boek De vermiste man niet gelezen, maar heb hem inmiddels besteld.Rechercheur Sarah Pribek heeft het niet gemakkelijk. Haar echtgenoot zit in de gevangenis en een misdaad uit het verleden waarbij zij een verdachte was, achtervolgt haar. Een collega wil namelijk de zaak heropenen. Sarah zoekt afleiding in haar werk en komt in contact met Marlinchen. Haar broer Aidan Hennessy is al een tijdje verdwenen en vader Hugh, een bekende schrijver, ligt na een herseninfarct in het ziekenhuis. Marlinchen wil als oudste kind de jongere kinderen onder haar hoede nemen. Ze is echter nog geen 18 en heeft officieel nog toezicht nodig. Sarah bemoeit zich met Marlinchen en het gezin. Daarnaast moet ze onderzoek doen naar illegale praktijken van Cicero Ruiz, een illegale arts.Ik werd bijzonder aangenaam verrast door schrijfster Jodi Compton. Vanaf het begin heeft ze een mooie schrijfstijl en laat ze zien dat ze levende en geloofwaardige personages kan schetsen. Het verhaal wordt mooi opgebouwd en is boeiend. In het middenstuk zit een kleine tempoverlaging, maar daarna ontwikkelt het zich in onverwachte richting. Aan het eind volgt een aangrijpende ontknoping.Jodi Compton schetst in de persoon van Sarah Pribek een innemende, menselijke en eigenzinnige politievrouw die niet altijd volgens de regels van de wet handelt. Ze is zowel stoer als kwetsbaar en heeft haar geheimen waardoor eenzaamheid haar lot is. De lezer maakt haar worstelingen rondom leugens en stilzwijgen mee. Het verhaal van de kinderen Hennessy is belangrijk onderdeel van het boek. Marlinchen doet haar uiterste best dit gezin bij elkaar te houden, maar op de achtergrond voelt de lezer dat gezinsgeheimen rondwaren. Een ander markant personage is Cicero Ruiz, een arts die illegaal zijn praktijk uitoefent. Het verhaal speelt zich deels af aan de zelfkant van de Amerikaanse samenleving en meerdere kleine criminelen komen voorbij.Een klein minpunt is dat een paar situaties zich iets te toevallig rondom Sarah Pribek afspelen.Voor mij een ontdekking deze Jodi Compton. Het kille huis is een prima misdaadroman met een mooi plot, goed opgebouwde spanning en personages die tot leven komen. Dit alles mede dankzij een prachtige schrijfstijl en een glansrijke hoofdrol van Sarah Pribek. Er komt een vervolg las ik. Mooi zo!</t>
  </si>
  <si>
    <t>Laat ik voorop stellen dat het boek echt heel spannend is geschreven en dat het verhaal zich afspeelt in een echt interessante setting, want normaliter weet je toch echt niet hoe het voelt om in India als berooide buitenlander te leven of liever gezegd te overleven, zoals vaak het geval is in dit boek. Toch begon de hoofdpersoon me echt de keel uit te hangen zo halverwege het boek. Zijn pseudo- psychologische praatjes en betweterigheid werden echt irritant. Het rare was dat ik vond dat de man, hoewel hij steeds beschrijft hoe goed en oprecht hij bezig is, bij mij een onbetrouwbare en hypocriete indruk achter laat, met andere woorden, ik vond hem niet pluis. Ik denk niet dat dit de bedoeling van de schrijver is, want dit boek is min of meer gebaseerd op zijn leven.</t>
  </si>
  <si>
    <t>Wow. Na drie dagen bezinking hier een recensie van Lawaai dat nooit stopt, het slotdeel van de Chaos trilogie van Patrick Ness. Bezinking, jawel. Dit boek is zo ontieglijk spannend, heftig en ontroerend dat ik het lezen van de laatste honderd pagina´s zelfs had uitgesteld. Bezorgd om de afloop, maar ook wel een klein beetje omdat ik helemaal niet wilde dat het afgelopen was…Werd het tweede deel nog gekenmerkt door dreigende afwachting, in dit deel barst de hel definitief los. Todd en Viola voelen zich verscheurd door de onmogelijke posities waarin zij verkeren. Het is ´onverwacht´ gekomen tot een confrontatie tussen de aardse kolonisten en de onderdrukte inheemse wezens, de zogenaamde Spakkels. De stedelingen onder leiding van President Prentiss en de rebellen geleid door Madame Coyle moeten hun onderlinge rivaliteit opzij zetten om de voortzetting van het voortbestaan van de mensheid op de planeet te garanderen. De pas gearriveerde kolonisten worden eveneens onherroepelijk meegetrokken in het bloedbad dat het gevolg is. Wanneer er een patstelling ontstaat moeten Todd en Viola zich in allerlei bochten wringen om een blijvende vrede te creëren. Meer dan wie ook dreigen zij alles te verliezen, op misschien Spakkel “1017” na, die gedreven door zijn persoonlijke wraaklust de hele toestand onherstelbaar dreigt te ontwrichten.Op rap tempo wordt de herrie (de gedachten) van Todd, Viola en 1017 afgewisseld. De typische schrijfstijl van Patrick Ness is zijn sterkste troef- die kleurt het overgrote deel van de spanning. Hij hanteert veel interpunctie - […] – een truc die weliswaar even wennen is, maar je dan meedogenloos meesleurt in de emotionele vloedgolf en je op zwiept tot een moordend leestempo. En het aantal plotwendingen is al zo duizelingwekkend... Af en toe is het gewoon nodig de noodrem er op te zetten en/of een eindje terug te lezen.En dat teruglezen is helemaal niet erg. Van alle drie de boeken heeft dit deel verreweg de meeste diepgang. Het is het meest literair: qua taal bijna poëtisch (zeker waar het de taal van de Spakkels betreft), en qua inhoud bijna metafysisch. Met thema’s die een ieder tot nadenken aanzet. Inzicht in het fenomeen oorlog, waarin de motieven vaak van beide partijen te rechtvaardigen zijn. Het zoeken naar én behouden van een eigen identiteit, uitgerekend in een situatie waarin blijkt dat het belang van de gemeenschap soms boven het eigen belang moet worden gesteld. Een situatie waarin de verantwoordelijkheid voor eigen keuzes en daden genomen dient te worden. En het lastigst van allemaal: de acceptatie dat onvoorwaardelijke trouw moet blíjken.Bijzonder aangrijpend, deze coming of age trilogie die zich op zoveel fronten onderscheidt van andere Young Adult series die op het moment zo populair zijn. De Chaos-trilogie leidt tot (morele) inzichten, zonder overigens ook maar een seconde te beleren. Het grijpt je bij de kladden, sleept je mee aan je lurven en laat je ten slotte ontredderd achter. Een serie om (van) te houden.</t>
  </si>
  <si>
    <t>Kader Abdolah is op 2 juni 2015 door o.a. 11.11.11 en Oxfam uitgenodigd in De Roma in Antwerpen, om in een "Alleen Elvis blijft bestaan"-concept (Canvas-programma) aan de hand van filmpjes en anekdotes meer over zichzelf en zijn werk te vertellen. Zijn nieuwste boek "Papegaai vloog over de Ijssel" waarin hij het heeft over 25 jaar immegratie en integratie in Nederland, zal uiteraard uitgebreid aan bod komen. En dat deze man kan vertellen, staat als een paal boven water. Zijn "Het huis van de moskee" werd in 2008 uitgeroepen tot tweede beste Nederlandstalige boek, want als Iraans schrijver, schrijft hij inderdaad in het Nederlands, een taal die hij pas 17 jaar vóór hij dit boek schreef (2005), leerde kennen na zijn vlucht naar Nederland voor het regime van Ayatollah Khomeini.Het boek vertelt over de familie van tapijtverkoper Aga Djan, het hoofd van de bazar. Zij wonen in het huis naast de moskee. Al achthonderd jaar heeft de familie van Aga Djan een centrale positie in de stad. Al zolang ze er wonen brengen ze de geestelijk leider van de moskee voort. Maar als er een radicale stroming onder de ayatollahs ontstaat en Khomeini in Parijs een omwenteling voorbereidt, komt de Iraanse samenleving zoals Aga Djan die kent onder druk te staan. Vrienden worden vijanden. Liefde wordt haat. De Sjah van Perzië wordt afgezet en ayatollah Khomeini grijpt de macht. Dit boek is een verhaal van een familie en een land tijdens politieke en religieuze omwentelingen. Kader Abdolah is een rasverteller. Enkele jaren geleden hoorde ik hem voor het eerst 'live' bezig in het Zuiderpershuis in Antwerpen, en ik was direct verkocht. Hij straalt het woord 'beminnelijkheid' gewoon uit en vertelt honderduit over zijn geboorteland vooraleer het in een straatje van steeds oplopend extremisme terecht kwam. Voor wie meer over het Perzië en het Iran van vroeger wil leren kennen, zijn zijn boeken echte aanraders. Dit boek wordt direct één van mijn favorieten!</t>
  </si>
  <si>
    <t>Omdat het in deze bittere tijden onmogelijk is te ontsnappen aan de "Brownies", heb ik besloten de massa te volgen en ze te doorworstelen. Wat een teleurstelling. Is dit dé schrijver over wie iedereen het heeft? Ik vond De Da Vinci code teleurstellend, op het irritante af. De wendingen zijn té voor de hand liggend en de hoofdpersonages alles behalve lucide. Ik besloot hem nog een laatste kans te geven en schafte ook Deception Point aan, maar hier weer hetzelfde verhaal. De hoofdpersonage botst op een onoplosbaar mysterie/ code en zijn vertrouweling blijkt onbetrouwbaar te zijn. Happy end...Wat ik wel bewonder aan Dan Brown is dat hij er toch maar in geslaagd is zijn boeken op wereldschaal te verkopen terwijl ze ronduit slecht zijn.</t>
  </si>
  <si>
    <t>Een roman lezen met alcoholisme als onderwerp was voor mij nieuw! In dit boek volgen we Rudoplh den Hartog als de mens achter de alcoholist. Ineke Fritz laat de lezer kennismaken met de vele facetten die Ruud gemaakt hebben tot wat hij is. Er zit humor, geloof, liefde, verdriet, angst voor de dood, angst voor het leven, vreugde, vriendschap etc in dit boek.</t>
  </si>
  <si>
    <t>Het is altijd ingewikkeld om een recensie te schrijven van een boek dat je is tegengevallen.De Archipel is een verzonnen eiland waar op een dag drie lijken aanspoelen. Een oude vrouw, een leraar, een jutter, een visser en de burgemeester vragen zich af wat hiermee moet. De burgemeester wil dit voorval verhullen en zorgt voor een plan voor de lijken.Tot zover een verrassend verhaal. Grappig ook, als bij een geheime vergadering diezelfde avond ineens de dominee zich meldt; heeft er iemand de geheimhouding verbroken? Nee, iemand heeft gebiecht en zo komt ook de dominee in het complot.Het verhaal ontrolt zich aanvankelijk verrassend en in een fijne stijl geschreven maar halverwege neemt het verhaal een bizarre ongeloofwaardige wending en vanaf dat moment was er geen touw meer aan vast te knopen. Al met al raakte ik steeds minder geboeid en las ik de laatste hoofdstukken eerder plichtsgetrouw dan met plezier.Jammer.Voor mij is Philippe Claudel vooral Het kleine meisje van meneer Linh.</t>
  </si>
  <si>
    <t>'Zie de dromers’ is de debuutroman van Imbolo Mbue. En wat voor een debuut! Het is een super sterke roman over een actueel thema! Mbue, schrijfster van Kameroense afkomst, woont al meer dan tien jaar in de VS, en heeft er gestudeerd. Ik wens haar alle goeds toe in deze tijden van opflakkerende weerstand tegen en van letterlijk meer obstakels die in de weg worden gelegd voor (legale!) immigratie naar de VS. Zij beschrijft in dit boek een Kameroens koppel, Jende Jonga en zijn vrouw, Neni, dat een beter leven wil opbouwen in de VS, en meer ambities heeft dan in het dorp van afkomst te blijven wonen. Ze zijn een voorbeeld van de zogenaamde groep ‘dromers’ die de Amerikaanse droom willen nastreven die zowel enthousiasmerend als verraderlijk kan zijn. Geschreven én vertaald naar het Nederlands in 2016 zitten we met dit verhaal midden in de huidige voortrazende tijd, waar Mbue ook een aantal mooie nominaties mee binnenhaalde. Jonathan Franzen op de cover: “Imbolo Mbue zou overal en in elke taal een formidabele verteller zijn.”In het boek leren we Jende kennen, die eerst alleen naar de VS is gekomen, en na in New York in minder goede omstandigheden te hebben gewoond, zijn vrouw Neni en zoontje Liomi heeft laten overbrengen, van zodra hij hen een wat redelijker onderdak kon aanbieden. Gelukkig heeft hij een neef Winston, die hem praktisch en financieel bij staat bij veel zaken. Jende zet in het begin van dit boek, in het najaar van 2007, zijn eerste stappen als chauffeur van Clark Edwards, een topman bij Lehman Brothers, en zijn gezin, een droomjob die hem beter laat verdienen dan ooit voorheen en betere voorwaarden biedt. Zijn vrouw en hij hebben een ietwat ander statuut: hij heeft in feite niet de juiste papieren om hem tegen uitzetting te beschermen als ze hem zouden aanhouden maar nam via Winston al een advocaat in de arm, weliswaar van twijfelachtig allooi, drie weken nadat hij in de VS was toegekomen; zijn vrouw studeert via een studentenvisum en droomt ervan apotheker te worden omdat ze als kind hoorde dat dit een nuttig beroep is om mensen mee te helpen.Jende en Neni werken allebei hard aan hun geluk, zij is een heel ijverige studente die niet met gemiddelde cijfers tevreden is, maar wil excelleren om zo haar kansen nog te vergroten. Als zij in haar vakantie ook nog wordt aangenomen als huishoudster voor Clark’s vrouw en daarvoor riant vergoed wordt, is ze daar des te gelukkiger mee. Buiten de noodzakelijke uitgaven gaat het meeste van hun inkomsten naar een spaarpotje om daarmee een nog beter leven te kunnen bekostigen en in de eerste plaats de papieren voor Jende.Achter de rijke façade van de familie Edwards, die twee zonen hebben, waarvan er al één het huis uit is, vinden de Jonga’s uit dat het ook niet al goud is dat blinkt, en blijken er verschillende geheimen aan de oppervlakte te komen. Cindy, de vrouw van Clark, leidt een rijkeluisleventje à la ‘Desperate housewives’ met haar vriendinnen, ook al heeft ze het beste voor met haar jongste zoon, Mighty, maar blijkt onder de oppervlakte heel ongelukkig te zijn en een laag zelfbeeld te hebben. De Jonga’s leren ook Vince kennen, de oudere zoon die op kamers zit om te studeren, maar die niet aan de vooringenomen verwachtingen van zijn ouders wil beantwoorden, en die zijn spirituele heil in tegenstelling tot wat zijn ouders willen, in het buitenland gaat zoeken. De Jonga’s kunnen beide jongens trouwens wel een warme, zorg en vertrouwen gevende omgeving bieden dit in tegenstelling tot hun eigen ouders.Clark krijgt uiteraard te maken met de grote bubbel waarin Lehman Brothers zich bevindt, en vraagt zich bij wijlen inderdaad af waar zijn bedrijf en zijn collega’s in godsnaam mee bezig zijn. Op termijn ontploft deze bubbel uiteraard, en zal het schandaal in de media het koppel achtervolgen als schandvlek, maar financieel blijft Clark zijn schaapjes op het droge te kunnen houden, ook al kan hij Jende niet aanhouden als chauffeur. En de economie stort uiteraard in elkaar: weg de droom op een beter huis, op een even goede job in de toekomst voor Jende.Dit tezamen met slecht nieuws van de immigratiedienst tekent uiteraard de evolutie bij de Jonga’s, die de nodige gevolgen inhoudt voor hun relatie. Daarom krijgt Jembe een ander vooruitzicht voor ogen: met zijn Amerikaans spaargeld, zijn gezin in hun land van afkomst een goed leven te bieden. Als ze in de VS zouden blijven, zou het steeds puzzelen zijn en bijeenschrapen van geld in slecht betaalde baantjes. Nu Neni zo goed vertrouwd is geraakt in hun wijk in New York, met een zeer dichte gemeenschap van Afrikaanse immigranten, en met het uitzicht op een goede opleiding, ziet ze dit echter totaal niet meer zitten, en zo groeien ze meer uit elkaar. Jende blijft de man, de kostwinnaar, die de beslissingen neemt, hoe weinig Neni dit ook ziet zitten, en hoe Amerikaans Neni ook geworden is, daar kan en durft ze hem amper in tegenspreken. “Ze zeggen dat de economie gaandeweg zal verbeteren, maar zal ik jou eens wat vertellen? Ik weet niet of ik wel zo lang kan wachten. Ik weet niet of ik deze lijdensweg nog langer wil doorstaan omdat ik zo nodig in Amerika moet wonen.”Het ganse boek is een aaneenschakeling van overwinningen en tegenslagen voor de Jonga’s tegen de achtergrond van de wereldwijde economische achteruitgang van 2007-2008. Ook het gezin Edwards wordt trouwens zeer menselijk neergezet, hun menselijke emoties en zwakten komen uiteindelijk ook naar boven die in tegenstelling komen te staan met hun rijke, comfortabele leventje waarin veel voor hen gedaan wordt. Thema’s als immigratie, armoede én decadente rijkdom, de invloed van een ineenstortende economie, cultuur, geweld, de dominantie van mannen, en de rassenkwestie in de VS worden behandeld. Het verhaal is enorm meeslepend, de personages worden levend vanaf de eerste pagina waarin je je volledig kan verplaatsen. Het is genieten van de vertelkracht en de sterke sfeersetting van Mbue. Ook de krachtige, beeldende taal en de Nederlandse vertaling doen zeker geen afbreuk aan het boek. De dromers in Amerika krijgen met dit verhaal een mooi eerbetoon toegekend.</t>
  </si>
  <si>
    <t>Zeer, zeer teleurstellend, totaal voorspelbaar, geen spanning!Ven een fan van Saskia, verheug me steeds op haar nieuwe boek.</t>
  </si>
  <si>
    <t>Erika Leonard, geboren als Erika Mitchell, (Londen 7 maart 1963) is een Brits schrijfster die bekend werd met haar erotische romantrilogie Fifty Shades of Grey (in het Nederlands vertaald als Vijftig tinten grijs, dat ze schreef onder het pseudoniem E.L. James en waarvan er wereldwijd al 65 miljoen zijn verkocht waarvan 1,7 miljoen in Nederland (stand december 2012). Ze begon pas in 2009 met schrijven, toen ze de website FanFiction.net ontdekte, waar ze onder de naam Snowqueen's Icedragon schreef.Leonard woont in Londen, met haar man en twee zoons. Voordat ze succes met schrijven had, werkte ze bij een televisiezender in Londen.Het boek donkerder is het vijfde boek geschreven in de serie Vijftig tinten Grijs.Deel 1: vijftig tinten grijs, deel 2:vijftig tinten donkerder, deel 3: vijftig tinten vrij, deel 4: grijs en nu deel 5: donkerder.Deel 1 tot en met deel 3 is het eigenlijke verhaal verteld door de ogen van Anastasia Steele. Deel 4, 5 en 6 zijn dezelfde boeken als boek 1, 2 en 3, maar dan verteld door de ogen van Christian Grey.Inhoud:In deel 4 is de zinderende, sensuele liefdesaffaire van Anastasia (Ana) en Christian geëindigd in hartenpijn, en in scherpe vrwijten, en toch lukt het Christian Gray niet om Ana uit zijn hoofd te krijgen, of uit zijn bloed. Hij is vastbesloten om haar weer voor zichzelf te winnen. Hij probeert zijn donkerste verlangens en zijn behoefte aan volledige controle te onderdrukken en Ana op haar eigen voorwaarden lief te hebben. Maar Ana’s sluwe baas Jack Hyde heeft zijn zinnen ook al op haar gezet, en Christian wordt nog steeds geplaagd door de verschrikkingen van zijn jeugd. Kan Christians therapeut hem verlossen van zijn demonen, of zullen zijn verleidster Elena en zijn vroegere submissive Leila hem laten terugvallen in het verleden? En zelfs als Christian Ana terugwint, kan zo n beschadigde man als hij er dan wel in slagen om haar te behouden?Mijn mening:Het is nooit mijn bedoeling geweest om deze serie verder te lezen. De eerste drie delen heb ik ooit tweedehands gehad van een vriendin, waardoor ik ze wel gelezen heb, maar eerlijk is eerlijk, ook hele stukken in heb overgeslagen. De boeken krijgen van mij maar 2*, ik vond ze helemaal niks. Ook de uitgebrachte film deed mij niks en de hype over de boeken kon ik niet begrijpen. Vorig jaar kreeg ik deel 4 nieuw, voor mijn verjaardag, dus ja … besloten het boek dan toch te lezen, dat is wel zo netjes. Ik moet zeggen dat ik verbijsterd was. Het verhaal vanuit Christian is zoveel beter, dan het verhaal vanuit Ana verteld. Ik heb deze 4* sterren gegeven. Afgelopen sinterklaas, kreeg ik het boek donkerder en ik had best zin om dit boek te lezen. Lekker dik in omvang, mooie donkere cover. Ik was benieuwd. En ik heb geluk gehad. Er wordt op dezelfde manier geschreven, als boek 4. Minder kinds (ana), minder onzeker, en ik vond het boek gewoon leuk.Ik geef dit boek 4.5*</t>
  </si>
  <si>
    <t>Over Herman zijn nieuwe boek kan ik eigenlijk vrij kort zijn. Dit in tegenstelling tot het boek zelf. Dit is de eerste echte Brusselmans die ik lees, de Zeik-boeken niet meegerekend, de dikste en allicht de laatste. Want wat een vervelend boek is dit. Toch heb ik het uitgelezen omdat ik het persé wilde lezen.Herman beschrijft in een soort van dagboekvorm zonder datumvermelding zijn leven, over zijn prille knipperlichtrelatie met zijn jonge vlam Lena (maak het toch gewoon uit), over zijn vroegere relaties en wat hij buiten schrijven nog doet op een dag. Veel eten blijkbaar op restaurant. En voetbalanalyses maken, 't is maar wat je werken noemt, en daar dan nog voor betaald worden ook. Het boek lijkt op een lange doch slechte reclamespot voor Telenet.Nee dit boek kon mij echt niet bekoren. En toch uitgelezen. Dat getuigt van moed en zelfopoffering, al zeg ik het zelf. Sorry Herman, ik zal nooit een fan van je worden, maar schrijf vooral verder voor de mensen die wel fan van je zijn.</t>
  </si>
  <si>
    <t>Ik heb het boek zojuist uitgelezen en ben eerlijk gezegd blij dat ik m uit heb. Ik vond het ingewikkeld geschreven, daar bedoel ik dan mee dat er vele moeilijke zinnen in stonden. Carla gebruikt veel moeilijke termen en dat zal ook wel horen bij het psychologische maar ik was er niet gecharmeerd van. Al met al vond ik het dus moeilijk te lezen en ook nog eens ontzettend langdradig. Helaas.</t>
  </si>
  <si>
    <t>Zoveel goede recencies gelezen over deze serie en daarom ook met deel 1 begonnen.En.. het smaakt naar meer.Korte hoofdstukken en spanning waardoor je al snel nog een hoofdstuk gaat lezen..Luguber maar spannend.</t>
  </si>
  <si>
    <t>Ik heb niet veel boeken gelezen van Grisham maar dit was wel meteen de laatste. Wat een slecht verhaal en ook nog eens slecht beschreven. Geen enkele spanning, het boekt pakt je nergens. Het is een waargebeurd verhaal en zegt wellicht iets over het rechtssysteem maar er zullen toch wel betere waargebeurde verhalen te vertellen zijn!Ik heb de indruk dat dit boek al 20 jaar geleden geschreven is en nu uitkomt omdat het toch wel verkoopt onder de naam Grisham. Ik heb maar 1 woord voor dit boek: WAARDELOOS.</t>
  </si>
  <si>
    <t>Wat mij betreft een fijne thriller met een origineel verhaal. Door de soepele schrijfstijl van Anne Nicolai leest het verhaal makkelijk en lekker vlot door. Het boek is opgedeeld in vier delen met elk hun eigen titel passend bij het verhaal. De delen zijn weer verdeeld in dagen inclusief data. Persoonlijk vind ik dit fijn lezen omdat het overzicht geeft en natuurlijk pauzes aangeeft tijdens het lezen.Het verhaal op zich is origineel in zijn genre. Het heeft mij meerdere malen weten te verrassen en op een ander spoor gezet tijdens het lezen. Het is natuurlijk ook relatief uniek dat mensen niet met elkaar praten maar op een andere manier met elkaar trachten te communiceren. Dit laatste is ook wat mij aantrok om het verhaal te lezen toen ik de achterflap tekst las van het boek.De hoofdpersonages in het verhaal hebben wellicht geen hele diepgaande uitgeschreven psychologie, dit maakt echter voor de leesbaarheid van het verhaal niet uit. Daar waar nodig worden de gedachtegang en beweegreden wel uiteen gezet. Hierdoor wordt toch de juiste sfeer gecreëerd voor een thriller wat mij betreft.</t>
  </si>
  <si>
    <t>Wow, wow, wow, een ijzersterke Pendergast! Bij een onderzoek naar de diefstal van de inhoud van een waardevolle wijnkelder in Exmouth ontdekken Pendergast en Constance Greene al snel iets sinisters in de kelder... Driekwart van het boek is een sterke who dunnit detective, maar de echte catch zit in het laatste kwart van het boek. Het mysterie lijkt te zijn opgelost, maar niets is minder waar! De gebeurtenissen volgen elkaar dan pas echt razendsnel op en eindigen in een ware climax. Een einde dat er nu al voor zorgt dat ik vol smart wacht op het volgende deel...</t>
  </si>
  <si>
    <t>Shari Lapena (1960) is een Canadese schrijfster, die eerder bekend werd met thrillers als 'The Couple Next Door' en 'Stranger in the House'.In haar nieuwste thriller 'An Unwanted Guest' maken we kennis met een groep mensen, die noodgedwongen een weekend in een afgelegen hotel in de Catskill Mountains door moet brengen.Dat daar één en ander daar niet pluis is, wordt al snel duidelijk als één van de gasten de volgende morgen dood onderaan de trap gevonden wordt.In een rap tempo valt achtereenvolgens de één na de ander dood neer, de overige gasten in shock achterlatend, want al snel wordt duidelijk dat één van hen een moordenaar is.Alle ingrediënten voor een klassiek whodunit verhaal a la Agatha Christie lijken in 'An Unwanted Guest' aanwezig te zijn, waarmee het lijkt alsof Lapena poogt het beroemde 'And there were None' , ook bekend als 'tien kleine negertjes.' te evenaren, Agatha Christie's meest beroemde mystery.Achteloos strooiend met memorabele namen als 'the Murder at Hill Road, Ernest Shakleton, The Body in the Library, And there were None, Hercule Poirot, en citaten uit Shakespeare, lijkt Shari Lapena the Queen of Crime met haar roman 'An Unwanted Guest' naar de troon te willen hebben steken.Een nogal schamele poging als je het mij vraagt, want de roman haalt nergens het niveau van 'And there were None' , maar lijkt eerder een bijzonder rammelende uitwerking met Christie's thema als leidraad.Shari Lapena's poging te menen dát verhaal te (mogen/) kunnen evenaren, is voor mij wel het grootste mysterie van dit boek.**</t>
  </si>
  <si>
    <t>Geen slecht boek, maar er is te weinig spanning. Er zijn wel enkele spannende momenten, maar niet genoeg om het hele verhaal te boeien.</t>
  </si>
  <si>
    <t>Ik heb sinds lang niet meegemaakt dat een boek mij zó bij de keel greep als deze dikke roman/thriller van Niklas Natt och Dag. Ik denk dat ik eenzelfde gevoel had toen ik Het Parfum las (op mijn 16e, in één ruk uit, een nacht doorgehaald). Wát een debuut is dit!Ik betrapte mezelf er op dat ik overdag vaak aan scenes uit het boek moest denken, op de raarste momenten. Stockholm ten tijde van 1793 komt echt tot leven in dit verschrikkelijke maar ook verschrikkelijk mooie boek. De zoektocht van Cecil Winge en Mickel Cardell naar de moordenaar (en identiteit) van het lichaam zonder ledematen, ogen en tong, in de snijdende kou wordt in 4 delen verteld. Deel 2 en 3 schetsen nog mooier de context en achtergrond van het moordmysterie, en in deel 4 komen de draadjes mooi bij elkaar.Ik ben nog steeds 'blown away' door dit debuut en vind het jammer dat ik het boek uit heb. Een betere aanbeveling kan ik niet bedenken ;-)</t>
  </si>
  <si>
    <t>Marjolijn Uitzinger woont in Berlijn en strooit kwistig rond met weetjes over het transport, de restaurants, de geschiedenis en de socio-culturele gewoontes in Berlijn. Hoe interessant deze informatie ook is, het remt het tempo van het verhaal behoorlijk af. Hierdoor werd het boek nooit zo spannend dat ik het niet kon wegleggen. Uitzinger schrijft: “Dictatuur, verklikkers, een verwoest gezin, de afrekening bijna dertig jaar later... Spanning en emotie, dat werkt altijd.'' (p. 180) Dit boek bewijst het tegendeel.</t>
  </si>
  <si>
    <t>Over nieuwkomer Harry Tenholter is niet veel informatie te vinden. Hij heeft jaren in de advocatuur gezeten en heeft, nu hij gepensioneerd is, de pen ter hand genomen. Met Het Mozes mysterie leverde hij zijn debuut af in de wereld van het spannende boek.Journalist Richard de Winter reist naar Egypte om een reeks economische krantenartikelen te schrijven. Hij is er nog maar net gearriveerd of hij vindt in de woestijn een aantal kleitabletten. In een poging de afkomst ervan te achterhalen komt hij in contact met de studente Jennifer die hem op haar beurt kennis laat maken met de in oude talen gespecialiseerde professor en archeoloog Howard van Cleef. Deze heeft snel begrepen dat de tabletten dateren uit de tijd van Mozes en dat de tekst delen van het Oude Testament in twijfel trekt. Maar alle betrokkenen blijken ook nog een verborgen agenda te hebben.Het Mozes mysterie is de zoveelste roman waarin nieuwe gevoelige informatie ontdekt wordt die de onstaansgeschiedenis van het Israelisch-Palestijns conflict, of beter de strijd tussen het Christendom (het Jodendom inbegrepen) en de Islam om de eigendomsakte van Jeruzalems Tempelberg, dreigt te beslissen. In dit boek staan zowel de afkomst van Mozes als de uittocht uit Egypte centraal. Ook al naar analogie van veel genre-genoten speelt een verhaallijn zich af in het verleden en een andere behelst het heden. Beide zijn gelukkig strikt gescheiden, wat het voor de lezer makkelijk maakt om zich in tijd te kunnen oriënteren. Het is trouwens raar te moeten vaststellen dat juist dit boek is uitgegeven bij een Christelijk geïnspireerde uitgeverij.In een poging om het niet bijster originele verhaal, dat ook al niet erg verrassend of vernieuwend uitgewerkt wordt, toch van enige spanning te voorzien, heeft de auteur ervoor geopteerd om overdadig veel op de proppen te komen met blote borsten en vrijscenes, wat het niveau nog meer omlaag haalt. Een foute zet, die wellicht enkel geapprecieerd zal worden door jong adolecenten.En dan is er nog de grootste ergernis van dit boek: de tekst zelf. Niet alleen gebruikt de schrijver te pas en te onpas Engelse woorden en ouderwetse begrippen _x0096_ Wie heeft er ooit het woord _x0093_televisieapparaat_x0094_ in de mond genomen? _x0096_ maar het ergste van alles is het ongelooflijk grote aantal fouten. Ontbrekende interpunctie; tot drie verschillende schrijfwijzes voor hetzelfde woord; half geredigeerde zinnen; een paragraaf die dubbel is afgedrukt en dan nog rekenfouten: dit boek heeft het jammer genoeg allemaal, waardoor het leesplezier al snel afzakt naar ongeloof en ergernis. Zelfs de flaptekst slaagt er niet in de naam van de hoofdpersoon correct weer te geven.Het Mozes mysterie is een schoolvoorbeeld van hoe het niet moet. Als dit een eerste versie van een manuscript was geweest, was het nog enigszins aanvaardbaar geweest, maar als eindproduct, waarvan de richtprijs tweeëntwintig en een halve euro bedraagt, kan dit echt niet door de beugel.</t>
  </si>
  <si>
    <t>*SPOILERS*Het kostte me wat tijd om echt verdiept te raken in het verhaal. Het lezen ging ook niet zo vlot, waarschijnlijk omdat ik me aan een aantal dingen ergerde.- Smokey was gewoon te goed in alles wat ze deed- Het personage Callie zegt veel te vaak 'honey love'... heel vervelend.- Het personage wat uiteindelijk de moordenaar bleek te zijn.. beetje cliché- Fictief dierenleedEindelijk werd het verhaal erg spannend, de moordenaar heeft het uiteindelijk op het team zelf gemunt.Helaas wordt een hond op gruwelijke wijze iets aan gedaan. Iets waar ik als grote hondenliefhebber niet zo goed tegen kan.</t>
  </si>
  <si>
    <t>Genoten van dit boek, het verhaal word vlot vertelt en de spanning in het slot is om te snijden. Voor mij de beste Jackson tot nu toe. Op naar het volgende boek!</t>
  </si>
  <si>
    <t>In één woord is dit boek HEERLIJK! Ik had een voldaan gevoel na het lezen van Simon vs., het maakt me helemaal blij! De combinatie van Simon en Blue die een perfecte klik hebben en de realistische onzekerheid die in het verhaal is verweven is geweldig. Ik vind het knap dat Becky Albertalli zo'n veelzijdig boek heeft geschreven. Ze belicht alle kanten van homoseksualiteit: je leest hoe zijn klasgenoten, vrienden en ouders tegen Simons homoseksualiteit aankijken. Ook als dit niet je genre is, raad ik het zeker aan.Hoewel Simon veel mailt met Blue, weet hij niet wie het is. Ik wilde, net als Simon op een bepaald moment, graag weten wie Blue is. Dat is de ‘spanning’ in dit boek waardoor je blijft lezen. Het is knap opgebouwd. Ik werd helemaal in Simons wereld gezogen. Hij is een fijn personage dat door alle omschrijvingen goed tot leven komt. Ik zag hem helemaal voor me en kon me heel goed vereenzelvigen met Simon.Je krijgt ook de mailwisselingen tussen Simon (a.k.a. Jacques) en Blue te lezen. Dat is prettig als afwisseling, omdat de onlinesfeer toch iets anders is. Hierdoor zie je het verhaal door een andere bril en kun je alles even laten bezinken. Simon en Blue groeien steeds meer naar elkaar toe, wat leidt tot karakterontwikkeling. Samen met Simon was ik op zoek naar Blue in het echte leven: ‘Wie is Blue?’ is de vraag die mij voortdurend bezighield. Het antwoord heeft me zeker niet teleurgesteld!--Op mijn blog lees je meer over mijn mening (is het wel origineel?) en de campagne #strijdvoordiversiteithttps://femkel33st.wordpress.com/2016/02/17/recensie-simon-vs/</t>
  </si>
  <si>
    <t>Het eerste boek van Watson met veel plezier gelezen, maar deze was teleurstellend. Voorspelbaar, een zoals velen, niet origineel. Een hoofdpersoon waar je al gauw een hekel aan krijgt, met haar trauma's ,problemen en gezeur.Het is dat ik vrijwel nooit met een boek ophou, maar ik had wel de neiging.Op het laatst toch nog redelijk spannend, maar toch had ik de clou al door</t>
  </si>
  <si>
    <t>Helaas, na de lovende recensies bleek dit boek niet aan de verwachting te kunnen voldoen. Hoop onnodig heen en weer gereis in de tijd, wat verwarring schept. En veel, heel veel zeer oninteressante details. Nee, dit was eerste en gelijk de laatste keer Vlautin. Gelukkig van de bieb.</t>
  </si>
  <si>
    <t>Wanneer een netwerk van mensenhandel wordt opgerold, realiseert "special agent' Kate Coppola zich dat dit slechts het topje van de ijsberg is. Haar collega Decker Davenport ontdekt dat er ook tieners worden misbruikt voor webcamseks en de twee slaan de handen ineen om de zaak op te lossen. Hun onderzoek naar het grimmige netwerk wordt met het uur moeilijker en gevaarlijker. Terwijl Kate en Decker dichter naar elkaar toegroeien, is de dader systematisch bezig alle sporen te wissen. Hij is nietsontziend, zelfs als dat betekent dat er mensen voor uit de weg geruimd moeten worden. Elke minuut telt…Alle boeken van Karen Rose gelezen en dat was voor een deel maar goed ook. Er komen te veel personages bij elkaar uit de vorige delen. Doordat er ook uitgelegd wordt wat die allemaal meegemaakt hebben, kon ik er geen touw meer aan vast knopen.Met enige regelmaat was ik daardoor de draad van het hoofdverhaal kwijt. Omdat die zoektocht ook nogal lang duurt en iedereen voor iedereen zorgt ontstaat er in mijn ogen teveel gedoe. Ook valt hierdoor het verhaal ook nogal eens in herhalingen zodat het allemaal nog langer duurt.Het is best leuk om personages uit de andere delen tegen te komen, maar niet te uitgebreid. Hopelijk wordt een volgend boek weer wat dunner en simpeler.</t>
  </si>
  <si>
    <t>een klepper van 1000 pagina's met ontzettend veel personages waardoor je soms wel eens het spoor bijster raakt. gelukkig bevat het boek achteraan een overzicht van de verschillend koninkrijken, stammen en voornaamste personages om je terug op het juiste pad te brengen. Jordan weet echter goed waar hij heen wil, hij schikt langzaam maar zijn pionnen op weg naar de ultieme strijd met de duistere. Al bij al toch weer genoten van het boek.</t>
  </si>
  <si>
    <t>Dit was het eerste leesclub boek dat me niet geraakt heeft. Normaal gesproken kom ik vroeg of laat in een fase dat het boek uit moet. Dit gevoel heb ik bij dit boek niet mogen beleven, integendeel, te vaak had ik de neiging het boek weg te leggen. Maar omdat ik nooit een boek definitief wegleg voor het uit is, heb ik ook dit boek uitgelezen.Zeker het is een mooi geschreven boek, met mooi taalgebruik, maar… Herhaaldelijk was ik de draad kwijt in dit boek. Dat kwam zeker niet door de complexiteit van het boek, ook al is het vanuit meerdere personen geschreven met het gebruik van de ik-vorm. De gebruikte intermezzo’s van David, waren goed te plaatsen, mede door het gebruik van een ander lettertype. Dus daar zat het hem ook niet in. In feite was dat een interessante kant van het boek.Ook het onopgeloste mysterie van Kay viel me wat tegen. Het antwoord van Kathy zelf in de leesclub, dat het in de literatuur niet ongebruikelijk is om niet alles uit te kauwen, kon mij niet bekoren.Tenslotte merk ik op dat de personages mij niet emotioneel hebben geraakt. Ze blijven voor mij te weinig ontwikkeld, te vlak.Omdat de reacties in de leesclub echt alle kanten op gaan, gaat het te ver om dit boek af te raden. Positief als ik ben, zeg ik, geef het boek een kans. Blijkbaar past het niet bij mij. Gezien het taalgebruik en de manier van schrijven kan ik me zo maar voorstellen dat anderen het schitterend vinden.</t>
  </si>
  <si>
    <t>Elísa, een moeder van drie kinderen, wordt op brute wijze vermoord. Haar dochter Margrét van zeven jaar ligt ten tijde van de moord onder het bed van haar moeder en is getuige van haar lijdensweg. Op de plaats delict laat de dader een briefje achter met een ondefinieerbare cijferreeks.Rechercheur Huldar wordt bij gebrek aan beschikbare collega’s met ervaring, de leiding over het onderzoek gegeven. Hij is jong, onzeker in zijn nieuwe functie en erop gebrand de moordenaar te vinden. Mocht dat niet lukken, dan kan hij een carrière bij de politie verder wel vergeten. Om vooruit te komen in het politieonderzoek wordt kinderpsycholoog Freyja ingeschakeld. Zij moet de politie bijstaan tijdens de ondervragingen van Margrét, maar Freyja en Huldar kennen elkaar van een onenightstand en de samenwerking wordt er hoogst ongemakkelijk door.Tegelijkertijd pikt Karl, een scheikundestudent en radioamateur, een IJslands radiostation op waarop eveneens cijferreeksen worden voorgelezen. Aangezien hij in de brij van getallen zijn eigen burgerservicenummer herkent, gaat hij ervanuit dat de berichten op het radiostation voor hem persoonlijk bedoeld zijn. Samen met twee andere radioamateurs, die Karl graag zijn vrienden noemt, gaat hij op onderzoek uit. DNA is het eerste deel van een nieuwe serie rond rechercheur Huldar en kinderpsycholoog Freyja. In Nederland althans, want in IJsland verscheen DNA al in 2014 en is in 2018 het vijfde deel uitgebracht. Vandaar dat het tweede deel Vortex in Nederland al in mei van dit jaar verschijnt.Yrsa Sigurdardottír trekt je het boek in met een nieuwsgierig makende proloog en een spannend eerste hoofdstuk, waarin de moord op Elísa plaatsvindt. Dit lijkt veel goeds voor het vervolg van het verhaal te beloven. Helaas. Direct hierna zakt het verhaal in om eigenlijk niet weer op te krabbelen. Steeds op het moment dat er zich iets kan gaan ontwikkelen, kapt de auteur dit af door haar personages in overpeinzingen te laten verzinken over gebeurtenissen uit het verleden. Weg vaart en spanning. Dit gaat op een gegeven moment irriteren en de neiging om het boek aan de kant te leggen, speelt op.Uiteindelijk is er toch iets dat blijft trekken en waarom je geen gehoor geeft aan deze neiging. Het in elk hoofdstuk meelezen met een ander personage is interessant en geeft steeds meer inzicht in de afloop. Bovendien, wat Sigurdardottír goed doet in tegenstelling tot wat vaak in andere thrillers gebeurt, is dat ze de identiteit van de dader goed verborgen houdt en je niet laat meelezen met zijn of haar gedachten. De dader blijft mysterieus.Pas tegen het einde volgen de ontwikkelingen elkaar ietsje sneller op, overpeinzingen maken plaats voor meer vaart en dialoog. Toch is het prettig dat dit boek op een gegeven moment ook uit is. Samen met de iets te vergezochte plot en de vele spelfouten is dit boek helaas geen topper.</t>
  </si>
  <si>
    <t>Er zij al veel recensies over dit boek geschreven. Veel uitgesproken meningen. De een vindt het geweldig. De ander valt het tegen. Ik vind het een teleurstellend boek. Ik begrijp alle lovende woorden niet. Het boek is veel te dik en had veel pakkender en bondiger kunnen worden geschreven. Misschien was het verhaal dan nog een beetje spannend geworden. Het duurt erg lang voordat het boek enigszins op gang komt. En het eind is erg voorspelbaar en zeker niet spannend. Halverwege krijg je al het vermoeden welke kant het op gaat. Er wordt zo ingezoomd op de mogelijke verdachten dat je al snel doorhebt dat zij het niet hebben gedaan. En dan blijven er maar weinig mogelijke verdachten over. Op zich is de keuze om het verhaal in feite in dagboek vorm te vertellen wel goed. Maar in mijn ogen heeft het boek een te hoog 'soap' gehalte. Jammer!</t>
  </si>
  <si>
    <t>Nadat ik een ander boek van Astrid Harrewijn las wilde ik meer lezen van haar en dus kocht ik het boek drie vrienden, een huis( en een klusjesman) en deed ik mee met de leesclub op hebban.het boek neemt je mee de wereld in van Noor, ze verhuisd naar Amsterdam en geeft zich over aan haar baan in het van Gogh Museum.Ze wil zich helemaal gelukkig voelen in Amsterdam, en hoe pakt ze dat aan?Je beleeft samen met Noor een heleboel leuke dingen en de schrijfstijl in dit boek maakt dat je makkelijk mee gezogen word.Een boek met een grote dosis humor, leuke mannen , vriendschap en liefde wat heb je nog meer nodig?</t>
  </si>
  <si>
    <t>Jonas jonasson gaat helaas per boek een ster achteruit.. De 100-Jarige (4 sterren) is een klassieker en iedereen aan te bevelen. Het bommenmeisje bevat veel minder verrassingen, maar kreeg het voordeel van de twijfel. Bij Gangster Andres lees je weer een bij vlagen een hilarisch, verrassend en leuk verhaal, maar wel meer van hetzelfde.</t>
  </si>
  <si>
    <t>Dit boek zat in een celebrateboek box, veel verhalen deden zich de ronden op instagram en was daardoor het boek van januari/februari.Het verhaal is gebaseerd op verschillende sprookjes, en speelt zich af in een sprookjes setting. Door de vele verhalen die er al geschreven zijn rondom de sprookjes werd sprak dit boek minder aan als andere. het duurde lang voor je in het boek komt. Doordat er veel verwachtingen naar dit boek waren is het boek gaan tegen vallen. Je leest het boek maar krijgt er niet echt een beeld bij. En ook na het gelezen hebben van dit boek vergeet je het verhaal. Je weet dat je het gelezen hebt maar waar het ookal weer precies overging weet je niet meer. Dit is erg jammer, had meer van het boek verwacht.Het boek is wel goed geschreven en leest lekker weg, maar jammer dat het verhaal je niet pakt.</t>
  </si>
  <si>
    <t>Volgens de achterkant "de populairste thriller in jaren, een superieure pageturner, vol verrassende feiten over kunst, religie en geschiedenis met een messcherpe spanning die geen moment inzakt".Maar hoewel het makkelijk wegleest, is het gewoon niet goed geschreven, komen de personages niet tot leven en zijn de oplossingen op de doorslaggevende momenten te Ludlum (spontane zak met geld, snelle auto, pistool-in-de-hand etc).</t>
  </si>
  <si>
    <t>Een gegeven paard, lees boek (Hebban win-actie), mag men niet in zijn bek kijken. Een boek echter moet je wel openslaan om het al dan niet kritische te lezen.Gelukkig heb ik heel wat andere boeken liggen die nog gelezen mogen worden en daar kon ik al snel aan beginnen na enkele hoofdstukken van Door het licht.Arrogant en humorloos vind ik Harmens en mijn advies is om er niet aan te beginnen. Er is nog zoveel moois in het land der geschreven woord.Maar ja, ik ben ook geen ervaringsdeskundige.</t>
  </si>
  <si>
    <t>De schrijver Martin Gijzemijter (1979) is journalist, auteur en songwriter. Dansen met Herinneringen is zijn debuutroman. Hij schreef Dansen met herinneringen voor zijn vader, die het verschrikkelijk moeilijk had met het verlies van zijn vrouw.De cover van dit boek doet echt teniet als je het verhaal gaat lezen! Want het onthult niet dat er een geweldig mooi en prachtig verhaal achter schuilt.Ik had er echt geen idee van wat ik me bij dit boek moest voorstellen..maar vanaf de dag dat ik begon met lezen pakte het verhaal mij.Het verhaal dat mij greep en me mee trok in het verhaal. Ik kon het boek niet weg leggen en leefde mee met de hoofdpersoon John McKenzie.John McKenzie die zijn vrouw Mary is verloren en niet met zijn emotie van verdriet en afscheid om kan gaan. Hij leeft voor zijn gevoel niet meer..het maakt het allemaal niets meer uit. Het verlies en afscheid van zijn vrouw voelt heel zwaar. Hij heeft er alles voor over om de liefde van zijn leven nog één keer te kunnen zien.En dan gebeurt het wonderlijke..Mary zijn vrouw verschijnt weer terug in zijn leven. Maar dan wel op een bijzondere manier. Een geheimzinnige man Tucker heeft alles in werking gezet. Maar waarom? Nou Mary is helemaal niet gelukkig en zit echt in de problemen. John krijgt dan de kans om haar te helpen en doet dat ook en zo helpt hij ook zichzelf zonder het eigenlijk door te hebben.Hij kan afscheid nemen van zijn geliefde Mary op een wonderlijke manier. Welke manier dan moet u als lezer écht dit boek zelf gaan lezen!Een boek dat meer dan 5 sterren verdient en terecht, want dit is een aanrader!Dit verhaal heeft veel indruk op mij gemaakt en zo geraakt. Want als lezer van dit boek voelde ik de pijn en machteloosheid, maar ook de vreugde en het verdriet in alles wat hij mee maakte.Zijn levensles is dan vooral het loslaten, zodat hij verder kon gaan met zijn eigen leven.‘Dat Ik Eventjes Bij Jou Mocht Zijn’ is vorig jaar ontstaan als soundtrack voor het boek ‘Dansen met herinneringen’ waarvoor Vinzzent werd benaderd door één van zijn vaste tekstschrijvers. Samen met zijn producer Hans van Vondelen componeerde Vinzzent de muziek voor Martin Gijzemijter’s boek.Het liedje is voor iedereen die iemand mist.Net zoals het boek dit ook vertelt. Iemand verliezen die je lief hebt, voelt soms als het einde.Wie zegt dat de dood het einde is?</t>
  </si>
  <si>
    <t>Leuk boek voor personen die houden van spanning en avontuur.Perfect wat ik ervan verwachte!</t>
  </si>
  <si>
    <t>Tja, wat zal ik eens van zeggen van dit nieuwste boek van de oude meester Stephen King? Ik zal het vriendelijk houden door te concluderen dat het niet zijn beste werk is.Waar het naar mijn idee mis gaat is de omvang van het boek: ruim 500 pagina’s is veel te veel voor een in de kern erg simpel verhaaltje: hoe de weduwe van de beroemde schrijver Scott Landon afrekent met een maniak met behulp van de ‘droomwereld’ die haar man geschapen heeft.Je merkt dat er bij Stephen King geen rem op zit: de manier waarop hij alles maar op papier kwakt, lijkt een soort tegengesteld writer’s block: geen constipatie maar diarree. Dat klinkt oneerbiediger dan ik bedoel, want bij tijd en wijlen komt de brille van King nog best wel eens boven; het kost alleen wel erg veel moeite dit te vinden. Precies hetzelfde gebeurt met het verhaal: dit is voor het grootste deel eigenlijk gewoon matig interessant.Desondanks zit ergens diep toch nog een echt intrigerend verhaal verborgen, namelijk dat van de jeugd van Scott. Die groeit op samen met zijn broer en vader op een geïsoleerde boerderij en in een verontrustend plot dat alleen King kan verzinnen, wordt zijn broer bezeten door een demon en moet die uiteindelijk worden afgemaakt door zijn vader. Het wordt allemaal nog meer bizar als ‘de rottigheid’ ook bezit krijgt van zijn vader en de elfjarige Scott zelf zich zal moeten verdedigen op een manier die ik maar niet zal verklappen… IJzingwekkend.Maar ook dit is te weinig om dit boek mee overeind te houden. Je kan dus spreken over een naar mijn idee zeker niet geheel geslaagd boek.</t>
  </si>
  <si>
    <t>Het leest lekker weg en het is prijzenswaardig dat Van der Vlugt een actueel thema bij de kop neemt maar is het een goed boek? Nee, daarvoor is de plot te ongeloofwaardig en te breed uitgesponnen. De karakters zijn te clichématig en niet altijd even consequent. En verder te veel overbodige scènes en personen, te veel huis- tuin- en keukengedoe en getut over rokjes en jurkjes. Maar het ergste is de voorspelbaarheid. En daardoor wordt het nooit echt spannend en dat is toch het minste dat je van een thriller mag verwachten.</t>
  </si>
  <si>
    <t>De titel van de nieuwe Hartman luidt In vreemde handen en ik dacht even een vreemde in handen te hebben. Ik was immers helemaal verslingerd aan Nelleke de Winter/de boeken van Hartman, maar toen ik met dit verhaal begon, dacht ik zelfs het werk van een geheel andere auteur onder ogen te hebben. Haar prettige schrijfstijl en humor bewijzen dat het een échte Hartman is, maar ze slaat met dit boek een nieuwe, andere weg in. Het is dit keer ook geen misdaadroman, maar een thriller. En wat voor een!Bij de trilogie van Nelleke de Winter vond ik al dat deze schrijfster zich bij ieder nieuw boek verbeterde, maar ben ik nu werkelijk met stomheid geslagen. Ze is geen traptrede omhoog geklommen; ze heeft zich moeiteloos gelanceerd - naar ik hoop en verwacht _x0096_ naar de top.Deze schrijfster, ik herhaal het maar weer eens, verdient veel meer aandacht van lezend Nederland. Ze steekt met kop en schouders boven de anderen uit! Ik vind het zeer gewaagd van haar om een heel ánder boek te schrijven dan de vorige drie en dan met zo_x0092_n juweel te komen. Chapeau!Wat er in dit verhaal gebeurt is gruwelijk en de afkeer bij de lezer wordt met name bereikt door alles wat er niet beschreven wordt. Omdat je mede door de ogen van de dader kijkt, worden diens gedrag en motieven duidelijk.Overigens kruip je niet alleen deels in de huid van de dader; met name ook met de hoofdpersoon, Diana, kun je je heel goed identificeren. Het hele verhaal is doorspekt met verwijzingen naar haar verleden maar ook naar een brief die ze heeft ontvangen en, hoewel ze hem al beantwoord heeft, nog steeds _x0096_ in het geheim - heeft bewaard. Van wie is die brief? Wat staat er in? Waarom bewaart ze hem? Wat is er met die viool? En waar past Vivaldi in het geheel? En hoewel er iedere keer een tipje van de sluier wordt opgelicht, snak je na ieder hoofdstuk weer naar meer informatie.Bovendien krijg je nog een aardig beeld van de omgeving in het gebied van Toscane, waar Diana en Robbert hun hotel hebben. Het zou me niet verbazen als de locatie in werkelijkheid bestaat. Je zou Diana daar, met man en hond, zo tegen het lijf kunnen lopen, zo geloofwaardig zet Hartman haar personages (weer) neer. Inclusief de tegendraadse puberdochter van het echtpaar, Lieke.De titel van het boek is, zonder verder iets te verklappen, heel goed gekozen.De term 'psychologische thriller', waar zo kwistig en onterecht mee wordt gestrooid, past volgens mij perfect op deze nieuwe Hartman.Ik raad eenieder aan het boek direct na het uitkomen te kopen. Dat je het vervolgens in één ruk moet lezen hoef ik niet te adviseren, want dat gebeurt vanzelf.Slechts één advies tot besluit: zorg aan het einde van het boek voor de nodige zakdoekjes, want met droge ogen ga je dit adembenemende, menselijke, ontroerende, gruwelijke, fantastische boek niet uitlezen.</t>
  </si>
  <si>
    <t>Een verhaal is voor mij pas geslaagd als ik vanaf het begin tot en met het einde geboeid blijf, de wereld om mij heen vergeet en daardoor een eigen wereld kan creëren waarin het verhaal zich afspeelt. Dit was zeer zeker zo bij Sneeuwpaarden!Sneeuwpaarden heeft een mooie opbouw, is beeldend geschreven maar wel zo dat je zelf een draai kunt geven aan de omgeving en personages van het boek.Een spannend en vlot geschreven boek met humor, leuke verhaallijnen en verrassende wendingen.Het is een boek waarin de paarden ook een hoofdrol spelen , maar het is zeker geen boek speciaal voor paardenmensen!Ik wacht met spanning af of de schrijfster ook een derde deel gaat uitgeven….</t>
  </si>
  <si>
    <t>Wat gaat de weduwe vertellen? Een uitgangspunt met mogelijkheden, zou je denken. Helaas heeft de schrijfster de verwachtingen niet waar kunnen maken. Het begin is interessant, maar de verveling slaat halverwege het verhaal toe. De personages zijn oppervlakkig, slecht uitgewerkt en spreken nooit tot de verbeelding. Het politie onderzoek is goed beschreven, de drijfveren van de Taylors blijven onderbelicht. Je blijft hopen tot en met de laatste bladzijde op een verrassende wending die het boek alsnog gaat redden. Ijdele hoop, zo blijkt...</t>
  </si>
  <si>
    <t>Het thema van het boek is rouwverwerking. Geen vrolijk onderwerp dus. Maar soms kan door de beschrijving van de verwerking van een groot verdriet toch een een schitterend boek ontstaan. Een ontroerend boek over verlies en rouw is 'Schaduwkind' van P.J. Thomese.Het verhaal van 'De rivier van vergetelheid' is ontzettend somber. De hoofdpersoon is een en al verdriet. Bovendien balanceert het verhaal vaak op het randje van de sentimentaliteit..De andere mensen uit het dorp, zoals de vriendelijke weduwe Madame Outsander, de cafébezoekers, de pastoor en de doodgraver, hun manier van samenleven, hun geschiedenis, die mondjesmaat aan het licht komt, hun eigen (vaak onuitgesproken) verdriet, was voor mij vele malen boeiender, dan de gekunstelde zinnen over Paule.'De rivier der vergetelheid' was het debuut in 1999 van Philippe Claudel. Inmiddels is het gevolgd door een reeks zeer gewaardeerde boeken. 'Grijze zielen' (2003), 'Het kleine meisje van meneer Linn'(2005) en 'Het verslag van Brodeck' (2007) bevalt mij veel beter.</t>
  </si>
  <si>
    <t>Niet echt geweldig. Ik mis de opbouw, het creëren van spanning, zoals alleen Ludlum zelf dit kon.</t>
  </si>
  <si>
    <t>Ik heb al veel boeken gelezen van deze schrijfster en ze weet mij steeds weer te verrassen.Deze familieroman is heerlijk om te lezen en zeker niet voorspelbaar, vanwege de vele gebeurtenissen in dit gezin. Het leven van Andrea komt volledig op z’n kop te staan als haar man plotseling komt te overlijden. Ze ontdekt dan dat ze in vreselijke financiele problemen zit en moet noodgedwongen verhuizen om een deel van de schulden te kunnen afbetalen.Ze krijgt een goed contact met haar nieuwe 85 jarige buurvrouw Bregje, die ernstig ziek is en Andrea wordt haar mantelzorger. Ook heeft ze veel zorgen om haar zoon, die zijn studie heeft opgegeven en soms wordt het haar allemaal even teveel!Ze vraagt zich af wie toch die vrouw is die steeds verse bloemen op het graf van haar man zet…Dan de buurman..die duidelijk laat blijken geïnteresseerd te zijn in haar…Greetje van den Berg heeft er een heerlijk verhaal neergezet met warme persoonlijkheden, een boek die je nog wel even bij blijft…Ik heb er in ieder geval van genoten!</t>
  </si>
  <si>
    <t>“Het is nu twaalf jaar geleden dat ik aan dit boek begon te werken. Ik geloof nog steeds dat ik de waarheid heb geschreven, uit liefde en medelijden, omdat ik in mensen geloof. Ik verzoek u mijn boek de vrijheid te geven.” Dit schreef de Russische auteur Vasili Grossman (1905-1964) in 1961 in een brief aan partijvoorzitter Nikita Chroesjtsjov, één jaar nadat het manuscript van zijn magnum opus Leven &amp; Lot door de KGB in beslag was genomen − of “gearresteerd” zoals hij het zelf omschreef.Het mocht niet baten. In zijn fenomenale roman had Grossman als het ware een röntgenfoto van het Stalin-bewind genomen die de bloedarmoede en alle kwaadaardige kankers van dat totalitaire regime zichtbaar maakte. Ook al was Stalin dan al enkele jaren dood, en ook al voer zijn opvolger Nikita Chroesjtsjov een mildere koers, Leven &amp; Lot spijkerde het stalinisme zo meedogenloos aan de schandpaal dat het boek volgens de staatscensuur een gevaar vormde voor de Sovjetstaat. Grossmans grootste ‘misdaad’ was wellicht dat hij het nationaalsocialisme van Hitler en het communisme van Stalin allebei even inhumaan en moorddadig vond.Alles wat met het boek te maken had werd daarom in beslag genomen: alle gekende manuscripten, alle notities, het doorslagpapier dat Grossmans secretaresse had gebruikt, tot zelfs het lint uit haar typemachine…Decennialang bleef de wereld aldus verstoken van een “groots, weids, diep en verpletterend” (1) meesterwerk, tot een door de mazen van het censuurnet geglipt origineel manuscript toch zijn weg vond naar het Westen, waar in 1989 dan eindelijk de eerste complete editie van Leven &amp; Lot kon verschijnen, bijna dertig jaar nadat Grossman het werk had voleindigd, en 25 jaar na zijn overlijden.Leven &amp; Lot is een omvangrijk, grillig en veelzijdig epos dat zich afspeelt tijdens de Tweede Wereldoorlog, met de Slag om Stalingrad (winter 1942-1943) als middelpunt. Het panorama is zo enorm breed, de geografische spreiding zo groot en de lijst met personages zo eindeloos dat voor een allesomvattende samenvatting tien pagina’s nog niet volstaan. Want Leven &amp; Lot is niet ‘één’ verhaal, maar een grimmige rondreis langs talrijke scènes waarop mensen hun – meestal noodgedwongen – rol spelen… In Stalingrad voeren Russische soldaten, tussen de gevechten door, gesprekken waarin ongeremd gevloekt en gezondigd wordt tegen de partij-ideologische zuiverheid; in een Duits krijgsgevangenenkamp voor Russische soldaten houdt een oude Bolsjewiek het hoofd boven water door koppig te blijven geloven in de goedheid van Vadertje Staat; in Oekraïne schrijft een Joodse moeder aan haar zoon brieven over de vervolging van Joodse Russen door andere Russen; in de gaskamer van een nazi-uitroeiingskamp drukt een jonge vrouw het lichaam van een dood jongetje tegen zich aan, denkt “ik ben moeder geworden”, en sterft (2); in Moskou pleegt een Joodse kernfysicus verraad tegenover zijn rasgenoten om zijn wetenschappelijk werk te kunnen voortzetten; in Polen bezoekt SS-Obersturmbannfüher Adolf Eichmann de bouwwerf van een nieuw uitroeiingskamp en wordt er in het midden van de splinternieuwe gaskamer feestelijk getrakteerd op een hapje en een drankje; in Moskou zoekt een vrouw een verblijfsvergunning maar botst onophoudelijk op de onverzettelijke apathie van de apparatsjiks…Honderden scènes, en allemaal zijn het aanklachten tegen de gruwel van de oorlog, de onmenselijkheid van het tirannieke regime van Stalin, en de waanzin die rassenhaat eigenlijk is. De trefzekere letterlijkheid waarmee Grossman de dingen beschrijft (3), zijn meticuleuze detaillering van de feiten en de (bedrieglijke) zachtmoedigheid waarmee hij over de afgrijselijkste gebeurtenissen vertelt, maken het lezen van Leven &amp; Lot bij momenten bijna onverdraaglijk. Vooral zijn beschrijving van de mensonterende wreedheid rond en in de gaskamers ontreddert de lezer, en snijdt hem diep in het hart.Is het blikveld van deze roman al indrukwekkend breed, het scala aan personages is dat evenzeer. De lijst van de voornaamste(!) personages, achteraan in het boek, telt zomaar even tien pagina’s! Een echt hoofdpersonage aanduiden is zo niet onmogelijk, dan zeker riskant, maar de figuur van de Russische fysicus Viktor Strum springt er toch wel uit, al was het maar omdat Grossman veel van zichzelf in dit personage heeft verwerkt: de Joodse afkomst, het liefdeloze huwelijk, het verraad tegenover rasgenoten (Grossman ondertekende ooit een petitie tegen Joodse artsen die valselijk waren beschuldigd een moordkomplot te hebben gesmeed tegen vooraanstaande Sovjet-mandatarissen), en zijn spijt achteraf…De thematiek en de structuur van Leven &amp; Lot − en niet in het minst de titel zelf – doen denken aan dat andere monument van de Russische literatuur, Oorlog en vrede van Leo Tolstoj, en dat is terecht. Naast bedrukte melancholiek, gelaten lotsaanvaarding, diepgewortelde verbondenheid met de aarde, oprechte liefde voor moedertje Rusland en diepe bekommernis om het welzijn van het volk – allemaal karakteristiek voor de Russische romanliteratuur van de negentiende en twintigste eeuw – vallen nog meer parallellen op, zoals bijvoorbeeld dat de Slag om Stalingrad in Leven &amp; Lot even centraal staat als de Slag bij Borodino in Oorlog en vrede; Grossmans Stalin en Hitler zijn Tolstojs tsaar Alexander I en Napoleon. Ook opvallend is dat beide auteurs geregeld het pad van hun verhaal verlaten om te filosoferen over ‘de dingen des levens’. In Leven &amp; Lot mijmert Grossman dan bijvoorbeeld over vriendschap, over goed en kwaad, over antisemitisme, over militaire strategieën, enzovoort…Er zijn natuurlijk ook verschillen… Van Tolstojs hartstochtelijke lyriek is in Leven &amp;Lot niks te merken; Grossman schrijft koeler, als een goed observerend en zeer geëngageerd journalist (wat hij beroepshalve ook was). Grossmans roman is ook veel autobiografischer, hij was immers persoonlijk betrokken bij veel van de beschreven gebeurtenissen. Maar het belangrijkste onderscheid is toch dat het “J’Accuse” van Grossman veel luider, directer en explicieter klinkt: de volksmens Grossman klaagt onrecht vlakaf aan, de aristocraat Tolstoj aanschouwt het eerder vanop veilige afstand.Leven &amp; Lot is een uniek, grandioos, indrukwekkend meesterwerk. Het is een – ik herhaal het graag − groots, weids, diep en verpletterend verhaal! Het is grimmig, wrang, onheilspellend, somber, gruwelijk, hard en hartverscheurend. Het is echter ook een ware uitdaging voor de lezer, van wie veel wordt gevraagd. Er is de schier eindeloze reeks aan personages die de lezer voortdurend naar de tien pagina’s lange lijst achteraan doet bladeren, en voor de verklaring van 363 noten komt daar nog eens een lijst van dertig pagina’s bij. Er gaat, met andere woorden, maar zelden een pagina voorbij zonder dat de lezer die lijsten moet consulteren (5).Ruim vijf weken had ik dan ook nodig om door het boek te komen. Maar nu ik het uit heb weet ik dat ik een magistraal, ontluisterend werk heb gelezen, een dat ik nooit ofte nimmer zal kunnen vergeten. Leven &amp; Lot van Vasili Grossman mag, wat mij betreft, schaamteloos en fier naast Tolstojs Oorlog en Vrede staan… En daar stond, tot nu toe, niets!------(1) Antoine Verbij in Trouw, 25 oktober 2008(2) p. 564(3) Grossman maakte de Slag om Stalingrad zelf mee, en verbleef gedurende ruim drie jaar aan het front als oorlogsjournalist. Hij was er ook bij toen de nazi-uitroeiingskampen van Treblinka en Majdanek door Russische troepen bevrijd werden.(4) Zie nawoord van vertaalster Froukje Slofstra, p. 942-943(5) Om het mezelf gemakkelijker te maken heb ik na een tijdje die veertig pagina’s gekopieerd zodat ik tijdens het lezen niet voortdurend heen en weer moest bladeren.</t>
  </si>
  <si>
    <t>In 2059 wordt Engeland geregeerd door Scion, een organisatie die helderzienden opjaagt. Paige, een droomdoler, wordt door hen gevangengenomen en naar Oxford getransporteerd, een strafkolonie voor helderzienden die wordt bewaakt door de Refaïem, een niet menselijk ras.Het boek bevat nogal wat onbegrijpelijke woorden, die lang niet allemaal worden uitgelegd in de woordenlijst achteraan, maar dat kan de pret niet drukken. Het Bottenseizoen is een spannend boek dat naar meer smaakt. Hopelijk wordt de volledige reeks vertaald.</t>
  </si>
  <si>
    <t>Donna Freitas schrijft voornamelijk voor jongeren en studenten. Dit boek is het eerste dat van haar vertaald werd. Het verhaal gaat over een meisje Skye die leeft in de app-wereld, haar geest verblijft dus in de virtuele wereld terwijl haar lichaam ergens wordt bewaard. Wanneer je de leeftijd van 18 jaar bereikt kan je terug naar je lichaam en naar de mensen die niet in de app wereld leven. Skye kijkt er enorm naar uit om haar moeder en zus te zien want ze mist die enorm. Op een gegeven moment vervalt echter de mogelijkheid om terug te keren naar de echte wereld en daar is Skye helemaal niet mee gediend.Het was heel moeilijk om dit alles te bevatten en in het verhaal te komen. Er wordt in het begin ook niet zoveel uitleg gegeven, je wordt gewoon ergens in een bij wijlen saai gossipgirl-verhaal gedropt. Maar toch intrigeert het en blijf je verder lezen. Naarmate het verhaal dan vordert krijg je ook meer inzicht in de wereld die Donna Freitas trachtte te schapen. En wordt het toch heel spannend. Het wordt zelfs een heuse thriller met onverwachte plotwendingen waardoor het toch nog een boeiend verhaal wordt, eentje waar je heel lang over blijft nadenken. Nu rest ons alleen nog het wachten op de vertaling van het tweede deel!</t>
  </si>
  <si>
    <t>Dit is inderdaad een prachtig boek!</t>
  </si>
  <si>
    <t>Na terugkomst van een vakantiemidweekje lag De Vrouw in de Spiegel op mij te wachten. Ik hou ervan, Nederlandse thrillers, geen gekke plaats- of straatnamen, allemaal heerlijk herkenbaar. Verrast werd ik door mooie karakters in dit boek. Niet zwart/wit of goed of fout maar heel menselijk beschreven. Hierdoor heb ik dit boek niet gelezen maar bijna opgevreten!! Naast de verhaallijn van de afpersingszaak van zuivelbedrijf Lattè, die wordt onderzocht door brigadier Tess Westerhout, lopen er nog meer lijntjes door dit boek. Heel mooi hoe deze aan het einde verrassend samenkomen. Ook is er een goede voorzet gegeven voor een vervolgboek. Dit smaakt zeker naar meer !!</t>
  </si>
  <si>
    <t>Ik vond dit boek erg tegenvallen.Eerlijk gezegd vond ik het gewooneen slecht boek.Alle personages blijven hele vlakkepersonen die je alleen zeer oppervlakkigleert kennen. Ook worden er gebeurtenissenbeschreven die totaal niet relevant maar welronduit saai zijn.Het tweede gedeelte van het boek werd wel ietsbeter maar al met al vond ik het geen voldoendeen geef ik ook maar 2 sterren.</t>
  </si>
  <si>
    <t>Er zijn van die boeken die je diagonaal, snel leest zonder te beseffen welke energie het gekost heeft om het te schrijven.Kolja, van Japin, is een van de boeken waarvan ik iedere letter, punt en komma met een intensiteit en puur genot las, in de hoop dat het daardoor lang duurt voor ik het uit had. Ik hoop met het traag, bewust en genietend lezen van iedere letter, ook de schrijver eer aan te doen, want dit boek geeft blijk van het vakmanschap van Japin en van het vele uren voorwerk en onderzoek.Lees het.Lees het traag en geniet van elke letter, woord, zin.Er zijn van die boeken die dat verdienen.</t>
  </si>
  <si>
    <t>Cross bones/Begraven beenderen! Ik weet niet goed waar ik moet beginnen. Ik heb alle romans van Kathy Reichs gelezen en kan wel zeggen dat ik ze altijd met veel plezier tegemoet zag. Zo ook Cross Bones (de Nederlandse vertaling liet m.i. wat te lang op zich wachten), maar wat een teleurstelling! Een "geleend" plot, meerijdend op successen van intrigerende romans als Het Messias mysterie, Het Bernini mysterie en De Da Vinci code. Alleen "Mysterie-loos"! Jammer! Te oppervlakkig, geen orgineel plot, te weinig diepgang betreffende bestaande relaties (Tempe-Ryan) en misschien wel boven alles: not thrilling at all! Misschien alleen nog te gebruiken als script (script-taal) voor haar nieuwe tv-serie Bones.</t>
  </si>
  <si>
    <t>Koos van Zomeren schreef zijn dagboek voor deze reeks in 1987. Hij worstelde op dat moment met de gedachte het journalistieke werk definitief de rug toe te keren en zich op het schrijven van verhalen en romans te concentreren. Om daarvan te kunnen leven is het wel noodzakelijk succes te hebben. Net als Gerbrand Bakker heeft hij niet veel op met het literaire wereldje, maakt zich boos over domme recensenten en interviewers, heeft slapeloze nachten vlak voor de presentatie van een nieuw boek en zit als genomineerde in spanning te wachten op de uitslag van een literaire prijs. Ook het filosoferen over wanneer je een echte schrijver bent en of je dat ook nog bent als je in opdracht schrijft en waar je de onderwerpen vandaan moet halen, hebben ze gemeen. Of G.B. daar al helemaal uit is, weet ik niet, maar K. van Z. is inmiddels al jaren zo'n succesvol schrijver dat ik aanneem dat hij daarover zelf geen twijfels meer heeft.......Maar terwijl K. van Z. ons deelgenoot maakt van de dagelijkse gebeurtenissen in zijn privéleven en van wat hem zoal opvalt in de natuur tijdens zijn wandelingen of gesprekken met deskundigen, speelt er nog iets anders. Aanvankelijk op de achtergrond. Net als bij G.B. blijkt het boek veel meer geworden te zijn dan louter een dagboek. Beiden hebben getracht iets belangrijks uit hun leven nader te beschouwen, om het beter te kunnen begrijpen. En daarvoor moesten ze diep graven in hun herinneringen. En in het geval van K.v.Z.: zijn oude kameraden opzoeken....Al op 12 januari: "Gisteravond in de auto over de partij zitten piekeren. Hoe paste het besluit communist te worden in mijn leven?" Het zou de rode draad worden in het dagboek. Ondanks alle andere zaken die hij vasthoudend uitzoekt over het familieleven en over het Herwijnen van vroeger, keert de Socialistiese Partij (zoals ze toen heette) terug in zijn overpeinzingen. Waarom werd hij lid, waarom besloot hij uiteindelijk ermee te stoppen, wat is er daartussen allemaal gebeurd en hoe is het zijn toenmalige partijgenoten en vrienden vergaan? Heeft hij mensen teleurgesteld? Had hij dingen anders moeten doen? Hij bezoekt zijn oude kameraden onder het mom van een interview voor een artikel. Het zet de zaken voor hem op een rij. Hij wil het afsluiten.19 februari: "Ons links was zo absurd dat de enige manier om er mee te breken een radicale was. Links of rechts is dan naar mijn idee het probleem niet. Het probleem is iets te vinden dat het leven de moeite waard maakt. Schrijven dus. Uit wanhoop, chaos, gemeenheid, leugens en narigheid iets moois creëren." Lijkt dat niet veel op de depressieve wanhoop van G.B., die stelde juist dan te gaan schrijven om een moeilijke periode het hoofd te kunnen bieden?....Vooral het feit dat beide schrijvers in hun dagboek op zoek gingen naar een antwoord op iets wat hen al langer bezig hield, vond ik treffend. Verder wil ik hun boeken niet met elkaar vergelijken. Ze hebben een geheel eigen stijl. En een heel ander leven achter de rug, dat ze beiden boeiend beschrijven in hun dagboek, al dan niet tussen de regels door....Hele recensie lezen kan hier: http://mijnboekenkast.blogspot.nl/2016/08/koos-van-zomeren-een-jaar-in-scherven.html</t>
  </si>
  <si>
    <t>Het was lang wachten op het vierde boek van Simon Beckett. Eindelijk kon ik weer terug gaan naar een van mijn favoriete boekpersonen; David Hunter. Maar jee wat ben ik teleurgesteld in dit verhaal. Het proefde naar een gebakje in de verkeerde smaak. Het verhaal kwam zeer langzaam op gang en miste "het" gewoon. Ik vond het onderwerp niet bepaald boeiend en van zijn werk (forensisch antropologie) was bijna niks terug te vinden, wat voor mij juist de reeks o.a. interessant maakt. Ik vond zijn vorige boeken nog wel iets gezelligs hebben, daar is hier niks van terug te vinden. Ik vond David Hunter in dit verhaal eerder als een kneusje overkomen en met de andere personen had ik niet veel binding. Ik had moeite mijn gedachten erbij te houden en legde het boek te vaak en te snel opzij wat geen goed teken is. Het boek is niet geslaagd in zijn opzet en is een fikse tegenvaller zeker omdat het helemaal uit de toon valt in vergelijking met zijn vorige drie boeken over David Hunte als hoofdpersoon.Jammer, jammer, jammer.</t>
  </si>
  <si>
    <t>Als je niet op zijn minst een beetje bekend bent met militaire jargon, is dit boek waarschijnlijk erg verwarrend.Je krijgt als lezer te maken met militaire- en afdelingsafkortingen (op bijna elke pagina) ( en ik geef hier maar een paar voorbeelden) :USDB / DB / SHU / SOP / MP / NCO / CSM / SWAT / PFC / CID / ACU / JAG / XO / NSC / STRATCOM / DIA / NVI / WMD / INSCOM / OSI / CSS / IC / DoDDie ook nog eens allemaal uitvoerig worden uitgelegd....De plotwendingen waren belachelijk . De " spanning " was gekunsteld , alsof ruzie over, en óf elkaar te kunnen vertrouwen, verondersteld dat het boek dan spannend en dramatisch zal zijn.Op de ene pagina is Puller woest op Knox en zegt dat ze een spion is en haar nooit zal vertrouwen, 1 pag. verder is hij weer helemaal omgeturnt en is het weer koek en ei om vervolgens 4 blz verder hetzelfde te herhalen.Er wordt meerdere malen beschreven hoe fantastisch, groot, sterk, atletisch, beste in hun vak, alleskunners etc. de beide broers Puller wel niet zijn.Dan is er nog de ongeloofwaardige wederopstanding van Knox na een explosie, gewoon tè Wonderwoman.Er was een tijd dat een nieuw Baldacci boek echt iets betekende. Met name zijn vroegere werk (camel club o.a.) waren boeken om naar uit te kijken. Sinds Baldacci duidelijk de geldtrein heeft geroken, is de neerwaartse spiraal ingezet. Zoveel boeken in een zo'n kort mogelijke tijd uitbrengen kan alleen mbv ghostwriters en hulpjes. Ik heb dus zo mijn vermoeden dat dit boek door iemand anders is geschreven, of belabberd vertaald in de haast. Maar eerlijk gezegd ben ik wel een beetje klaar met dhr. Baldacci en als de Ontsnapping een indicatie is van zijn toekomstige werken (wat te verwachten is), dan zal ik hem niet meer lezen.</t>
  </si>
  <si>
    <t>Slecht boek wat een gezeur. Ik ben er mee gestopt.</t>
  </si>
  <si>
    <t>Martin Amis (1949) is naast een bekend journalist en essayist tevens een van de opmerkelijkste Engelse romanschrijvers van zijn tijd. Tot zijn meesterwerken worden onder meer Geld (1984) en London Fields (1989) gerekend. Hij werd enkele keren genomineerd voor de Man Booker Prize, maar viel nooit werkelijk in de prijzen voor zijn controversiële oeuvre. In een interview verklaarde hij daarover dat ‘awards enkel naar saaie boeken gaan’. Hij veroorzaakte in het verleden al meerdere relletjes door zijn provocerende politieke en islamkritische uitspraken, en naast een schare trouwe fans kan hij dus ook op een aanzienlijke groep felle tegenstanders rekenen die hem samen met zijn uitspraken verguizen.  Amis is intussen een dagje ouder en brengt met De rimpel van de tijd een soort best-of van eerder gepubliceerde essays en reportages van de voorbije dertig jaar. Vladimir Nabokov is zijn stokpaardje en het onderwerp van een aanzienlijk deel van de ingesloten essays. Deze stukken zijn zo gedetailleerd en vakspecifiek dat ze nog weinig toegankelijk zijn, behalve dan misschien voor die handvol andere Nabokov-experts. Veelvuldig ingesloten fragmenten moeten zijn standpunten illustreren, waardoor je niet zelden de indruk krijgt dat je een lesboek voor het hoger onderwijs in handen hebt. Amis’ criteria voor waar een goede schrijver aan moet voldoen zijn bikkelhard en de enkelingen die zijn waardering genieten zijn de grote namen uit de generatie van zijn vader, de eerdergenoemde Nabokov, Saul Bellow of Don DeLillo.  Dat Amis een literatuurkenner van de hoogste orde is, valt niet te betwisten, maar de mate waarin hij zijn kennis etaleert en daarbij ook andere auteurs bekritiseert is naast pretentieus ook volstrekt overbodig. Zo is er een passage waarin hij woord voor woord een briefwisseling tussen Philip Larkin en zijn vrouw analyseert, om daaruit te concluderen dat ze beiden geen aspiraties hadden en Larkin een angstaanjagende echtgenoot was die zijn relatie saboteerde. Of wat te denken van een stuk waarin hij het werk van John Updike door het slijk haalt wegens een naar zijn mening belachelijk geplaatste puntkomma?  Naast literatuur zijn er ook essays over politiek, de islam en terrorisme. Bij zijn kritiek op verschillende presidentskandidaten schrijft hij onder meer over de geestelijke gezondheid van Trump, wat best een amusant stuk oplevert, maar verder eerder een verkooptruc lijkt door het in de (originele) titel van het boek te verwerken. Amis besteedt ook ettelijke pagina’s aan het verval van acteur John Travolta (“Je voelt dat John Travolta zo iconisch is dat hij dood zou moeten zijn”) over een tijdspanne van tien jaar. Het probleem met dergelijke stukken is dat niemand zit te wachten op een typering van Travolta uit de jaren ’90.  Het Engelse koningshuis wordt ook niet gespaard, en we lezen tot in de kleinste details over de hypocrisie van de Queen en het fenomeen van Diana.De rimpel van de tijd is een obligate bloemlezing uit het non-fictiewerk van Amis. Dat de man kan schrijven staat buiten kijf, maar de stukken zijn naast gekleurd door de tijdsgeest ook getekend door een elitair snobisme dat beslist niet bij iedereen in de smaak valt. Zijn brede belangstelling voor zowel literatuur, politiek, popcultuur als sport zorgt gelukkig wel voor een waaier aan onderwerpen, zodat het uiteindelijk aan de lezer is om er een keuze uit te maken.</t>
  </si>
  <si>
    <t>Dodelijke stilte is het debuut van A.S.A.(Susan) Harrison. De schrijfster is in april 2013 overleden.De achterflaptekst belooft dat het een spannend boek wordt, maar ik kan met de beste wil van de wereld geen thriller in dit boek herkennen, ik zou dit boek eerder een psychologische roman noemen. De schrijfster heeft een uitgebreide studie gemaakt van het psychologische aspect in dit boek en schrijft hier veelvuldig over, een beetje teveel naar mijn zin. Bovendien maken lange zinnen het boek minder makkelijk leesbaar. Het verhaal wordt wisselend door hem en haar verteld.Todd en Jodi leven 20 jaar samen en beleven een moeilijke periode. Er staat veel op het spel zowel voor haar als voor hem. Hij is een notoire vreemdganger die zijn minnares zwanger heeft gemaakt en daardoor zijn vrijheid dreigt te verliezen. Zij is een vrouw die in ontkenning leeft en na een moeilijke jeugd voor de makkelijkste weg kiest. Totdat ze zich realiseert dat ze niets te verliezen heeft.</t>
  </si>
  <si>
    <t>The Bone Collector evenaren zit er lang niet meer in voor Deaver. The Twelfth Card (De hangende man) is een heel erg vergezocht verhaal (zelfs voor Deaver begrippen) waarin de schrijver vooral wil laten blijken dat hij op velerlei gebied (van 'african american english' tot Rhyme zijn verlamming, van 'arabic american english' tot de amerikaanse grondwet) uitgebreid research heeft gedaan.Een of twee, misschien zelfs drie plotwendingen zijn nog wel te doen maar het blijft maar doorgaan en om iedere hoek komt er weer een slechterik tevoorschijn of blijkt de slechterik toch weer niet zo slecht. Het forensisch onderzoek is inmiddels wat ondergeschikter, alle vragen worden binnen tien regels opgelost. Wellicht de laatste 100 pagina's niet lezen, dan is het nog wel te doen.</t>
  </si>
  <si>
    <t>Ik las een oproep voor een feuilleton, aangezien dat me wel leuk leek, het gelezen voorstukje vond ik niet raar of onaangenaam schreef ik me in voor het Hebban lees feuilleton.De eerste 100 bladzijden kwam ik met moeite doorheen, ik vond het een erg wollig en warrig verhaal. Maar goed de leesclub hield me op de been, ik las dat er meer deelnemers moeite hadden met het verhaal en gedeelde smart is nu eenmaal halve smart.In het boek volg je de levens van Johann Christoph Petersenn zijn vrouw Josefa Graf en hun kinderen Alfons Petersenn en Christoph Maria Petersenn. Tevens de levens van de vrouw van Christoph, Lucie H. Hinrichs, haar vader Michél Hinrichs en hun dochter Freya Petersenn en haar man Jürgen Mertens en als laatste hun dochter Jessie Mertens.De verhalen van deze personen worden in een niet chronologische vorm verteld. In een hoofdstuk kan je dus rustig iets lezen over het leven van Lucie maar ook over het leven van Jessie. Aangezien de hoofdstukken best lang zijn kan dit het lastig maken. Verder zijn er veel heel lange en wollige zinnen in het boek. Dat je je dus ook soms midden in de zin afvraagt waar gaat dit nu eigenlijk heen? Het taalgebruik is zeer bloemrijk maar ook regelmatig vol met herhalingen.Helaas heeft het boek, naar mijn mening, een zeer open einde. Een familie saga hoeft natuurlijk niet altijd vrolijk en positief te zijn, maar deze saga is naar mijn mening nergens vrolijk of positief. Er is een grote mate van verslaving onder de hoofdpersonen, drank danwel drugs en daar word ik niet echt vrolijk van.Als je van uitgebreide beschrijvingen houdt zit je met dit boek goed, verder lees je ook wat over het werk van gewone burgers bij de registratie dienst in Duitsland tijdens de oorlog en er zijn veel beschrijvingen van de plaats Lübeck te vinden.</t>
  </si>
  <si>
    <t>Dit fantasydebuut van een Nederlands auteur is echt veelbelovend. Ik moet bekennen dat wat ik hiervoor van Nederlandse schrijvers had gelezen niet echt heel sterk was (eentje las ik zelfs niet uit). Het genre is erg klein in ons land, en fans lezen vaak in het Engels, waardoor startende auteurs uit het eigen taalgebied worden beperkt tot kleine uitgevers en een nichepubliek. Daar is niks mis mee, want de fans van Nederlandse genreliteratuur zijn vaak enthousiast en de auteurs benaderbaar, maar op het gebied van kwaliteit heeft het beperkingen. Dit boek toont echter aan dat er pareltjes tussen zitten, en het heeft ertoe geleid dat ikzelf veel meer van Nederlandse auteurs ben gaan lezen.Het was duidelijk dat het om een debuut ging en er waren een paar kleine puntjes qua stijl en plot die ik zelf anders zou hebben gedaan, maar voor het grootste deel laat de schrijver zien hoeveel denkwerk hij heeft gestoken in deze wereld en in zijn hoofdpersoon. Dit is heel duidelijk een liefdewerk en dat zijn de beste boeken. Ik waardeerde de setting van het verhaal: een wereld die zich in een verder stadium van vernietiging bevindt dan meestal in het genre het geval is, op het punt om onder de voet te worden gelopen door mysterieuze insectachtige 'demonen', waarin het kleine groepje mensen dat probeert de mensheid te redden heel goed het laatste stukje beschaving kan wezen dat is overgebleven. De religie van deze wereld is goed uitgedacht. En ik waardeerde de complexe karakters, met voor het merendeel gemengde motivaties. Ze waren goed beschreven en ik kon met ze 'van binnen' meereizen, in plaats van ze van buiten te moeten volgen. Ze voelde voor mij als echte mensen en ze hadden moeilijke beslissingen te nemen. Ik snap zelf niet de klachten van andere recensenten die vinden dat het moeilijk is met de hoofdpersoon mee te leven. Fulia heeft een moeilijk leven gehad en moest daar het beste van zien te maken. Natuurlijk heeft ze daardoor moeite met 'anger management' en vind ze het moeilijk anderen te vertrouwen! Wie zou die problemen niet aan zo'n jeugd overhouden? Ik vond het geloofwaardig, net als haar moeite met zelfvertrouwen.Het vervolg van dit boek is ook erg goed!</t>
  </si>
  <si>
    <t>In Valse praktijken van Peter Spiegelman wordt privé-detective John March gevraagd om de bekende beursanalist Gregory Danes op te sporen. Niet dat zijn echtgenote, Nina, hem zo mist, maar ze wil z_x0092_n alimentatie niet kwijt. Dus gaat John naarstig op pad.Dan haalt Spiegelman een flauw schrijverstrucje uit en stuurt de man met de gouwe tip op vakantie. Zo_x0092_n 250 pagina_x0092_s verder heeft John flink rond gespeurd, is tegen wat klappen opgelopen en heeft er enkele uitgedeeld. Heel wat familie-sores is de revue gepasseerd en met z_x0092_n vriendin, Jane, zit het ook niet supersnor. Maar veel wijzer is hij (en de lezer) nog steeds niet. Dan komt de gouwe tipper gelukkig weer opdagen en raakt de zaak in een stroomversnelling.Spiegelman kan heus wel aardig schrijven, maar John is helaas een wat humorloze speurneus, met veel persoonlijke problemen en weinig oneliners, en al met al vraag je je af waarom dit verhaal zo nodig op papier moest.</t>
  </si>
  <si>
    <t>Debuut van F.T. Olsson waarvan ik gezien de beschrijving op de achterkant van het boek veel meer had verwacht. Erg langdradig, verhaal komt niet op gang. Geen aanrader voor de liefhebbers van Dan Brown en of Michael Crichton</t>
  </si>
  <si>
    <t>Op een winteravond plegen drie jongeren een terroristische aanslag in een boekhandel waar een cartoonist een lezing houdt. De jonge vrouw die de taak heeft het geweld te filmen, is de enige die de aanslag overleeft. Twee jaar later bezoekt een schrijver haar in een tbs-kliniek. Ze vertelt hem haar levensverhaal: vanuit de toekomst is ze naar deze tijd gezonden. Geïntrigeerd probeert de schrijver de waarheid te ontrafelen. Ze zullen verdrinken in hun moeders tranen is prachtig, bijzonder en gruwelijk. Ook al zag ik de ontknoping van verre aankomen – ik heb van begin tot eind genoten van dit boek.Ik kwam het boek van de Zweeds- Oegandese schrijver Johannes Anyuru toevallig tegen in Boekhandel Dominicanen in Maastricht. Ik had nog nooit van de auteur of zijn boeken gehoord. De mysterieuze titel, de prachtige cover en de eerste zinnen van de flaptekst maakten mij echter direct nieuwsgierig. Ik zette het boek bovenaan mijn verlanglijstje en kreeg het van mijn schoonvader als verjaardagscadeau.Ze zullen verdrinken in hun moeders tranen begint meteen heel spannend. Als lezer ben je direct getuige van een aanslag op de stripwinkel van Hondo. Het meisje dat aan het woord is kan zich niet herinneren wie ze is, maar toch volgt ze Hamad en Amin in hun plan om een aanslag te plegen tijdens de boekpresentatie van de striptekenaar Göran Loberg. Diens laatste project is een verzamelalbum van de satirische strip De Profeet, die onder meer karikaturen bevat van de profeet Mohammed. Met de aanslag opent Johannes Anyuru zijn verhaal direct met een heel heftige scène waarin de drie jongeren de mensen in de winkel gijzelen en beginnen te schieten met machinegeweren. Ook hebben ze bomvesten aan en ondertussen is het meisje de hele aanslag live op internet aan het streamen. De angst greep me meteen bij de keel en tijdens het lezen keek ik steeds om me heen of ik niet toevallig mensen met bomgordels voorbij zag komen. De actuele thematiek van een terroristische aanslag komt akelig dichtbij.In het tweede deel van het boek zijn we twee jaar verder. De schrijver bezoekt Annika, de jonge vrouw die de aanslagen filmde en overleefde, in een penitentiair psychiatrisch centrum (Toendra) waar de gevaarlijkste geestelijke zieke misdadigers van het land verblijven. De arts van het meisje heeft de schrijver per brief uitgenodigd, omdat ze zijn boeken heeft gelezen en hem wilde ontmoeten. En daar heeft ze een reden voor: Annika, die overigens beweert helemaal geen Annika te heten, heeft haar eigen verhaal over de aanslag geschreven en overhandigd dat stukje bij beetje aan de schrijver. Die raakt geïntrigeerd en keert meerdere keren terug naar Toendra om de rest van haar verhaal op papier te krijgen en met haar te praten. Hij raakt zelfs zo geïntrigeerd dat hij besluit een boek te schrijven over de aanslag op de stripwinkel.Ik schrijf aan jou die nog niet weet dat waanzin uiteindelijk altijd normaal wordt, en het normale waanzin.Annika houdt van begin af aan vol dat ze niet Annika is, maar haar echte naam weet ze niet meer. Wat ze wel weet is dat ze uit de toekomst naar deze tijd gezonden is. In verhalen over haar leven in de toekomst schetst ze een dystopisch Zweden: met strafkampen voor moslims die het verplichte burgerschapscontract niet hebben getekend en dus zogenoemde 'Zwedenvijandigen' zijn geworden. Burgercontroles, razzia's en knokploegen zijn er aan de orde van de dag. De duistere sfeer van de facistische staat geeft de lezer een ongemakkelijk gevoel en haalt venijnig uit naar het hedendaagse Zweden.Zijn zwijgen, dacht ik, was als het zwijgen van de leegte.De twee personages, de jonge vrouw en de schrijver, hebben veel met elkaar gemeen. Niet alleen zijn ze beiden moslim, ze hebben ook allebei in de 'getto' van Göteborg gewoond: het Konijnenhof. Daarnaast lijken ze beiden te worstelen met hun identiteit: zijn ze nu Zweeds of niet? en willen ze allebei vechten voor een betere toekomst.De schrijfstijl van Johannes Anyuru is prachtig en poëtisch. Vooral in de teksten die het meisje schrijft, lees je soms erg rake observaties over het leven. Daarnaast intrigeert haar dystopische toekomstbeeld enorm. Het feit dat haar woorden gericht zijn aan de schrijver, geeft het verhaal persoonlijkheid en een zekere urgentie. Ook als lezer voel je je aangesproken.Prachtige en actuele puzzel over haat en liefde, over terrorisme en nationalisme en over de hoop op een betere toekomst ★★★★Deze recensie verscheen ook op Boekvinder.be.</t>
  </si>
  <si>
    <t>Regelrecht plagiaat van De naam van de roos. Wie dat niet ziet is een (boeken)uil. Ofwel is Eco zo beroemd en binnen, ofwel is er een reden dat hij geen aanklacht indient.</t>
  </si>
  <si>
    <t>ik vind het heel ambetant dat er zo veel personen in meedoen. Ze springt ook van een hak op een tak. Ik vond het boek niet slecht maar kon beter. Ook de datums in het begin waren niet nodig. het las vlot dat is waar maar ik heb er niet heel veel positiefs over te zeggen. De titel van het boek snap ik ook niet hoe het bij het boek past. Ze zoekt naar de moord van haar vader niet naar wie zij is. Het wel zo dat ze niet meer weet wat ze moet doen. IK ben zelf een Belg en snap sommige Nederlandse woorden niet zo goed. dat maakt niet zoveel uit het is gewoon wat ambetant.</t>
  </si>
  <si>
    <t>Twee sterren krijgt dit boek, omdat ik het heb uitgelezen.Maar dat koste me de nodige moeite, want ik vond het een saai boek.</t>
  </si>
  <si>
    <t>Ik heb het boek halverwege aan de kant gelegd. De materie sprak mij erg aan, ik vond het geschiedenisverhaal, de research en achtergronden erg goed, maar ik kon niet wennen aan de schrijfstijl. Op één of andere manier kwam het geheel chaotisch bij mij binnen en kon ik mijn aandacht er niet bij houden.Ik denk dat ik het over een hele poos een tweede kans ga geven, want zoals ik al zei, ik vind wel dat de auteur enorm veel weet te vertellen.</t>
  </si>
  <si>
    <t>Er zijn in 2004 al heel wat boeken verschenen die het stempel _x0091_beste boek van het jaar_x0092_ hebben gekregen. Volgens Larry King is De dode slaapster van Phillip Margolin zeker weten ook zo_x0092_n boek. Maar zoals onze eigen oerhollandsche tv-persoonlijkheid Henny Huisman altijd zong bij de miniplaybackshow _x0091_er kan er maar één de winnaar zijn_x0092_. De nieuwste Margolin is dat wat mij betreft in ieder geval niet.In De dode slaapster komt aan het gelukkige gezinsleven van Ashley Spencer abrupt een einde. Een gewetenloze seriemoordenaar dringt haar ouderlijk huis binnen en vermoordt haar vader en beste vriendin. Ashley zelf weet net op tijd aan de klauwen van de moordenaar te ontsnappen. Zwaar getraumatiseerd, maar vol goede moed krabbelt Ashley op en neemt haar leven weer in eigen hand. Haar moeder Terry is daarbij een grote steun. Na enig aandringen van Terry besluit Ashley te gaan studeren op de Oregon Academy, een school met faam onder leiding van de mooie maar koele Casey Van Meter. Alle lichten lijken weer op groen te staan en het geluk lacht Ashley toe. Maar dan komt haar moeder om het leven tijdens een bezoekje aan de Academy. Als ze een gesprek heeft met decaan Van Meter steekt iemand Terry neer. Ook decaan Van Meter komt niet ongeschonden uit de strijd. Ze raakt zo zwaar gewond dat ze in coma komt te liggen. Ashley die toevallig in de buurt wandelde, is de enige ooggetuige van de moordpartij. Ze heeft de dader betrapt met een bebloed mes in zijn handen. Het blijkt de beroemde schrijver (en tevens leraar op de Academy) Joshua Maxfield te zijn. Maxfield achtervolgt haar met het mes en Ashley weet ternauwernood aan het blinkende staal te ontsnappen. De politie arresteert Maxfield op basis van Ashley_x0092_s verklaring en even lijkt de rust in haar jonge leven weer teruggekeerd. Echter, tijdens het proces tegen Maxfield weet hij door middel van een slimme truc te ontsnappen. Vanaf dat moment is Ashley haar leven niet meer zeker en staat haar maar één ding te doen, vluchten_x0085_Het lezen van De dode slaapster was voor mij een grote teleurstelling. Dit boek was het zesde dat ik van Margolin las en de kwaliteit lag beduidend lager dan bij zijn voorgaande werk. Spanning, verrassing, een snelle vertelstijl, het ontbrak allemaal in dit boek. De voorspelbare en ongeloofwaardige elementen stapelden zich lustig op, om over de langdradigheid maar niet te spreken. De bron van Margolin_x0092_s originaliteit lijkt in dit boek (tijdelijk) opgedroogd. Veel verder dan een ranzige dertien in een dozijn familiekwestie kwam hij dit keer niet en dat ben in niet van hem gewend. De Nederlandse titel vond ik wel zeer mooi en treffend gekozen. Dit compliment gaat echter niet naar Margolin, maar naar de uitgeverij.Afgaande op de promotie omtrent de nieuwe Margolin ging ik er van uit dat de De dode slaapster een fantastisch boek moest zijn. Ik hoopte zelfs stiekem op een vijf sterren recensie. Ik kwam helaas niet verder dan twee. Eén positief puntje heb ik wel kunnen ontdekken. Een leuk detail dat me gelijk bij de eerste pagina_x0092_s opviel was het feit dat één van de hoofdpersonen de rol van advocaat en schrijver vervult, net als Margolin. Helaas was dit wat mij betreft gelijk ook het enige leuke detail in het hele boek. Een zeer magere opbrengst voor een toch meer dan gevestigd thrillerauteur.</t>
  </si>
  <si>
    <t>Linda Castillo heeft al meerdere boeken geschreven waarvoor zij ook diverse awards heeft ontvangen, zoals de ‘Daphne du Maurier Award of Excellence’ en ‘The Holt Medaillion’. Ook werd zij genomineerd voor de ‘Rita’. Een tijdje geleden begon Linda aan een reeks boeken met de vrouwelijke politiechef Kate Burkholder in de hoofdrol. Zwijgplicht is het eerste boek en Voor altijd stil het tweede. Breaking Silence wordt het derde boek. Met deze boeken beleefde Linda haar internationale doorbraak als thrillerauteur. Zij woont momenteel met haar echtgenoot in Texas.In Voor altijd stil krijgt politiechef Kate Burkholder de taak om, samen met haar team, de moord op een amish familie - vader Amos Plank, moeder Bonnie en hun 5 kinderen - op te lossen. Kate, zelf ooit amish, kende de familie niet zo goed omdat ze nog niet zo lang in Painters Mill woonden. In eerste instantie worden maar weinig aanknopingspunten gevonden, tot de autopsie aantoont dat Mary, de vijftienjarige dochter uit dit gezin, zwanger was. Als Kate later Mary's dagboek vindt, wordt een en ander duidelijk over de problemen die hierdoor in het gezin ontstaan waren. Dan doet zich tijdens de begrafenis nog een merkwaardigheid voor: er blijkt nog een zoon te zijn, Aaron. Hij woonde al jaren niet meer thuis en had ook al meer dan drie jaar geen contact meer met zijn familie. Ook duikt agent John Tomasetti nogal onverwacht op. Hij is gekomen om Kate te helpen. Kate en John hebben eerder samen aan een zaak gewerkt en houden er sinds die tijd een nogal merkwaardige relatie op na. Op een dag wordt een usb-stick, die Mary in haar bezit had, op het politiebureau ingeleverd. Daarop zijn beelden van een verdachte te zien. Kate en John gaan de verdachte opzoeken, maar die heeft zelfmoord gepleegd. Er wordt wel veel bewijsmateriaal bij hem gevonden, en bijna iedereen denkt dat hiermee de zaak opgelost is, behalve Kate. Zij blijft intuïtief aanvoelen dat deze man niet de enige dader was, en daar blijkt zij gelijk in te krijgen...Na het lezen van Voor altijd stil krijg je het idee dat het continue herhalen van onder meer de gruwelijkheden rondom de moorden en de steeds terugkerende informatie over de achtergrond van Kate, zelf afkomstig uit een amish gezin, een beetje te veel van het goede is. Vaak worden ook nog dezelfde quotes of quotes van gelijke strekking gebruikt en dat doet zeker afbreuk aan het verhaal. Kate heeft vroeger problemen gekend die zich nu lijken te herhalen bij Mary Plank. Ook hier wordt dikwijls naar verwezen. De leefwijze van en de problematiek binnen een amish familie wordt uit-en-te-na aangehaald. Op een bepaald moment weet je het wel en ben je er eigenlijk een beetje klaar mee. Zonde omdat, zoals ik al aanhaalde, dit alles het verhaal niet ten goede komt. Daarbij komt ook nog het gedrag van Kate en John. Zij doen beroepsmatig dingen die een rechtgeaarde politiechef of agent niet zou mogen of kunnen doen, en ze komen er nog mee weg ook. Dit gedrag komt niet waarheidsgetrouw of overtuigend over en je kunt er zo je vraagtekens bij plaatsen.De personages van Kate en John zijn, buiten het soms onverklaarbare gedrag, redelijk neergezet. Kate, een politiechef die het moeilijk heeft op momenten dat er kinderen bij een zaak betrokken zijn, zeker in dit geval. Zij gaat onverminderd door in haar zoektocht naar de dader(s) en gunt zichzelf geen rust voordat ze gevonden zijn. John kampt nog steeds met de gevolgen van het feit dat zijn vrouw en twee kinderen twee en een half jaar eerder vermoord werden. Kalmeringspillen en drank zijn de redenen waarom hij een ‘verlofregeling’ aangeboden krijgt. Deze periode grijpt hij aan om Kate te helpen met haar zaak. De andere personages komen niet genoeg in beeld om uitgediept te worden.Al met al een verhaal dat een beetje realiteitszin mist en door de vele herhalingen niet goed uit de verf komt. Hopelijk wordt dit in het volgende boek weer enigszins rechtgetrokken. Kate zou dit in ieder geval wel verdienen.</t>
  </si>
  <si>
    <t>Het is september 1938, als Adolf Hitler op het punt staat Tjechisch Sudetenland te annexeren. Dat zou kunnen leiden tot het begin van WOII. De Britse premier Neville Chamberlaine doet een verwoede poging om dat te verhinderen en verzoekt Adolf Hitler de annexatie uit te stellen. Aan dat verzoek geeft Hitler morrend gevolg. In München wordt daarover een conferentie belegd. Behalve Hitler en Chamberlaine, nemen ook de Italiaanse dictator Benito Musolini en de Franse premier Édouard Daladier aan de conferentie deel. Er wordt in München een verdrag afgesloten dat een vreedzame annexatie van Sudetenland moet bewerkstellen. Hitler zou daarbij afzien om heel Tsjecho-Slowakije te bezetten.Chamberlain is er van overtuigd dat dit verdrag leidt tot een duurzame en vreedzame oplossing van het conflict. Inmiddels weten wij beter.Hugh Legat en Paul von Hartmann twee diplomaten zijn zijdelings betrokken bij de realisatie van het verdrag van München. Hugh is een Britse diplomaat. Paul is diplomaat in Duitse dienst en in het geheim maakt hij deel uit van de oppositie in Duitsland. Hugh en Paul kennen elkaar. Zij hebben in het verleden samen gestudeerd in Oxford. Hun samenwerking rondom de totstandkoming van het verdrag is in het geheim gearrangeerd en moet tot iets leiden.Hoewel er al veel geschreven is over WOII, heeft auteur Robert Harris met München 1939, er een mooi historisch document aan toegevoegd, dat leest als een spannende thriller. Harris heeft veel research gedaan. Een vermelding daarover is te vinden achterin het boek.</t>
  </si>
  <si>
    <t>Met deze verhalenbundel heeft Caroline Ligthart me aangenaam verrast! Zij beschrijft in haar verhalen het leven genadeloos uitgetekend. In een paar zinnen zet ze de toon van het verhaal, een verhaal wat kan gaan over onverwerkte gebeurtenissen, overspel, ziekte of dood. Het onderwerp is in geen enkel verhaal lichtvoetig maar wordt ook niet zwartgallig. Soms moet er een baby gered worden van een moeder met een postnatale depressie, de andere keer wordt de ene zus door de ander bijna vermoord (maar niet expres hoor!) en kijkt de derde zus toe zonder in te grijpen. Roltrappen worden graag in de verkeerde richting genomen en ook de lopende band bij een kassa heeft een magische aantrekkingskracht. Kortom Caroline beschikt over veel fantasie, weet die scherp neer te zetten in weinig woorden. Omdat het korte verhalen betreft, lijkt het makkelijk om het boek neer te leggen maar als je eenmaal van een verhaal hebt gesnoept, wil je meer en is het boek toch verrassend snel uit.Dit was mijn eerste boek van de Reading Challenge 2016.</t>
  </si>
  <si>
    <t>Het korte verhaal ‘Een laatse dag’ mocht ik lezen in kader van de fantasy leesclub, waarvoor nog mijn dank. In de leesclub heb ik gezegd dat het verhaal echt half om half is voor mij. Dat betekent dat ik het, als dat mogelijk was geweest, 2,5 sterren had gegeven.‘Een laatste dag’ is een lief en aandoenlijk verhaal dat op momenten weet te ontroeren. Het idee erachter is leuk gevonden, er zijn aardige hoofdpersonen, er is Felix de malle zombiekat en er is een onverwacht feelgood einde. Ook zijn er gestoorde criminelen die de boel nog een beetje spannend maken en weet de schrijfster een wat treurige sfeer tot het laatst goed vol te houden. De schrijfstijl is vlot en leest makkelijk weg. Er is kortom veel goeds te zeggen over dit verhaal.Jammer genoeg is er echter nauwelijks iets nader uitgewerkt aan dit verhaal. De achtergronden van de personages niet, de necromantische kwaliteiten van hoofdpersoon Kol niet, het feit dat het meisje Simi een ondode is niet en de locaties in het verhaal niet. Het conflict met de criminelen laat wat lang op zich wachten en het einde komt uit de lucht vallen.Meest problematisch is echter de manier waarop de naamloze stad waarin het verhaal zich afspeelt wordt neergezet. Dat is niet alleen erg vaag, maar de dingen die wel worden beschreven passen niet echt bij elkaar. Zo wordt de stad in eerste instantie beschreven als helemaal in verval door grote rampen als een brand en een pestepidemie, maar blijkt er wel een onaangetaste luxe wijk te zijn en zelfs een volop functionerende dierentuin met exotische diersoorten. Ook is het niet duidelijk in wat voor tijd deze stad geplaatst moet worden. In veel opzichten doet hij middeleeuws aan, maar de dierentuin, waar we vrij lang verblijven, is honderd procent hedendaags en ook Kol en Simi gedragen zich als hedendaagse personages.Er ontbreekt dan ook nog het een ander, waardoor ik veel zaken in dit verhaal niet zo goed kan plaatsen. Het komt allemaal erg bescheiden of sober over en ieder geval te kort.Dat ik daar redelijk zwaar aan til, komt voornamelijk doordat ik niet begrijp waarom dit verhaal zo beperkt is gebleven. Ik zie daar geen enkele reden voor en vind het dan ook erg jammer. Er staat immers nergens geschreven dat een kort verhaal niet langer mag zijn dan dit. En de manier waarop het is uitgegeven, als apart boekje, lijkt zelfs te vragen om een langer verhaal. Daardoor komt ‘Een laatste dag’ op mij over als té bescheiden, terwijl dat echt nergens voor nodig is. Als je leuke ideeën hebt voor een verhaal, verdienen die ideeën het om mooi te worden uitgewerkt. En ik twijfel er niet aan dat auteur Likaiar dat heus wel uitstekend voor elkaar krijgt als ze er even voor gaat zitten.</t>
  </si>
  <si>
    <t>Nadat ik Bloedrood, morgenzwart van Sophia Drenth had gelezen, had ik geen zin om ooit nog iets van haar te lezen (ik heb dus ook Bloedwetten niet gelezen). Helaas heb ik een abonnement op Splinters, waarin de nieuwste Drenth is verschenen. Toch maar proberen dan, maar zelfde euvel: onleesbare tekst.Het begint met"In de diepste diepte van het woud leven de Sahandran."Die afschuwelijke diepste diepte zullen we maar voor dichterlijke vrijheid aannemen. Verder is er weinig mis met de zin, al is het niet zo'n geweldige originele als "In een hol onder de grond woonde een hobbit".Het is ook duidelijk dat het tamelijk exotisch is, want het is geen normale naam of verbuiging, dat Sahandran.Het gaat verder met"Geen mens is sterker dan Sahandran."Ja, en dan loop ik al vast. De Sahandran is een volk waarschijnlijk. Maar wat is het los dan? Moet dat niet "een Sahandran" zijn, of iets zonder fictieve meervoudsuitgang, of is dat allemaal hetzelfde? Geen idee, wel verwarrend. Misschien stoort het minder als je diagonaal leest, even vlug vlug en vlotjes de pagina's scannen, maar zo lees ik niet en zo wil ik niet lezen. Ik wil van elk woord in een boek kunnen genieten.Het gaat verder:"Geen mens is meer vervloekt en geen mens is meer gezegend."Waarom dat dat weer een aparte zin moet zijn is onduidelijk, juist omdat het zo onduidelijker is - het gebruik van korte zinnen leest niet altijd makkelijker en het is allang bewezen dat de samenhang, de logica van een tekst door het gebruik van (te) korte zinnen vaak verloren gaat.. Het gaat namelijk *vermoedelijk* nog steeds over de vergelijking tussen een mens en een Sahandran, hoewel ik dacht dat de mensen niet langer vervloekt werden...Dan:"Sterker dan het bloed van de levenden en doder dan de meest verloren ziel."Ik kan er geen chocola van maken. Is dit überhaupt een zin? Wat sterker dan het bloed? En hoezo doder? Had dat niet beter achter dat andere sterker opgemerkt kunnen worden? Dan zou het nog ergens op slaan.Dat was de eerste alinea, die om onduidelijke redenen in cursief is afgedrukt.De tweede alinea begint met"Zo begonnen Babays verhalen altijd."Oké. Dit had dus beter achter de vorige alinea gepast en die had dus inderdaad niet cursief hoeven zijn.Het gaat verder met:"Zijn moeder was een geboren verteller."Op zich niets mis mee, tot je de volgende alinea's leest. Want het is hier niet duidelijk dat Babays dezelfde is als "zijn moeder". Ik dacht echt dat "zijn" terugsloeg op "Babays", en dat er dus iets zou volgen als "zo begonnen de verhalen altijd, zijn moeder was een geboren verteller maar (zoals je aan de eerste alinea kunt zien), zoon Babays blonk er niet bepaald in uit.Het verhaal vervolgt echter:"Nu al verlangde hij terug naar de avonden in het met rook doortrokken lange huis."Waar sluit dit dan weer bij aan? Hoezo "nu al"? Babays moeder is een geboren verteller en hij verlangt terug naar huis. Een simpel signaalwoord kan die tekst zoveel duidelijker maken. Bijvoorbeeld:Zo begonnen altijd de verhalen van Babays, zijn moeder, die een geboren verteller was, waardoor hij (nu al) terugverlangde naar de avonden in haar met rook doortrokken, lange huis.Nog steeds raadselachtig, want we weten niet wie de hoofdpersoon is of wat hij doet.Dat wordt pas een beetje duidelijk in de derde alinea:"Yan kwam overeind in de top van een nestelboom." Ik nam maar aan dat Yan een oerang-oetan is, want ik had juist een boek gelezen over nesten van yeti's en oerang-oetans (het is op dit moment niet duidelijk dat Yan de zoon van Babays is, en alinea 2 dus over hem ging). Hierop volgt overigens een landschapsbeschrijving, waarbij nog steeds niets bekend is over die Sahandran of waarom Yan terugverlangt naar het lange huis. Ik voel geen sfeer, geen spanning, niets dat nieuwsgierig maakt naar hoe het verder gaat.Ik had het daar ongeveer gehad met het verhaal. Ik heb nog een pagina verder gelezen, maar het werd er niet beter op: namen, begrippen, alles onduidelijk, nog steeds geen sfeer of spanning. Een killercryptogram is makkelijker te volgen en een stuk boeiender.Niet uitgelezen dus. En dus ook niet in de challenge.Misschien had het lezen van de achterflap geholpen, maar die lees ik niet als ik een boek niet hoef te kopen (ik begin een boek vooraan en lees van daar naar achteren, de achterflap is dus het laatst aan de beurt). Nu ik het wel heb gelezen, constateer ik dat me het hele verhaal, dat zich blijkbaar baseert op het actuele racismedebat, niet interesseert. In elk geval niet genoeg om zoveel moeite te doen om het verloop van de handeling te kunnen volgen.Volgende challange: Floris ende Blancefloer.Opnieuw vind ik het jammer dat er bij Splinters is gekozen voor een verhaal dat opgevat kan worden als promotiemateriaal van ander werk (in dit geval de Bloedwetten-reeks, die door de geassocieerde uitgeverij wordt uitgegeven, dus min of meer eigen reclame). Dat terwijl er letterlijk honderden korte verhalen zijn die helemaal zelfstandig zijn te lezen. Gemiste kans.</t>
  </si>
  <si>
    <t>Deze heb ik in 1 ruk uitgelezen. Lekker boek voor tussendoor. Niet bijster spannend, maar wel met onverwachte wendingen en toch een verrassend einde.Zeker wel een aanrader!</t>
  </si>
  <si>
    <t>De chirurg was het eerste boek van Tess Gerritsen dat ik las, maar zeker niet het laatste! Vanuit haar achtergrond als arts beschrijft ze uiterst gedetailleerd de meest gruwelijke moorden, iets wat me een beetje aan Mo Hayder deed denken. Ondanks de vaak zeer gedetailleerde beschrijvingen blijft het verhaal als een sneltrein voortrazen tot op het eind. En dan is het nog niet gedaan, want dan volgt er nog De leerling, waar ik meteen de volgende dag in begonnen ben</t>
  </si>
  <si>
    <t>Ik vond dit echt een prachtig kinderboek. Je ziet hoe Isabella geniet, zelfzekerder wordt,... Prachtige omschrijvingen, heerlijke fantasie, en supermooie tekeningen!</t>
  </si>
  <si>
    <t>Telt dat ook als recensie? Het lukte me niet, het duurde me op dit moment te lang en misschien zit er iets in in de kritiek dat het boek te dik is. Ik ga het nog wel eens proberen als ik de boeken gelezen heb die ik ook nog wil lezen. Wat Foer schrijft is vaak raak en mooi en kan alleen daarom al de moeite waard zijn. Maar, zoals gezegd, nu even niet.</t>
  </si>
  <si>
    <t>Jip en Sander hebben een hele sterke kinderwens. Na een aantal jaren en een aantal zwangerschapstesten blijkt dat het krijgen van kinderen op de gewone manier niet weggelegd is voor hen. Ze gaan de medische molen in en raken toch zwanger. Al gauw blijkt dat er een tweeling wordt verwacht. Er worden twee jongens geboren, Willem en Maurits. Al snel blijkt er iets niet in orde met Willem. Er volgen allerlei onderzoeken. Willem blijkt geboren te zijn met een niet aangeboren hersenbeschadiging. Al gauw daarna vinden Jip en Sander ook het gedrag van Maurits vreemd. Ook daar volgt een medisch traject en al gauw wordt geconstateerd dat Maurits ‘klassiek autisme’ heeft.Het leven van Jip en Sander wordt geheel op z’n kop gezet. Ze zijn ouders geworden van een ‘zorg tweeling’. Niets is meer wat het zou moeten zijn. Lange nachten, geen vakanties, inleveren van verlofuren, keer op keer grenzen verleggen enz.Wat een boek! Een eerlijk verhaal van Sander over hoe het leven van hem en zijn vrouw letterlijk op de kop is gezet. Een verhaal waar hij liefdevol en luchtig verslag doet van de zware eerste jaren met zijn tweeling. De grote uitdagingen en problemen die op hun pad komen beschrijft Sander met enige humor. Hij vertelt naar zijn ontdekkingstocht in het vaderschap maar ook naar de ontdekkingstocht in de zorg voor de jongens! Hij en zijn vrouw vechten letterlijk om het beste voor hun jongens voor elkaar te krijgen.Wat een geweldig boek. Als moeder van een zorgenkind was ik blij dat ik dit mocht lezen. Het was net of ging het boek over mijn zoon. Wat een herkenning in Sander zijn verhaal . Het doorzettings-vermogen om je kind op de juiste plaats te krijgen, schaamte als ze de boel op stelten zetten, vermoeidheid, slapeloze nachten, het niet op vakantie gaan, het verliezen van vrienden enz. enz. Allemaal zaken die voor ouders met een zorgenkind helaas realiteit zijn.Het boek krijgt een dikke 10 van mij! Iedereen die te maken heeft met zorgenkinderen, of het nou een leerkracht, een pedagogisch medewerker, verpleegkundige of ouder is. Dit boek moet gelezen worden. Dan weet je hoe het voelt voor ouders, waarom ouders dingen doen zoals ze het doen en waarom ze regelmatig ‘nee’ zeggen op afspraken en andere zaken. Er zal dan meer begrip zijn/komen voor de keuzes die ouders hierin maken!</t>
  </si>
  <si>
    <t>Ikzelf vond dit het minst goede boek van de trilogie.Eigenlijk was ik teleurgesteld na de super eerste twee boeken maar, vond het wel fijn om de eindjes bij elkaar te kunnen knopen zeg maar.</t>
  </si>
  <si>
    <t>Van god losSpoilers, vermoed ik, maar het einde verklap ik niet.‘Een indringer is hij geworden, een onbekende voor wie de rijen zich fluisterend sluiten. Alsof hij al is uitgewist. Na zijn vertrek uit het register geschrapt en bij zijn terugkeer niet meer ingeschreven - een dode is hij wiens geest hier nog rondwaart, samen met god weet hoeveel onzichtbare zielen. Danse macabre op klaarlichte dag.’ [...] Hij zou als een razende gek moeten huishouden in het hart van deze onverdraaglijke tevredenheid: laaiende branden stichten (sic!), bloed in kelen laten gorgelen, de dag der wrake voltrekken. Iets groots en gruwelijks verrichten En niemand zal ontkomen. Allen zullen het weten, want de Waarheid is gekomen. De tweesnijdende vrede van het Bloed. Net als in het Dies Irae van zijn vanwege allerlei gedoe nooit uitgevoerde Herdenkingsmis voor koor en orkest, met die hamerende zestienden die zo omineus tekeergaan.’(2010: 11-12)Zo gaat dit poëtische gemor en gemopper nog bladzijden lang door. In het begin dacht ik nog: Nou nou, kan het niet een beetje minder, tot ik er op een gegeven moment niet alleen aan gewend raakte, maar dit lyrisch-kwade gekwaak zelfs zeer ging waarderen.Het begin is al lekker somber, de stemming zit er meteen goed in. Componist Sierk Wolffensberger, een chique alias voor zijn werkelijke naam Theo Kiers, is op sterven na dood; in de Lijdensweek. Hij repeteert een zelf geschreven oratorium. Hij zit niet lekker in zijn vel, het wil niet zo lukken; het koor is ‘rubbish’, veel te slecht voor zijn delicate werk . Het is zo leuk om zijn gekanker te lezen op amateurkoren; ik zit zelf in zo’n koor: heel grappig. Hij is jaloers op zijn collega Lou Wehry, die het helemaal gemaakt heeft en hij moet het doen met een eenvoudig dirigentschap van een amateurkoor in de kerk te H: de Sint-Antonius van Padua. Zijn interne monoloog maakt overuren. Dan vindt hij op een avond vlak voor de uitvoering een bewusteloos meisje in een uithoek van de kerk, waar hij toevallig beland omdat de gebruikelijke deur is gesloten. Dat meisje, Beertje, lijkt zelfmoord te willen plegen.Als hij Beertje gevonden heeft op de stoffige kerkzolder is het alsof hij zijn jeugd hervindt, alsof hij opgestaan is uit de dood in plaats van haar en in plaats van de Heer. Zijn zelfvertrouwen krijgt een boost als een bombardementsvliegtuig. Als in een Lohengrintische zwanenzang leeft hij op in een te felle bliksem van levenslust en vlammend verlangen:‘Zijn herinneringen zijn gekleurd door die van Ghislaine (zijn vrouw, rdv) en dan niet zozeer door haar feitelijke herinneringen, maar door zijn eigen fantasieën over haar glorieuze adellijke meisjestijd die hij evengoed bij Proust of Nabokov had kunnen lezen als hij daar op zekere dag de tijd voor genomen had. Een fantasie met om te beginnen net iets te veel witte jurkjes en sokjes en onderbroekjes en overal onwaarachtig groen gras. Die jeugd - het is als twee druppels water de jeugd die hij nooit had - die wil hij terug. En dat vleesgeworden meisjesbeen (van Beertje, rdv) die zijn vingertoppen nu virtueel voor hem uittekenen, is daarvan mogelijk een begin.’ (ib.: 39)De dirigent redt haar door haar naar de eerste hulp te brengen. Dan slaat de weldoener in hem genadeloos toe en rijdt hij met het meisje van hot naar her maar uiteindelijk naar zijn hut en naar het chalet van zijn schoonzus en zwager in de Zwitserse Alpen.Het stukje waarin hij Beertje vindt is van een genadeloze schoonheid; dat vindt hij zelf ook en daarvan raakt hij nog meer in de war. Hij laat zijn Luxemburgse Franssprekende vrouw en lapzwans want alleen maar in bed liggende en neukende zoon, in de steek. Hij wordt onwel tijdens de uitvoering van zijn oratorium en weet uiteindelijk te ontsnappen aan ziekenhuis, vrouw en zoon om met Beertje, die eigenlijk steeds onwilliger wordt, te ontsnappen naar Zwitserland.Het verhaal is het loutere verhaal van een verongelijkte componist met grootheidswaan. Hij is tot op het bot onzeker en voelt zich verguisd. De vondst van het meisje, de dochter van zijn collega en tegenstrever en zijn direct ontspruitende romantische liefde voor dat meisje doen hem helemaal ontsporen. Hij raakt helemaal van het padje. Hoe moet dit aflopen?In het begin kun je als lezer de hoofdpersoon nog goed volgen in zijn gedachten en in zijn beweegredenen, je merkt dat hij steeds meer ontspoort en dat er geen touw meer aan vast te knopen is aan zijn monologues interieures. Dat kun je ook opmaken aan de reactie van het meisje, dat eerst nog wel wat in hem ziet, ergens, of hij maakt zichzelf dat wijs, maar dat zich gaandeweg meer op zichzelf terugtrekt en hem uiteindelijk laat vallen als een baksteen. Maar er is voor haar waarschijnlijk geen andere mogelijkheid. Zij wil door haar familie niet gevonden worden, maar kan dat natuurlijk niet volhouden.Sommige stukken zijn mateloos intrigerend en van een bovenwereldlijke schoonheid maar een krankzinnig wordend mens is op een gegevens moment alleen nog maar een zielige, huilende en zeurende obsessieveling. Zielig, betreurenswaardig maar op geen enkele manier te pruimen. Hetzelfde geldt wellicht voor zijn muziek.Ten overvloede is gezegd dat in de roman muziekmetaforen en muziekzaken de boventoon voeren.Het is niet zozeer het spannende verhaal dat deze roman tot een schoonheid verheft, het is vooral de taal van Thomése, die je als lezer betovert en je laat stijgen tot lyrische hoogten. Vandaar de twee ruime citaten hierboven.Over de auteur:Pieter Frans Thomése (Doetinchem, 23 januari 1958) is een Nederlands schrijver.Van 1979 tot 1984 was Thomése redacteur en verslaggever bij het Eindhovens Dagblad. In 1984 pakte hij zijn geschiedenisstudie voor drie jaar weer op, maar voltooide deze niet. Daarna schreef Thomése voor het weekblad De Tijd en leverde hij bijdragen aan NRC Handelsblad, enkele regionale dagbladen en Vrij Nederland. Van januari 1998 tot april 2001 was Thomése redacteur van De Revisor.Thomése publiceerde zijn eerste literaire verhaal in 1986 in het literair tijdschrift De Revisor. Dit verhaal maakte in 1990 deel uit van zijn debuut in boekvorm, de verhalenbundel Zuidland. In 1991 en 2003 ontving hij literaire prijzen. In september 2007 verscheen zijn roman Vladiwostok! over het politieke bedrijf in Den Haag, de media en andere valkuilen. Vladiwostok! werd genomineerd voor de Gouden Uil 2008. Een jaar later werd de bundel Nergensman. Autobiografieën genomineerd voor de Gouden Uil 2009.In 2011 werd zijn roman De weldoener genomineerd voor de AKO Literatuurprijs. In het voorjaar van 2012 werd Grillroom Jeruzalem bekroond met de Bob den Uyl-prijs voor het beste reisboek van het jaar.De roman De onderwaterzwemmer (2015) haalde de shortlist van alle drie de grote publieksprijzen: ECI Literatuurprijs 2015, Libris Literatuurprijs 2016 én Fintro Literatuurprijs 2016, en werd bekroond met de Fintroprijs van de Lezersjury.Bibliografie:Auteur: P.F. ThoméseTitel: De weldoenerUitgever: Atlas ContactVerschijningsdatum: oktober 2015Druk: 6e drukAantal pagina's: 352ISBN13: 9789025446628</t>
  </si>
  <si>
    <t>Heel veel wordt duidelijk in dit - opnieuw lange - tweede deel van de trilogie. Een heel klein stukje mishandeling en systematische verkrachting maakt het absoluut kinderen niet toegelaten. Verder is het eigenlijk een YA verhaal warin de spanning toch wel - al is het langzaam - constant stijgt. De verstrengeling van de verschillende verhaallijnen wordt steeds duidelijker en je merkt ook waar de ontbrekende kunnen ingepast worden. Dat maakt het ook vlotter leesbaar omdat het hier duidelijk 1 verhaal(lijn) betreft en geen reeks afzonderlijke verhalen die zich toevallig in dezelfde tijd en op dezelfde plaats afspelen. Eindelijk: "There be dragons", als drakenliefhebber zat ik er echt wel op te wachten. In het derde deel zal duidelijk worden hoe alles uitdraait, wie overleeft en wie niet. Een reeks boeken met een absoluut originele insteek. Spannend...</t>
  </si>
  <si>
    <t>De versie van 'Het geheim' die ik gelezen heb gaat over een vrouw die na 27 jaar op een advocatenkantoor verschijnt en vraagt naar de heer Baindor. Dit brengt het hele kantoor in rep en roer.Hierna springt het verhaal 30 jaar terug in de tijd en lezen we hoe het in die jaren met de hoofdpersoon is vergaan. Aan het einde van het verhaal komen verleden en heden weer samen en vallen de verschillen tussen arm en rijk even weg. Prachtig, en af en toe moest ik een traantje wegpinken.Minpuntje vond ik wel dat er in het begin heel veel personages in voorkwamen die verder weinig met het verhaal van doen hadden. Dat was wel even verwarrend. Verder richt het verhaal zich heel erg op de levens van de hoofdpersonen en wordt de wereldgeschiedenis niet of nauwelijks aangestipt. Wij zijn bv. in minder dan 10 pagina's door de Tweede Wereldoorlog heen. Ook is er wel sprake van armoede in het boek, maar het wordt niet benadrukt dat dit het gevolg was van de wereldwijde crisis in de jaren '20.Als je dit boek bv. vergelijkt met de rozentrilogie van Jennifer Donnnelly plaatst zij het verhaal veel meer tegen de achtergrond van de wereldgeschiedenis. Maar goed, Jennifer heeft dan ook heel wat meer pagina's nodig om haar verhalen te vertellen.</t>
  </si>
  <si>
    <t>Drie jaar geleden las ik de debuutthriller van Laura McHugh. Die gaf ik drie welverdiende sterren en ik verwachtte veel van McHughs tweede boek, 'Onvindbaar'. Te veel blijkbaar, want McHugh haalt niet het niveau van 'Het gewicht van bloed'. Saai en voorspelbaar verhaal, waarin nergens ook maar enige sprankeling te bekennen valt.Hoofdpersoon Arden Arrowood spreekt onvoldoende tot de verbeelding, ze 'leeft' niet. De overige personages weten helemáál geen gevoelige snaren te raken of blijven opmerkelijk onderbelicht. De setting komt niet uit de verf: de familie Arrowood bulkt van het geld en heeft een zekere klasse (mansion, personeel) maar dat straalt Arden niet uit.Standaardelementen als een oud huis, Halloween, een twijfelachtige trustbeheerder, hulpvaardige jongemannen, verborgen ruimten en enge telefoontjes moeten spanning oproepen. Dat is niet gelukt, het effect is minimaal, wat o.a. te wijten is aan McHughs uitweidingen over van alles en nog wat (bijvoorbeeld over de badkamer) en de herinneringen van Arden aan haar jeugd, die nauwelijks bijdragen aan de plot.Evenals in haar debuut gebruikt McHugh graag adjectieven en metaforen om situaties en gedachten te verduidelijken, zo veel en frequent dat het averechts uitpakt. Eén voorbeeld:- QUOTE -"Ik staarde de auto een ogenblik na, verbijsterd, en toen hapte ik naar adem vanwege een scherpe pijn vanbinnen, alsof iemand me een ijspegel in de borst had gestoken, alsof mijn hart wist wat mijn hoofd nog niet kon bevatten."- UNQUOTE -Een ijspegel. Kom er maar op.Met Laura McHughs idee om twee jonge tweelingzusjes te laten verdwijnen is niets mis. Aandacht voor het feit dat het geheugen graag spelletjes speelt, dat herinneringen niet alleen vervagen maar ook vervormen, is toe te juichen. Ontdaan van al wat slechts tot bladvulling dient rest een teleurstellend magere thriller met fouten van diverse aard (blunders en taalfouten).[spanning 1, plot 2, schrijfstijl 3, leesplezier 3, originaliteit 2, psychologie 2]</t>
  </si>
  <si>
    <t>Ik heb het boek uitgelezen en weet nog niet waar het over gaat. Het verhaal hangt hap snap aan elkaar. Natuurlijk is Fabienne de rode draad. Maar waarvan is me nu nog een raadsel. En dat raadsel boeit me niet genoeg om het op te lossen.</t>
  </si>
  <si>
    <t>Mikael leeft met zijn vader (Birk) en moeder, op een klein eilandje waar ook nog Karl woont, een visser, verder is er niemand meer na het overlijden van Pernissa de buurvrouw.Als Mikael ook nog zijn vader verliest aan de zee, begint voor hem wel een erg eenzaam bestaan, zijn vader was toch zijn alles, zijn moeder geeft hem niet de liefde die een moeder zou moeten geven, en Karl is alleen bezig de moeder van Mikael voor zich te winnen.De enige vorm van genegenheid vind hij bij een meeuw en haar jong, die zich genesteld hebben in het verlaten huisje van de overleden buurvrouw.Als de moeder Mikael ook nog gaat behandelen als vervanger voor haar verdwenen man, is het hek van de dam.Een beklemmende roman, die gaandeweg het lezen steeds meer een brok in de keel oplevert, je kruipt als het ware in de huid van Mikael en proeft zijn eenzaamheid.Voorlopig is dit boekje niet uit mijn hoofd, Fantastisch</t>
  </si>
  <si>
    <t>Gewoon niet lezen.Ik heb het gelezen ( eerlijk gezegd, is het enigste boek wat ik niet helemaal uit gelezen heb.Ik heb het een kans gegeven. Bah!</t>
  </si>
  <si>
    <t>Soms kom je een boek tegen dat je bij iedereen door de brievenbus wilt gooien, zo graag wil je het met anderen delen. Moeilijk te geloven dat dit een debuut is. Van begin tot eind goed geschreven, goede opbouw, mooie karakters en een bizar plot.Het verhaal begint als er ergens in een van God verlaten dorpje midden in Frankrijk drie in stukken gesneden lijken worden gevonden. Een plaatselijke priester wordt vermoord door een mysterieuze man in zwart.Henno Gui, de hoofdpersoon, wordt naar het dorp gestuurd. Hier ontdekt hij een geïsoleerde beschaving die grote geheimen met zich meedraagt.Ondertussen wordt Rome op de hoogte gebracht en gaat zich ermee bemoeien.Feitelijk bestaat het boek uit drie verhaallijnen die aan het einde samenkomen. Het prachtige slot, waarbij de hoofdpersonen niet gespaard worden, legt de dubbele moraal van de kerk fijnzinnig bloot.</t>
  </si>
  <si>
    <t>Kismet, wat een heerlijk boek!Ik heb het geheel van kaft tot kaft gelezen (itt sommige andere mensen die maar een klein stukje lezen en dan onterecht commentaar geven), wat een fijn verhaal. Iedereen met gevoel en die ooit verliefd is geweest zal het gedrag van Moira en Finn zeker herkennen. Zonder het plot te verklappen, kan ik laten weten dat het boek vele lagen heeft en je echt aan het denken zet, zowel over het verhaal, als over de boodschap. Een absolute aanrader!</t>
  </si>
  <si>
    <t>Dit boek was net zo spannend als Het Mes dat Niet Wijkt. Net zoals Todd en Viola, raak je langzaam gewend aan het leventje in Nieuw Prentissoord. Viola heeft het niet eens zo slecht, behalve dat ze zich heel erg veel zorgen maakt om Todd. Maar Todd moet de ergste dingen doen! Opeens ziet hij heel veel Spakkels bij elkaar, maar hij moet ze behandelen als beesten! Erger nog. Maar langzaam voel je hem veranderen. Hij blijft Todd, maar hij krijgt minder gevoel. Het moet van Prentiss, dus hij doet het. Wat ik wel fijn vond is dat hij opnieuw een band kreeg met een dier, in dit geval een paard. Ik ben nog steeds kapot van Manchee, maar dit paard is een goede vervangster!Dit boek wordt vanuit twee perspectieven geschreven, namelijk dat van Viola en dat van Todd. Dat is in dit boek ook echt nodig, aangezien ze het grootste deel gescheiden zijn. Wat heel erg grappig is, is dat de perspectieven in verschillende lettertypen zijn geschreven! Dat van Todd blijft gewoon het lettertype waarin het eerste boek ook geschreven was, maar dat van Viola is iets strakker. Dat is heel erg handig, maar Viola en Todd hebben zo een andere manier van denken, dat het verschil redelijk te merken is. Todd is nog steeds analfabetisch, en scheldt nog steeds zoveel als eerst! :)Het boek was ondanks de spanning en een paar gruwelijkheden ook grappig. Hoe Todd maar Burgemeester blijft denken, terwijl Prentiss nu een President is, bijvoorbeeld. Prentiss hoort dat de hele tijd in Todds Herrie en verbetert hem de hele tijd. Ook wordt de band tussen Davy en Todd hechter, dus ook zij maken af en toe een soort van grappen.Het einde was niet zo verschrikkelijk als het einde van het eerste boek, want hier is het einde een keuze van Todd. Een verschrikkelijke keuze, dat wel. Maar ik begrijp Todd, want als hij het niet deed, zou heel Nieuw Prentissoord vernietigd worden, misschien wel erger! Het deel vlak vóór het einde was wel afschuwelijk. Het je-krijgt-er-tanen-van-in-je-ogen afschuwelijk. Geen spoilers…Ik weet niet meer zo goed wat ik moet zeggen… Deze boeken zijn zo anders dan andere boeken! Je wordt meegesleurd in een superspannend verhaal. En de serie is echt niet alleen voor Young Adults. De boeken zijn net zo spannend voor volwassenen! Zo heb ik het eerste boek pas geleden aan mijn oma uitgeleend… :) Echte aanraders!Lees meer van mijn recensies op https://rabbitbookz.wordpress.com/</t>
  </si>
  <si>
    <t>Een spannende jeugdthriller waarbij één vraag als een rode draad door het verhaal heenloopt; wie is de dader en heeft het op Lynn gemunt? Het verhaal is in een prettige schrijfstijl geschreven en laat zich vlot lezen. Afwisselend lezen we het verhaal vanuit het perspectief van hoofdpersonages Lynn en Jay.Voor volledige recensie, zie:http://tboekenblog.blogspot.nl/2014/10/recensie-flashback-eva-burgers.html</t>
  </si>
  <si>
    <t>De toezegging in de catalogus van de uitgever dat het zo'n geweldig spannend verhaal zou zijn, heb ik niet kunnen terugvinden in het boek. De hoofdfiguur Anna (een orthopedisch chirurge) heeft in het verleden iets uitgehaald, maar ze woont nu alleen in een Drents dorpje in het huis van haar grootmoeder. Goed, er is een conflict met haar buurman, maar erg dramatisch is dat allemaal niet. Dan ontmoet ze bij toeval een leuke paardenman met wie ze binnen een week naar bed gaat. Het lijkt op gang te komen met de integratie in het dorp. Totdat....... er een kaper op de kust komt, die haar met het verleden confronteert. Ineens kijkt iedereen in het gehucht haar met de nek als er seskfoto's van haar en d epaardenman via de mail worden verspreid. De bedreigingen gaan intussen ook door, maar echt spannend wordt het verhaal nooit. Wanneer de dader na een spijtbetuiging ook nog eens met de staart tussen de benen afdruipt, is het verhaal over, krijgt het verhaal een happy en goedkooop end. Ik kreeg niet het idee dat ik een thriller aan het lezen was. Meer het idee dat ik aan een streekroman bezig was. Patricia Snel Vergeten dus.</t>
  </si>
  <si>
    <t>Dit is het verhaal van een geel paleis,van een koning met een gouden kroonen van een prinses die de hele dag geeuwde. (blz. 2)Ergens in een paleis maakt een koning zich zorgen over zijn dochter die de hele dag geeuwt. Om haar hiervan af te helpen bestelt hij de heerlijkste gerechten, het fijnste beddengoed en siropen en zalven van tal van heelmeesters. Elke poging mislukt. Op een dag ontmoet ze een jongen die door zijn stotteren woorden verkeerd uitspreekt, bijvoorbeeld m-malle geit in plaats van majesteit. En hoe reageert de prinses?Lees de rest van mijn recensie op Ikvindlezenleuk</t>
  </si>
  <si>
    <t>Vond het boek een beetje tegenvallen , er zat weinig diepgang in het boek , op het eind werd het pas spannender , alhoewel spannend , ik vond het een beetje ver gezocht .Ik geeft het 2 sterren .</t>
  </si>
  <si>
    <t>Rommelig boek, waarbij de schrijfster niet precies lijkt te weten welke richting ze in wil slaan.Het is al snel duidelijk dat Lacey Flint, de hoofdpersoon, een moeizaam verleden heeft dat ongetwijfeld gevolgen heeft voor het heden. Probleem is dat Lacey ook de verteller is van (het grootste deel van) het verhaal, en als lezer voel je je een beetje ongemakkelijk bij een verteller van wie je kunt vermoeden dat ze niet alle kaarten op tafel gooit. Uiteindelijk blijkt natuurlijk dat Lacey nogal wat details heeft achtergehouden, waarmee bovendien tot in het laatste hoofdstuk wordt gerommeld: wie is nou precies wie?Dit is het tweede boek van Bolton dat ik heb gelezen, en ook hierin is sprake van een beginnende relatie tussen twee personages. Maar ook nu leidt het allemaal tot niks; verspilde moeite. Die gimmick begint irritant te worden.</t>
  </si>
  <si>
    <t>Rizzoli en isles, de namen kwamen me bekend voor, maar ik kende ze niet. Tess gerritsen heeft meer boeken geschreven met dit duo, maar zonder die eerdere boeken was het geen probleem om deze te lezen.Vanaf het begin werd ik in het verhaal getrokken, wat een mysterie en spanning, de lege huizen en de spanning over wat er zou kunnen zijn gebeurd, en de twist in de ontknoping. Heerlijk boek!</t>
  </si>
  <si>
    <t>Van te voren was ik was gereserveerd over dit boek. Ik vind het namelijk nogal wisselt of de boeken van Vermeer echt aanslaan bij mij of niet. Maar uiteraard verdient elk boek een eerlijke kans.Het boek begint sterk. We volgen Chantal die last heeft van een stalker. Tot overmaat van ramp is dit niet alles. Uit het niks staat haar nichtje op de stoep met een tas met spullen. Met het verzoek of Chantal voor haar kan zorgen.De gebeurtenissen volgen elkaar dan snel op. Maar om wat rust te creëren gaat Chantal samen met haar vriend Niels en haar nichtje op skivakantie. Maar ook daar voltrekt zich de volgende ramp. Haar nichtje raakt zwaar gewond. Chantal moet nu kostte wat kost haar zus, de moeder van het kind vinden voor het te laat is.Zoals eerder gezegd begint het boek vlot en ijzersterk. Het rappe tempo van het boek zorgt voor een snelle leeservaring die je mee voert. Een storingspunt vond ik op een gegeven moment wel het altijd maar een antwoord hebben van Niels. Tot op het betweterige.Gedurende het boek neemt de snelheid af en voelt het boek ineens een stuk gematigder aan. Nog steeds een goed verhaal, maar bij mij overheerste het gevoel dat de auteur hier meer werk aan had kunnen besteden om het een passender slot te geven.</t>
  </si>
  <si>
    <t>Het thema van het boek intrigeerde me maar de inhoud heeft mijn nieuwsgierigheid echter niet kunnen bevredigen (om in Schothorst termen te blijven....).De schrijfstijl is nogal staccato en ik mis jaartallen en periode-aanduidingen. Van sommige periodes vraag ik me af hoe lang die hebben geduurd; weken, maanden of jaren?Don Schothorst is iemand die behoorlijk wat zelfmedelijden heeft. Hij heeft, in zijn ogen, geen plezierige jeugd gehad met een vader die bijna altijd aan het werk was, een moeder die geen liefde en aandacht aan hem gaf terwijl de jongere kinderen in het gezin die aandacht wél kregen.Schothorst, die zichzelf 'De Don' noemt is een geslaagd zakenman in de reclamewereld. Waarschijnlijk heeft hij een geweldig team van mensen om zich heen die het reclamebureau draaiende houdt want hij heeft het vooral druk met andere zaken.... Het is een narcistische, egoïstische en manipulatieve man die erg tevreden is met zichzelf. Verantwoordelijkheidsgevoel of volwassen gedrag zijn hem volkomen vreemd.Hij kampt met een alcohol- en cocaïneverslaving die steeds extremere en obsessievere vormen aanneemt. Nogal schokkend zijn de scènes waarin hij zaken expliciet vertelt met betrekking tot drank- en cocaïnegebruik en de perverse seks waar hij zich enorm tot aangetrokken voelt. Overigens vraag ik me bij sommige passages wel af hoe waarheidsgetrouw het is; er zullen toch veel dingen zijn die hij zich niet meer zo helder voor de geest kan halen.... Ook is hij verslaafd aan geld, veel geld om de meest bizarre dingen mee te doen.Met mensen gaat hij om of het voorwerpen zijn; vriendschappen (schoolvriend Frederik) boeien hem kennelijk niet en hij kan geen respect opbrengen voor vrouwen in het algemeen en ook niet voor zijn vrouw Maria en hun twee kinderen Bas en Sophie. Direct na de geboorte van hun kinderen vertrekt hij naar de kroeg en een maîtresse, als een vlucht voor de werkelijkheid die hij duidelijk niet aankan.Eén van de dieptepunten en misschien ook wel een keerpunt, is het 'vergeten' van de elfde verjaardag van dochter Sophie. "Gefeliciteerd, prinsesje van me! Ik stopte een paar biljetten van honderd gulden in het tasje dat om haar schouder hing."Op een zeker moment besluit hij, samen met zijn familie die hem nooit écht heeft laten vallen, dat afkicken noodzakelijk is. Start van het afkickproces is in een dure privékliniek in London die door zijn moeder (als voorschot) wordt bekostigd. Door verschillende terugvallen is Schothorst meerdere keren in de kliniek in Londen geweest en heeft hij ook andere centra bezocht om voorgoed van zijn verslavingen af te komen. Voorgoed is misschien niet het juiste woord...Het boek besluit met het verhaal over SolutionS, de afkickkliniek die hij zelf heeft opgezet en die mensen wereldwijd helpt. Volgens Schothorst een eclatant succes.Schothorst is een man voor wie ik totaal geen enkele vorm van empathie kan opbrengen. Het is een wonder dat hij iedere keer weer mensen voor zijn karretje wist te spannen waardoor hij grote zakelijke successen kon boeken. Ook verbaast het me dat zijn familie hem nooit heeft 'opgegeven'.Het boek is geschreven door een ghostwriter omdat de gezondheid van Schothorst hem inmiddels in de steek heeft gelaten.</t>
  </si>
  <si>
    <t>Als fan had ik me verheugd op dit boek. In tegenstelling tot andere boeken vond ik het saai en ongeloofwaardig. Die Winston was te voorspelbaar.</t>
  </si>
  <si>
    <t>Het is mooi weer voor een picknick, Hippo vult een mandje vol met lekkernijen en gaat op pad. Onderweg komt hij allemaal dierenvrienden tegen. Deze zijn erg benieuwd naar wat Hippo bij zich draagt. Hippo vertelt hun echter niets, hij is veel te bang dat ze dan iets lekkers van hem willen en hij wil het allemaal voor zichzelf houden. Wanneer hij eindelijk alleen is blijkt zijn mandje al leeg te zijn….Gulzige gierige Hippo is een grappig, maar ook leerzaam prentenboek over eerlijk delen. Een zomers prentenboek met prachtige tekeningen van de zeer talentvolle illustrator Stuart Trotter die al veel bekend illustratiewerk op zijn naam heeft staan, waaronder ook de Rosie en Robin serie. Kinderen zullen ongetwijfeld genieten van de hilarische taferelen die zich op de afbeeldingen afspelen, situaties waarin de Nijlpaard Hippo zich door zijn vrienden laat afleiden terwijl een ander iets uit zijn mandje pakt. De prenten worden begeleid met eenvoudig gehouden teksten zodat ze al voor zeer jonge kinderen begrijpelijk zijn. Een leuk voorleesverhaal over leren delen.</t>
  </si>
  <si>
    <t>Ik heb al heel veel goede recensies gelezen van David Baldacci, en vroeger heb ik boeken van hem ook gelezen. De laatste jaren kwam het er niet meer van. Mede door de website Crimezone.nl kom ik weer in aanraking met heel veel goede schrijvers en schrijfsters, een verrijking. En zo ook weer David Baldacci. Het boek Geniaal geheim is voor mij geniaal geschreven.Het boek geeft ons een kijkje in CIA/FBI, wel spionage, maar niet doordrenkt ervan.Ik vind dat Baldacci een prettige schrijfstijl heeft en het boek was zeer vlot te lezen. Eenmaal er in begonnen kon ik moeilijk stoppen, en dat in een drukke tijd. Maar de tijd maakte ik er voor. Ik las gewoon overal tussendoor, zo graag wilde ik weten hoe het met Sean en Michelle ging.De personages van Sean, Michelle,Viggie en Horatio zijn goed en realistisch beschreven. Het verhaal begon erg sterk. Het verhaal boeide me tot het eind.Dit boek van Baldacci smaakt naar meer. Ik ben wel weer benieuwd naar andere boeken van Baldacci en zal ook zeker weer meer van hem gaan lezen en boeken van hem komen zeker op mijn verlanglijstje.Absoluut een aanrader en ik geef het boek 4 sterren.</t>
  </si>
  <si>
    <t>Lucie Henebelle, een jonge agente krijgt de kans van haar leven als ze, door personeelsgebrek, wordt ingelijfd bij een rechercheteam dat de mysterieuze omstandigheden rond een dood gevonden kind onderzoekt. Alhoewel het voor de hand ligt dat het om een moord gaat, is de modus operandi zo afwijkend, dat de zoektocht naar de motieven en de daders niet snel succes hebben. Maar Lucie, die al jaren alle lectuur over psychopaten en aanverwanten verslindt, voelt zich tijdens het onderzoek als een vis in het water. Bovendien blijkt zij ook nog te beschikken over een goed stel hersenen.Het gruwelhuis blijkt in eigen land, Frankrijk dus, een groot succes: het werd bekroond met de lezersprijs Prix Polar SNCF (in de categorie beste boek _x0096_ nationaal), en ondertussen is men al met de verfilming begonnen. En dat succes is terecht, want deze op zichzelf staande thriller biedt een mix van spanning, maatschappijkritiek, liefde en opportunisme. Als deze thema_x0092_s dan ook nog met een vlotte pen en doordachte verhaallijnen aan de lezer voorgeschoteld worden, kan het bijna niet anders of er moet een goed boek uit voortkomen.Thilliez weet hoe hij zijn publiek kan boeien: beklemmende scènes worden afgewisseld met iets rustigere momenten. Maar vooral verstaat hij de kunst om zowel dader als motief tot op het eind in een mysterieuze sluier gehuld te houden. Wel zou hij nog wat aan zijn schrijfstijl kunnen werken, want de manier waarop hij de zaken beschrijft creëert soms een afstand tussen boek en publiek, en verhindert bij vlagen, dat de lezer geraakt wordt door de gebeurtenissen die zich op het papier afspelen.Dit alles wordt ruimschoots goed gemaakt door de plot. De verschillende kleine verhaallijnen, die instaan voor een geheimzinnig sfeertje, zijn overdacht, goed uitgewerkt en worden allen vakkundig tot een geheel verweven. Voeg daarbij de enorme hoeveelheid research die de auteur gedaan moet hebben om zich de wereldjes van de daders en Lucie eigen te maken, en je kan alleen maar respect hebben voor het werk van Thilliez. Enig punt van kritiek is de epiloog, die volledig uit de lucht komt vallen en die door zijn afloop weinig of niets toevoegt aan het verhaal.Ook de personages zijn doordacht. Ze zijn net genoeg uitgediept om ze geloofwaardig te maken, zonder dat ze een open boek worden voor de lezer. Ook hier zorgt de schrijver er voor dat er een waas van geheimzinnigheid blijft hangen.Alles tezamen is het resultaat een bijzonder evenwichtig boek dat gruwelijk is zonder te shockeren, kritisch zonder te beleren en dat vooral zeer realistisch overkomt.</t>
  </si>
  <si>
    <t>Erg goed en spannend boek, met een verrassend einde, is er eigenlijk een vervolg hierop??Mijn eerste Alex Cross en die is goed bevallen!</t>
  </si>
  <si>
    <t>Neurowetenschapper Joe Chayefski woont met zijn vrouw en twee dochters in Amerika. Hij heeft ook nog een zoon uit een eerder huwelijk in Finland.Hij krijgt te maken met bedreigingen van dierenactivisten in verband met de dierproeven waar hij bij betrokken is. Hij vermoedt dat zijn zoon te maken heeft met de dreigementen. Daarnaast wordt zijn dochter gemanipuleerd om psychoactieve middelen te gebruiken om haar prestaties te verbeteren.Door alle spanningen begint het gezin uit elkaar te vallen.De beschreven onderwerpen in het boek geeft een inzicht in de wereld waarin wij leven en laat zien waar de gevaren liggen van onze vooruitgang.Het verhaal wordt verteld door verschillende personages. In het boek komen lange dialogen voor die mijn inziens wel wat korter gekund hadden, je krijgt veel informatie die niet verder terugkeert in het boek. Dit maakt het boek “moeilijk” leesbaar. Het is lastig om je aandacht er bij te houden. Aan het einde komt pas alle verhaallijnen te samen. Tijdens het lezen denk je dat je weet waar het naar toe gaat, maar het boek heeft een verrassend einde.Het boek is een maatschappij kritisch boek en is derhalve erg interessant. Jammer dat het wat mij betreft niet zo uit de verf komt. Het boek krijgt van mij maar twee sterren, omdat het erg langdradig is en ik het moeilijk leesbaar vind. #hrc2016 #hebbanbuzz</t>
  </si>
  <si>
    <t>Een geschenkboekje nav de Nederlandse Spannende Boeken Weken. Toen ik een tijd geleden nog eens wat bij een grote onlinewinkel kocht, kreeg ik het er ook gratis bij.In de proloog beleven we een ongeluk mee in het Sovjet-onderzoeksinstituut Vector. Een oververmoeide onderzoeker besmet zichzelf in een ongeluk met een heel gevaarlijk virus en sterft enkele dagen later. Kort daarna spat de Sovjetunie uit elkaar en wordt het instituut opgedoekt. Enkele wetenschappers trekken naar het buitenland en kunnen het niet laten om al eens een virus mee te nemen.2016 in Amsterdam. Alex, van Russische afkomst, bezoekt zijn vader in een rusthuis en komt erachter dat hij bezoek heeft gehad van een onbekende Russische man, die zijn vader blijkt te kennen en op zoek is naar iets. Zijn vader is echter dementerend en kan niemand meer helpen. Dan komt hij zelf onverwachte bezoekers tegen en weet hij niet meer wie hij moet geloven.Het verhaal is mij te dun en niet spannend genoeg. Niet echt slecht maar ook niet bijster origineel. Ik las dit jaar dan ook al een verhaal in dezelfde trant.</t>
  </si>
  <si>
    <t>Izar is het aangrijpende verhaal van Carlo Groot en zijn vrouw Lisette. Carlo zag zichzelf nooit als vader, maar besluit toch om samen met Lisette voor een kindje te gaan. Omdat spontaan zwanger worden niet lukt, komen ze uiteindelijk in het ziekenhuis terecht. Na allerlei medische onderzoeken en hormoonbehandelingen zijn ze met IVF gestart, maar helaas gaat dit ook niet zoals ze gehoopt hadden. Veel emotionele en verdrietige momenten volgen elkaar op.Het hele verhaal wordt vanuit het perspectief van Carlo verteld. Hij wisselt zijn verhaal af met de nodige humor en verdriet. Het hele traject heeft een behoorlijke impact op Carlo en je ziet hem tijdens het lezen veranderen. Het boek is gemakkelijk te lezen door de korte hoofdstukken en de vlotte schrijfstijl. De schrijfstijl doet een beetje denken aan de boeken van Kluun.Het boek heeft op mij een diepe indruk achtergelaten. Meestal worden dit soort emotionele gebeurtenissen verteld vanuit het perspectief van de vrouw. Ik vond het erg bijzonder om dit ook eens vanuit het perspectief van de man te lezen.</t>
  </si>
  <si>
    <t>Dit derde boek met Luc Borré in de hoofdrol is mijn kennismaking met deze inspecteur en zijn collega_x0092_s en de, voor een origineel Nederlandstalige policier, ongelooflijke dikte van het werk _x0096_ 441 blz _x0096_ belooft alvast meer dan de gebruikelijke rechtlijnige verhaallijnen.De openingszinnen zijn zowat de beste die ik ooit mocht lezen: _x0094_Knokke ligt onder een wolk die regen zeikt. Regen roffelt op autodaken, geselt hoofden, teistert gedachten en de plaatselijke middenstand.Juli._x0094_Qua sfeerzetting kan dit tellen: dit wordt _x0096_ ondanks de titel- geen feelgood verhaal.Maar het niveau van deze start wordt niet volgehouden, en al vlug blijkt dat het een flinterdun verhaaltje is doorspekt met gedachtengangen en typeringen van het niveau dat men elke zaterdag in een willekeurige bruine kroeg kan horen: alle vooroordelen van een tanend huwelijk, politiek en _x0093_de rijken_x0094_ passeren de revue, alsook de typische seksistische opvattingen ten aanzien van het vrouwelijk geslacht. De tooghangers kunnen uit dit boek wel nog een aantal spitsvondige one-liners halen om hun vrienden mee te verbazen.Toch blijkt uit de ongelooflijk gedetailleerde omgevingsbeschrijvingen dat de schrijver een opmerkelijk goed waarnemingsvermogen heeft, en hij de kunst verstaat om sfeer te scheppen door middel van origineel gevonden vergelijkingen. Maar jammer genoeg geldt dit dan weer niet voor zijn personages, die quasi geen diepgang hebben en bijna typetjes zijn. In het begin werkt het wel, maar op de duur gaan de incompetentie van de commissaris en de veroveringsdrang van Stefaan enerverend werken.Het mooiste personage is het enige niet fictieve karakter in het verhaal: graaf Lippens, de echte burgemeester van Knokke.Oh ja, het verhaal: Naast een aantal kleinere vergrijpen en misdaden die door de burgemeester en/of de commissaris met de mantel der liefde bedekt worden, ligt de nadruk op een overlijden van bejaarde vrouw. Zonder het te kunnen verantwoorden vindt Luc Borré het gegeven verdacht en gaat op onderzoek uit., tot groot ongenoegen van de commissaris.Samengevat is het een plezierig, vlot leesbaar boek dat niet thuishoort bij de spannende boeken maar wel een mooie inkijk geeft in het reilen en zeilen van Knokke.</t>
  </si>
  <si>
    <t>John Grisham zal bij de meeste volwassen thrillerfans wel bekend zijn, maar tot nog toe was hij bij jongere thriller fans niet zo bekend. Zijn boeken zijn namelijk vooral bedoeld voor volwassen lezers, maar daar is verandering in gekomen. In september 2010 bracht John zijn eerste Young Adult boek uit: De belofte.Dit boek gaat over de dertienjarige Theo die alles weet over rechtspraak, wetten en regelgeving. Zijn fascinatie is mede ontstaan door zijn ouders die beiden advocaat zijn en zijn klasgenoten weten hem met juridische problemen te vinden. Als er een moord in zijn woonplaats Strattenburg wordt gepleegd, wordt zijn fascinatie beter gevoed dan ooit. Totdat een getuige hem iets opbiecht, dat de loop van de hele zaak én de uitslag kan veranderen. Deze getuige wil wel anoniem blijven, en Theo weet niet meer wat hij moet doen.De belofte is een boek dat duidelijk voor wat jongere mensen is geschreven. Het taalgebruik is duidelijk en moeilijke woorden worden uitgelegd. Het verhaal zelf is spannend, zonder een al te ingewikkelde verhaallijn, en eindigt met een open einde. In de loop van het verhaal wordt het einde van het verhaal niet verraden, wat mij betreft een groot pluspunt, en de spanning blijft er in.Kortom: De belofte is een goed boek voor young adults, met veel spanning die door het hele boek heen aanwezig blijft. Als wat oudere young adult vond ik het af en toe een beetje _x0091_jong_x0092_ geschreven, maar met het verhaal zelf is niks mis.</t>
  </si>
  <si>
    <t>Omdat hij altijd al interesse in schrijven had, is Sybren Kalkman zich na zijn pensionering (hij heeft het grootste deel van zijn carrière bij accountants- en adviesorganisatie KPMG gewerkt) daar intensiever mee bezig gaan houden. Kalkman heeft een groot aantal publicaties op zijn naam staan, vooral op financieel gebied. Zijn eerste thriller, De dood op wintersport, schreef hij in 2000. Hierna volgden nog een aantal financiële thrillers met oud-accountant Rob van Dam als vast personage. Zijn nieuwste boek, de historische thriller Venetiaans vuur, speelt zich af in het Venetië van 1537. Een voor de hand liggende keuze aangezien de auteur lid is van 'De poorters van Venetië'.De succesvolle kapitein van de Venetiaanse vloot, Roberto Zenier, wordt ontboden bij Ernesto Gennari, een belangrijk man in Venetië en afstammend uit een beroemd geslacht. Gennari heeft zijn financiële hulp nodig bij een geheim project dat met het onlangs ontdekte Amerika te maken heeft. Hoewel niet van harte, stemt Zenier onder zijn voorwaarden in met het project. Tijdens zijn afspraak ontmoet hij Gennari's dochter Portia, waar hij meteen weg van is. Portia is echter niet de enige vrouw in Roberto's leven. Regelmatig deelt hij het bed met Bettina, een jonge prostituee. Vlak na zijn toezegging krijgt Zenier de opdracht om het Griekse havenstadje Paxos op de Turken te heroveren. Als hij geruime tijd later terug is in Venetië krijgt hij een opdracht van de doge. Waardoor zijn eigen leven in gevaar komt.Bijna iedereen heeft wel eens afbeeldingen gezien uit de zestiende eeuw. Of een televisieserie of film die zich in die periode, of eventueel een korte tijd later, afspeelt. Ze ademen altijd een bepaalde sfeer uit en precies die sfeer komt, en dat is in feite al vanaf het begin, in Venetiaans vuur, bijzonder goed tot uiting. De macht van de Republiek Venetië, de losbandigheid van de bewoners, de verschillen tussen de rijken en armen, de onderlinge verstandhoudingen tussen de mensen, maar ook het leven in, en inherent daaraan, het verval van de stad komen alle in het boek naar voren.Het verhaal, dat uit vier delen bestaat, speelt zich grotendeels in Venetië af. Kalkman heeft in de persoon Zenier iemand gecreëerd die regelmatig lyrisch over zijn stad spreekt. Omdat de auteur zo enorm betrokken is bij Venetië lijkt het een lofzang van de schrijver zelf. Het tweede deel van het boek, dat zich in en bij Paxos, een Grieks havenstadje, afspeelt, is het meest oninteressante van het verhaal. Het beschrijft, in dagboekvorm, vooral de mijmeringen van Zenier over Portia. Daarnaast wordt de verveling van de oorlog, een beetje tot vervelens toe, uitvoerig in beeld gebracht. De enige conclusie die over dit deel getrokken kan worden, is dat het volkomen overbodig is. Het heeft voor het eigenlijke verhaal van geen enkele toegevoegde waarde.Venetiaans vuur is een over het algemeen vlot geschreven, maar niet voortdurend interessant boek. De historische feiten kloppen allemaal, Kalkman heeft prima research gedaan, maar het nadeel van alle historiek is dat het ten koste gaat van de toch al minimaal aanwezige spanning. Af en toe maakt de auteur gebruik van een aantal plotwendingen. Helaas springt hij daarbij van de hak op de tak waardoor de lezer het overzicht soms kwijt raakt en het verhaal wat rommelig wordt. Jammer, hoewel niet erg van invloed op de beleving van het boek, is dat het voor een ervaren thrillerlezer al vrij snel duidelijk is wie de 'bad guy' is.Dat Sybren Kalkman kan schrijven valt niet te ontkennen. Hij heeft immers voldoende schrijfervaring. Nadeel is echter dat hij te veel van zijn eigen interessegebied uit lijkt te gaan en zich te weinig in de lezer verplaatst heeft. Venetiaans vuur is daardoor als thriller niet geslaagd. Voor de in Venetië geïnteresseerde geschiedenisliefhebber kan het daarentegen wel een aardig boek zijn.</t>
  </si>
  <si>
    <t>In Vlaanderen is Pieter Aspe ongeveer even beroemd als Eddy Merckx, hem nog voorstellen zou dus bijna een belediging zijn. Voor de Nederlandse lezers die Aspe niet kennen zal de volgende vergelijking helpen: denk aan Appie Baantjer en zijn inspecteur De Cock, en je hebt Pieter Aspe en zijn inspecteur Van In. Het kader is meteen duidelijk: ongecompliceerde rechttoe rechtaan verhalen met een hele rits vaste ingrediënten en met personages wier dagelijkse gewoontes zo vast en voorspelbaar zijn dat ze de saaiheid overstijgen. Tenminste, dat is hoe de uitgebreide schare hondstrouwe fans erover zal denken. Voor de meeste andere lezers valt te vrezen dat alleen 'saaiheid' het kenmerkende kernwoord zal blijven. Met Postscriptum voldoet Pieter Aspe alweer voor het volle pond aan de onveranderlijke verwachtingen van 'zijn' publiek...Jean-Pierre Vandamme is te voet onderweg naar Santiago de Compostela, maar halverwege zijn pelgrimstocht wordt hij in Frankrijk vermoord. In Brugge krijgt inspecteur Van In bezoek van Vandamme's vriendin Livia, die hem smeekt de woning van haar vriend te verzegelen zodat de familie niet aan de haal kan gaan met een enorme voorraad goud die daar in de kluis zit. Vandamme heeft het goud geërfd van zijn oom die ooit een berucht huurlingenleider was tijdens de onafhankelijkheidsstrijd van Belgisch Kongo. Als Van In uiteindelijk een kijkje gaat nemen, is er echter geen goud te vinden. Enkele dagen later wordt ook Livia vermoord. Het onderzoek verloopt stroef en er komen meer vragen dan antwoorden. Wat is het verband met de ontsnapping van de gewelddadige gangster Mad Max uit de Brugse gevangenis, waarom wordt Van In tegengewerkt door de stafhouder van de Brugse balie, en wat betekent het postscriptum in een van de geschriften van de oom, waarin hij verwijst naar de thriller De gesloten kamer van Sjöwall en Wahlöö? Van In dreigt met zijn onderzoek een stinkende pot uit het koloniale verleden open te wrikken, en dat zien een aantal mensen uit de omgeving van Vandamme liever niet gebeuren.Thrillerfans die opleven bij diepgaande psychologische ontrafelingen van personages of die het moeten hebben van ingewikkelde plots, fijnzinnig onderzoek en ernstig denkwerk, verrassende wendingen en secundaire verhaallijnen, zullen bij Aspe hun gading niet vinden. En wie bij het lezen van een thriller ook graag wat literaire meerwaarde meekrijgt zal ook niet in extase raken. De lezers van Aspe willen zekerheid en eenvoud, en die krijgen ze, telkens weer en dus ook in deze thriller: een rechtlijnig verhaal, een duidelijke plot met spanning, af en toe een vleugje propere seks, een inspecteur Van In die op tijd zijn Duvel drinkt en zijn norse stemming van vandaag afwisselt met een nog norsere stemming morgen, een ernstige, plichtsgetrouwe onderzoekrechter Hannelore Martens (de echtgenote van Van In) die op tijd en stond een aanval van oncontroleerbare geilheid krijgt, enz. En als Van In tussendoor eens stevig afgeeft op het "zootje franskiljons" dan zijn vooral de Vlaamse fans helemaal in de wolken.Is dit nu denigrerend bedoeld? Absoluut niet. Pieter Aspe voldoet aan een behoefte. Hij heeft een stijl ontwikkeld waarmee hij een hele groep mensen aan het lezen heeft gekregen - en aan het lezen houdt - die daar anders misschien nooit zou aan begonnen zijn. Dat kunnen we alleen maar toejuichen.</t>
  </si>
  <si>
    <t>een zeer goed en vlot te lezen boek een aanrader</t>
  </si>
  <si>
    <t>Blogtour Maar Li - Half faceIn deze psychologische young adult thriller , krijg je een kijkje in de nachtmerrie van Juliette. Ze overleeft een vreselijke bankoverval, waar veel doden bij vallen. Ze gaat getuigen tegen devdader: half face. Hierdoor hoopt ze dat hoofdstuk uit haar leven af te kunnen sluiten.Maar half face heeft andere plannen. Hij ontsnapt en neemt Juliette mee. Ze komen terecht in het ruige landschap van Mongolië. Half face wil daar de kwade geest laten uitdrijven, die volgens hem bezit van hem heeft genomen. Dit zorgt voor een avontuurlijke, gevaarlijke en pijnlijke reis. Half face isverg agressief en Juliette vresst voor haar leven. Hij ziet haar als zijn redding en zij is het daar helemaal niet mee eens.De psychologie in dit boek is erg sterk neergezet. Je gedachten schieten heen en weer.Is Half face een monster? Is hij een gebroken man? Voel je medelijden voor hem..of alleen maar angst en háát? Hoe is hij zo geworden?Zijn naam heeft ook een bedoeling. Ik heb nog nooit een boek gelezen over iemand met zo’n apart uiterlijk. Kun je daar doorheen kijken?De manier waarop hij praat, vond ik soms wel irritant. Juliette ook, ik geef haar groot gelijk.Het is ook een verhaal van een jonge vrouw, die uit har veilige wereldje wordt gerukt en steeds sterker wordt in geest, terwijl haar lichaam steeds zwakker begint te worden. Een verhaal over angst, vrijheid en vriendschap. Ik vond het zeer vlot lezen.Het krijgt van mij 4****</t>
  </si>
  <si>
    <t>_x0093_De 500_x0094_ is een boek dat je in een adem uitleest. Het heeft qua thema veel weg van _x0093_De advocaat van de duivel_x0094_ van John Grisham. Er zijn echter ook veel verschillen. Zo is de hoofdpersoon, Mike Ford, in _x0093_De 500_x0094_ geen keurige advocaat, maar een student die zijn jeugd in belangrijke mate in het criminele circuit heeft doorgebracht en zit de schrijfstijl vanuit de hoofdpersoon vol ironie, waarbij deze zichzelf bepaald niet als een geweldig genie neerzet. Daardoor is _x0093_De 500_x0094_ niet alleen spannend, maar ook vermakelijk. Hoewel er aanmerkingen te maken zijn - zoals veel karakters blijven oppervlakkig, de relatie tussen Mike Ford en zijn geliefde Annie Clark komt niet tot wasdom, en het verhaal is soms wel erg onwaarschijnlijk _x0096_ in zijn totaliteit is _x0093_De 500_x0094_ een prima, vlot leesbaar debuut van Matthew Quirk.</t>
  </si>
  <si>
    <t>Ik blijf de boeken van Grisham kopen, want je weet nooit of het weer zo'n ouderwets goede is. In de krant had ik gelezen dat het (eindelijk) weer een goed verhaal was, maar hij viel mij tegen. In het begin wordt de spanning opgebouwd, maar het ellenlange stuk in Italie boeide me niet. Je blijft geconcentreerd lezen omdat je verwacht dat in het verdere verhaal daarnaar verwezen wordt, maar dat gebeurde ook niet. Toen Joel/Marco eenmaal vluchtte werd het verhaal weer beter, maar ook het slot gaf mij geen voldoening. Jammer.....</t>
  </si>
  <si>
    <t>Post is het centrale thema in dit boek. Het begint al met de vader van de hoofdpersoon John, die postbode is. En ‘post’ speelt een cruciale rol in het verdere leven van John, als hij worstelt met wat er wel en wat er niet moet worden gecommuniceerd naar het thuisfront. Een mooie parallel met het huidige tijdsgewricht daar waar het gaat om ‘nepnieuws’......., de Engelse leiding in de 1e WO kon er ook wat van.Dit boek is geen snel boek. Neem de tijd om een beeld te krijgen van het Engeland in de 1e WO en neem de tijd om de verschrikkingen van de 1e WO in de loopgraven tot je te nemen. En neem de tijd om tot je te nemen wat dit allemaal met mensen kan doen.......</t>
  </si>
  <si>
    <t>Een tovenaar die een tovenaar moet ontmaskeren. Een interessant en apart gegeven, zij het dat Mayne niet zo weet wat hij met het verhaal aan moet. de moorden worden gepleegd, maar je hebt als lezer niet het idee dat er in de beweegredenen van de moordenaar enige logica zit. Er zijn wel wat overeenkomsten, maar het is slecht uitgewerkt en vergezocht. de personages worden ook al niet voldoende uitgewerkt, waardoor meeleven een beetje moeilijk wordt. Mayne heeft wel een lekkere schrijfstijl, zijn boek leest makkelijk weg, maar op een goed plot moet hij zeker nog wel even oefenen. Jammer, maar helaas had er meer van verwacht. Ik geef hem dan ook niet meer dan 2 sterren.</t>
  </si>
  <si>
    <t>Deze titel geef ik het boek omdat er geen ontwikkeling zit in de persoon Ina. Tenmiste voor mij geeft Treur dat niet weer. Ina blijft ook in de stukken dat zij ouder is, een puberaal meisje met een naïeve kijk op de wereld waardoor de oudere Ina wat ongeloofwaardig over komt, zeker in het stuk waarin zij spreekt met de zoon van haar eerste "vriendje".Treur komt bij mij niet verder als zeur. Het repeterende georakel over het geloof. De onzin ervan zoals zij zelf verwoord op de pagina's 276 t/m 283.Het meisjesachtige schaapachtige volgen van doctrines uit die regio's doet me wel beseffen dat er eigenlijk een grote aanklacht ingediend moet worden van psychische (kinder) mishandeling tegen.deze hele sector.Deze gelovigen zijn niet veel beter dan andere extremistische groeperingen in de wereld. Ok ze gebruiken geen geweld om hun geloof te verspreiden, maar binnen eigen kring zijn ze medogeloos. Pakken nietsontziend alles in met een verzin-verhaal wat goed past in een meisjesboek. Als ik die gedachtes, dat geloof volg, komt het goed.Dream. On baby!</t>
  </si>
  <si>
    <t>￼In vuur en vlam - Lisa UngerGenre: ThrillerPaperback - 375 pagina’sISBN: 9789022331644Uitgever: Uitgever Manteau/WPG uitgeversVerschijningsdatum: mei 2015Met dank aan WPG uitgevers voor dit recensie exemplaar.Over de auteur;Lisa Unger werd geboren in Connecticut, maar groeide op in Nederland, Engeland, New Jersey en New York. Voor ze zich volledig aan het schrijven wijdde werkte ze in de uitgeverswereld. Van haar boeken, die in meer dan 26 landen verschijnen, werden wereldwijd miljoenen exemplaren verkocht. Lisa Unger woont met haar gezin in Florida.Cover;De cover is niet spectaculair, het zoveelste vrouwenhoofd! Ik zou dit boek in de boekenwinkel niet vastnemen omwille van de cover. De titel doet me eerder aan een roman denken dan aan een thriller, maar die titel maakt wel nieuwsgierig. Wat staat in vuur en vlam? Wat als liefde alles verwoest? Dat maakt dat ik het boek toch zou pakken om de achterflap te lezen.Korte inhoud;Ian Paine is sinds zijn jeugd op de vlucht. Als kind wilde hij alleen maar iemand anders en ergens anders zijn. Om de pijn te verzachten vluchtte hij in alcohol, drugs en tonnen junkfood - tot hij écht iemand anders was. Maar Ian had geluk. Hij slaagde erin te ontsnappen en werd een succesvolle bestsellende striptekenaar in New York City. En hij heeft Priss. Ze is alles wat hij niet is: krachtig, verleidelijk, mooi. Gevaarlijk. Priss lost de problemen op die Ian zelf niet aankan, maar tegelijk blijft ze zijn verslavingen voeden. Alles komt in een stroomversnelling terecht wanneer hij de lieve, mooie Megan ontmoet. Voor haar wil hij zijn leven veranderen. Maar Priss houdt niet van verandering. Verandering maakt haar boos. En als Priss boos is, gebeuren er vreselijke dingen...Samenvatting;Ian ‘Fatboy’ Paine is striptekenaar en zijn ‘graphic novel’ over ‘Fatboy &amp; Priss is een bestseller. Ooit was dit anders. In zijn jeugd was hij een ‘dikkerd’, vol acne, die door al zijn klasgenootjes gepest en genegeerd werd.Zijn vader, die het te druk had met zijn bedrijf had geen tijd voor Ian en als zijn moeder na de geheimzinnige dood van zijn zusje, in de psychiatrie belandt, komt zijn oma een oogje in het zeil te houden.Gelukkig had hij Priss, zijn vriendinnetje die hem door dik en dun steunde en beschermde. Dit doet zij, in zijn volwassen leven nog steeds. Priss verschijnt te pas en te onpas en als het nodig is neemt ze het voor Ian op. Priss is knap, sexy, wild en gevaarlijk. Priss is verslavend en Priss wil Ian voor haar alleen. Ze hebben een liefdehaat verhouding en kunnen niet zonder elkaar.￼Als Ian Megan ontmoet, valt hij als een blok voor haar. Zij is alles wat Priss niet is. Megan is lief, meelevend, maar vooral puur. Kan zij zijn leven beteren? Wil hij zijn leven veranderen en Priss uit zijn leven? Als Priss dit te weten komt, probeert zij er alles aan te doen om Ian alleen voor haar te houden. Slaagt zij daarin?Beoordeling;Het boek is geschreven in de ik-vorm en wordt verteld door Ian. Het is geschreven in verschillende tijden en omdat dit niet wordt aangegeven, springt het precies van de hak op de tak. Het is zeker niet hinderlijk, maar toch even wennen.Door heden en verleden door elkaar te weven krijg je een duidelijk beeld van Ian en hoe het komt dat hij geworden is wie hij nu is. Origineel vind ik dat zijn ‘graphic novel’ een weerspiegeling is van zijn eigen leven en dat van Priss. Op die manier weet Unger je steeds weer met twijfel op te zadelen. Er gebeurt niet echt veel in het verhaal, maar net door die twijfel te voeden en de spanning op te bouwen, wist zij mij te boeien. Je wilt weten hoe het in elkaar zit en dat is de drive om te ‘moeten’ verder lezen.Conclusie;Unger schrijft met vlotte pen en weet waarover ze schrijft. De problemen die zij aankaart, van postnatale depressie tot verslaving aan drugs, fastfood en alcohol maken het boek hedendaags. De opbouw van het verhaal zit goed in elkaar en soms is het net of Ian zich tot de lezer richt.‘Ooit een bal in je gezicht gekregen in de sportles?’Je herinnering gaat terug naar je eigen schooltijd en daardoor voel je ook wat Ian voelt en dat je daar inderdaad boos van wordt.Het einde vind ik wat kort door de bocht, het is naar mijn gevoel niet af. Toch heeft dit boek me kunnen bekoren. Hier is heel mooi beschreven wat liefde met je kan doen..... Of net niet?‘Liefde is loslaten’Ik geef graag 4 sterrenKarin Team DPB</t>
  </si>
  <si>
    <t>Bijzonder leuk boek over mensen die de innerlijke drang hebben om zich buiten de gebaande paden van het “normale” leven te begeven. Schrijfster Marleen Hartog heeft verschillende mensen gesproken en hun verhalen, drijfveren, emoties, drang en idealen bijzonder mooi en inspirerend beschreven. Per hoofdstuk wordt het verhaal van een “paradijsvogel” op een eerlijke manier (ja, soms is wonen in een tipi niet leuk) verteld. De verhalen zijn heel gevarieerd en hierdoor erg aantrekkelijk om te lezen. Zelfs ik, redelijk conservatief en innovatieschuw, begon te bubbelen van inspiratie na het lezen van dit boek. Oh ja, ik wil ook graag een levende woning, lijkt mij geweldig!</t>
  </si>
  <si>
    <t>Ik hou erg van boeken lezen. Dit verhaal van Dan Brown blijft hangen, het zet je aan het denken en neemt je in een verhalende lijn mee op reis door de geschiedenis. Geloven in het verhaal is natuurlijk iets anders. Een boek is niet van levensbelang! Ik vind bovendien dat de "slechte recensies" erg weinig inhoud hebben. Voor mij zeker niet overtuigend genoeg om Brown's integriteit als schrijver in twijfel te trekken. Daar gaat het toch om? Schrijf zelf maar eens zo'n boek, inderdaad met gepikte info...lukt je vast niet. Ik heb genoten van het boek en velen met mij. Zonder meer, TOP.</t>
  </si>
  <si>
    <t>De Twaalf is het tweede deel in de Oversteek-trilogie. Net als zijn voorganger is het weer een volumineus boek dat je van begin tot eind geboeid houdt en je doet snakken naar het derde en laatste deel.Het verhaal begint in het jaar Nul toen het virus uitbrak en de wereld uiteenviel. We leren wat er met de vrouw van Wolgast is gebeurd en we komen erachter dat schoonmaker Grey een belangrijke rol vervult. Cronin neemt ons vervolgens mee naar de toekomst in 97 na Nul waar Amy en Peter nog steeds vechten tegen de Viralen. Het is hun doel is om de twaalf oerviralen uit te schakelen. Dat gaat niet allemaal van een leien dakje.In dit deel gaat de vertelling verder terwijl Cronin ons tegelijkertijd voorziet van de informatie die in het vorige boek ontbrak. Zo komen we nu meer te weten over het verleden van kolonel Vorhees, en vinden we uit wat er met Lila is gebeurd. Grey de schoonmaker komt weer terug en hij vindt een volwassen vorm van liefde voor een vrouw. En dat is iets dat hij voorheen niet kende. Het geeft een gevoel van voldoening om te weten hoe de losse eindjes aan elkaar gebreid worden. Het verhaal wordt langzaam compleet.In tegenstelling tot De Oversteek leest de Twaalf een stuk vlotter. Er zijn minder lange zinnen en minder metaforen. Het verhaal gaat sneller, er is meer ruimte voor actie en de omschrijvingen van omgeving en personages lijken minder uitgebreid. Dat komt omdat Cronin niet meer de hele wereld hoeft uit te leggen. Hij kan met minder pennenstreken sferen schetsen en hetzelfde resultaat bereiken.De schrijver weet telkens opnieuw je nieuwsgierigheid te prikkelen. Hij doet dat door de lezer in het ongewisse te laten over het verdere verloop van de gebeurtenissen. De onverwachte wendingen verrassen telkens weer.Het geweld en de monsterlijkheid zit in dit deel opvallend genoeg niet bij de Viralen. De extremen waartoe mensen in kunnen vervallen zijn angstaanjagender dan de monsters. Het is haast ongelooflijk waartoe mensen bereid zijn om zelf te overleven. Zo is directeur Guilder bereid om de gehele mensheid op te offeren om te genezen van zijn dodelijke ziekte.In deel een is hoop en zelfopoffering een belangrijk thema. In deel twee voegt Cronin het thema wanhoop toe aan zijn verhaal. Hij beschrijft een enclave waarbij de samenleving uit 1984 van George Orwell bij verbleekt. Cronin doet ons haarfijn uit de doeken wat zo’n samenleving doet met een mens. Wanneer de ellende zo groot is dat een mensenleven niets meer waard is, is de keuze om een zelfmoordterrorist te worden nog niet eens zo gek. Het is een extreme vorm van het opofferen van jezelf voor de samenleving want elke onderdrukker die het loodje legt is er een minder. Dat geeft hoop aan de rest.De Twaalf was indrukwekkend, boeiend en spannend. Het roept vragen op over de menselijke soort en de toekomst van de wereld. Volgens Justin is er altijd hoop na de wanhoop. Laten we het hopen.</t>
  </si>
  <si>
    <t>Fantastisch goede afsluiter van deze trilogie. Ik kon het niet laten om deze trilogie in één keer achter elkaar door te lezen en ik ben blij dat ik dat gedaan heb. Genoten van elke spannende bladzijde. Ik heb zo nu en dan het boek gewoon aan de kant moeten leggen omdat het te spannend werd, dan wilde ik het eigenlijk niet echt weten hoe het verder ging om direct daarna weer verder te lezen omdat ik te nieuwsgierig was.</t>
  </si>
  <si>
    <t>Overweldigend boek met zes verhalen in zes tijdsperioden, maar soepel en intens met elkaar verweven zodat het wel echt één geheel vormt. Wel is de constructie behoorlijk complex. De roman begint in Ierland in 1984, eindigt ook in Ierland in 2043 en gaat tussendoor de wereld over. Een Frans wintersportoord, Noord-Amerika, Irak, Shanghai, Australië, Toronto, de Engelse zuidkust, Wales…. Er zijn veel personages, waarvan een aantal in diverse deelverhalen terugkomen, sommigen zelfs bekend uit eerdere boeken van Mitchell. Het veelbesproken fantasy-element heeft mij totaal niet gestoord terwijl ik daar absoluut geen liefhebber van ben. Maar van Mitchell, zo’n fantastische verteller, kan ik het kennelijk hebben ;)'I think about pinball, and how being a kid’s like being shot up the firing lane and there’s no veering left or right: you’re just sort of propelled. But once you clear the top, like when you’re sixteen, seventeen or eighteen, suddendly there’s a thousand different paths you can take, some amazing, others not. Tiny little differences in angles and speed’ll totally alter what happens to you later, so a fraction of an inch to the right, and the ball’ll just hit a pinger and a dinger and fly down between your flippers, no messing, a waste of a pence. But a fraction to the left and it’s action in the play-zone, bumpers and kickers, ramps and slingshots and fame on the highscore table.’Dit zegt de zestienjarige Holly heel mooi op bladzijde 82 en vond ik symbolisch voor de rest van de roman!Een confrontatie met de eigen sterfelijkheid, met ouder worden, wordt in het boek verbeeld in een strijd, een oorlog kun je wel zeggen, tussen twee soorten onsterfelijken… Een strijd ook tussen goed en kwaad.Uiteindelijk draait het boek om deze strijd tussen de Horologists en een rivaliserende bende onsterfelijken, de Anchorites (...of the Dusk Chapel of the Blind Cathar). De Anchorites vermoorden kinderen en drinken hun bloed (Black Wine) om niet te verouderen, de Horologists reïncarneren in een ander lichaam en zien het als hun taak om te leven volgens een Script om de Anchorites te vernietigen.Mitchell aan het woord in NRC: „Je kunt naar sterfelijkheid kijken vanuit het gezichtspunt van onsterfelijkheid. En de vraag is dan: zou ik die deal van de anachoreten sluiten? Zij stellen de dood uit door het leven van één onbekende per jaar af te tappen. Pijnloos, schoon. Zou jij het doen?” en “ Ik wilde een dilemma creëren waar je over na moet denken.” Nou dat is gelukt, wat mij betreft!In het laatste deel komt Holly (samen met Marinus de échte hoofpersoon) weer aan het woord. Het is inmiddels 2043 en ze woont op het Ierse schiereiland Sheep’s Head. Erg vrolijk wordt je niet van dit dystopische slot. Het is de periode van ‘the Endarkenment’ waarvan Holly zegt: ‘people talk about it as if it’s an act of God. But we summoned it, with every tank of oil we burnt our way through. My generation were diners stuffing ourselves senseless at the Restaurant of the Earth’s Riches knowing – while denying- that we’d be doing a runner and leaving our grandchildren a tab that can never be paid.’Gelukkig is het slot toch met een sprankje hoop.Wat me veel inspanning kostte was de Engelse taal. Ik vond het af en toe lastig lezen. Mitchell schrijft behoorlijk literair, gebruikt veel cultuur-historische en politieke verwijzingen en veel uitdrukkingen, straattaal en daarnaast ook nog zelfverzonnen woorden. Google is dus regelmatig door mij ingeschakeld...En oja: Ook prachtige muziek tegengekomen in deze roman. (Tip: er is een afspeellijst op Spotify te vinden)Overweldigend boek met zes verhalen in zes tijdsperioden, maar soepel en intens met elkaar verweven zodat het wel echt één geheel vormt. Wel is de constructie behoorlijk complex. De roman begint in Ierland in 1984, eindigt ook in Ierland in 2043 en gaat tussendoor de wereld over. Een Frans wintersportoord, Noord-Amerika, Irak, Shanghai, Australië, Toronto, de Engelse zuidkust, Wales…. Er zijn veel personages, waarvan een aantal in diverse deelverhalen terugkomen, sommigen zelfs bekend uit eerdere boeken van Mitchell. Het veelbesproken fantasy-element heeft mij totaal niet gestoord terwijl ik daar absoluut geen liefhebber van ben. Maar van Mitchell, zo’n fantastische verteller, kan ik het kennelijk hebben ;)'I think about pinball, and how being a kid’s like being shot up the firing lane and there’s no veering left or right: you’re just sort of propelled. But once you clear the top, like when you’re sixteen, seventeen or eighteen, suddendly there’s a thousand different paths you can take, some amazing, others not. Tiny little differences in angles and speed’ll totally alter what happens to you later, so a fraction of an inch to the right, and the ball’ll just hit a pinger and a dinger and fly down between your flippers, no messing, a waste of a pence. But a fraction to the left and it’s action in the play-zone, bumpers and kickers, ramps and slingshots and fame on the highscore table.’Dit zegt de zestienjarige Holly heel mooi op bladzijde 82 en vond ik symbolisch voor de rest van de roman!Een confrontatie met de eigen sterfelijkheid, met ouder worden, wordt in het boek verbeeld in een strijd, een oorlog kun je wel zeggen, tussen twee soorten onsterfelijken… Een strijd ook tussen goed en kwaad.Uiteindelijk draait het boek om deze strijd tussen de Horologists en een rivaliserende bende onsterfelijken, de Anchorites (...of the Dusk Chapel of the Blind Cathar). De Anchorites vermoorden kinderen en drinken hun bloed (Black Wine) om niet te verouderen, de Horologists reïncarneren in een ander lichaam en zien het als hun taak om te leven volgens een Script om de Anchorites te vernietigen.Mitchell aan het woord in NRC: „Je kunt naar sterfelijkheid kijken vanuit het gezichtspunt van onsterfelijkheid. En de vraag is dan: zou ik die deal van de anachoreten sluiten? Zij stellen de dood uit door het leven van één onbekende per jaar af te tappen. Pijnloos, schoon. Zou jij het doen?” en “ Ik wilde een dilemma creëren waar je over na moet denken.” Nou dat is gelukt, wat mij betreft!In het laatste deel komt Holly (samen met Marinus de échte hoofpersoon) weer aan het woord. Het is inmiddels 2043 en ze woont op het Ierse schiereiland Sheep’s Head. Erg vrolijk wordt je niet van dit dystopische slot. Het is de periode van ‘the Endarkenment’ waarvan Holly zegt: ‘people talk about it as if it’s an act of God. But we summoned it, with every tank of oil we burnt our way through. My generation were diners stuffing ourselves senseless at the Restaurant of the Earth’s Riches knowing – while denying- that we’d be doing a runner and leaving our grandchildren a tab that can never be paid.’Gelukkig is het slot toch met een sprankje hoop.Wat me veel inspanning kostte was de Engelse taal. Ik vond het af en toe lastig lezen. Mitchell schrijft behoorlijk literair, gebruikt veel cultuur-historische en politieke verwijzingen en veel uitdrukkingen, straattaal en daarnaast ook nog zelfverzonnen woorden. Google is dus regelmatig door mij ingeschakeld...En oja: Ook prachtige muziek tegengekomen in deze roman. (Tip: er is een afspeellijst op Spotify te vinden)</t>
  </si>
  <si>
    <t>Tja, als ik nu in mijn schoolbibliotheek vaak de vraag kreeg om een heel boek vol ellende en onrecht, dan had ik nu het perfecte boek om uit te lenen. Helaas voor het boek en gelukkig voor de kinderen denk ik toch dat dit boek in de kast verdwijnt en er nooit meer uitkomt. Is Feel-bad al een nieuwe categorie?</t>
  </si>
  <si>
    <t>In dit boek blikt Dirk Kuyt met name terug op zijn laatste twee jaar bij Feyenoord.Het is leuk om te lezen hoe Kuyt doelen stelt en hiernaar leeft. Verder is het leuk je als lezer te verdiepen in het leven van een professionele voetballer.Taaltechnisch is het een matig boek.Dit maakt het boek wel toegankelijk voor iedere lezer. Het zou echter beter te lezen zijn wanneer het taalgebruik iets gevarieerder zou zijn, maar misschien mag je dit ook niet verwachten van een dergelijk boek. Daarnaast wordt er wel erg vaak herhaald waarom het vervelend is dat Dirk Kuyt op de bank moet zitten. Dit maakt het verhaal wat langdradig, waardoor ik mij snel ging vervelen.</t>
  </si>
  <si>
    <t>Na vier prehistorische fantasy-romans keert Peter Schaap met Het Woud van de Maker terug bij de algemene fantasy. Het gigantisch woud van bomen op bomen vormt een wereld op zich, bevolkt door mensen en dryaden; vrouwelijke bosgeesten, de bezieling van het woud. Maar het woud wordt bedreigt door een magische kracht van buiten en dat noopt de sluimerende Maker tot actie. In dat woud woont ook Kaia, de dochter van de mysterieuze, jaren eerder plotseling verdwenen Talyssa. Haar twee broers Keld en Roenar zijn naar de hoofdstad Meerwold getrokken om hun geluk te beproeven, Kaia alleen met haar verbitterde vader achterlatend. Wanneer er een vreemde opduikt die naar haar moeder vraagt, besluit Kaia haar moeder te gaan zoeken, er van overtuigd dat ze nog leeft. Geleidelijk aan raken zij en haar twee broers betrokken bij de gebeurtenissen die het woud bedreigen, en uiteraard spelen zij een sleutelrol bij het weerstaan van die bedreiging.Uiteraard wordt een fantasyschrijver beïnvloed door al die fantastische literatuur die al geschreven is. Het is dan ook niet erg dat een wereld die bestaat uit een groot bos bekend is, bijvoorbeeld uit Ranon-kel van Jacques Hamelink. Het is ook niet erg dat de lezer tegen het einde van het verhaal aan De Oor-log van de Grote Scheuring van Raymond Feist moet denken. Het is wel bezwaarlijk dat het verhaal niet overtuigt. Zowel de personen als de op¬bouw van de roman doet gekunsteld (geknutseld) aan. Op het eind wordt er van alles bijgesleept om het verhaal af te ronden, niet helemaal als een deus ex machina, maar ze worden door de schrijver te weinig voorbereid. Het Woud van de Maker lijkt even snel tussendoor te zijn geschre¬ven. Zo spreekt Kaia tegen het einde over een “magiër”, terwijl dat begrip in de primitieve wereld die tot op dat moment wordt beschreven eigenlijk niet bestaat. Zo wordt een van de personen opeens weer afstande¬lijk met “de prospector” aangeduid, terwijl deze persoon al een tijdje persoonlijk is gevolgd.Dergelijke zaken zouden bij ontspanningslektuur nog wel te pruimen zijn, mits het verhaal goed is geschreven. Maar ook in dat opzicht schiet Het Woud van de Maker tekort. De stijl van deze roman is houterig en ondanks de korte zinnen vaak omslachtig qua formulering. Het leest daardoor niet lekker weg, waardoor de aandacht van de lezer des te meer wordt gericht op de beperkingen van het verhaal zelf.</t>
  </si>
  <si>
    <t>Om hun relatie weer een duwtje in de goede richting te geven ruilen Caroline en Francis hun huis met een onbekende. Hun zoon gaat naar oma, dus alles is goed geregeld. Wanneer ze in hun ruilhuis aankomen valt meteen op dat het heel onpersoonlijk is, alle persoonlijke spullen zijn weg. Geen foto’s, boeken of tierlantijntjes. Het valt Caroline wel op dat wat er wel is, dat die dingen een betekenis voor haar hebben. Langzaam beseft Caroline dat dit geen standaard huizenruil is. In wiens huis zitten Caroline en Francis eigenlijk en hoe weet diegene zoveel van Caroline? En nog belangrijker diegene zit nu in hun huis en waarom is dat?Het boek speelt zich af in twee periodes; 2013, het verleden en 2015, het heden. Caroline en Francis zijn aan het woord, maar er is ook nog een derde persoon die vertelt wat er gebeurt en die zit nu in hun huis.Vooral de gevoelens en gedachten van Caroline worden uitvoerig en goed beschreven, waardoor er vaak sprake is van een beklemmend gevoel. Precies op die momenten dat het saai begint te worden, gebeurt er weer iets waardoor je rechtop gaat zitten.Het woord thriller past wel, maar tegelijkertijd ook niet bij dit boek. Het gezinsleven van Caroline en Francis wordt zo duidelijk met de bijbehorende gevoelens beschreven, dat je soms denkt bezig te zijn met een roman. De speldenprikken, waardoor je beseft dat het niet zo in elkaar zit zoals je dat bedacht had, zorgen ervoor dat je denkt een thriller te lezen. Het einde met de geweldige plottwist zorgt voor een geniaal eind waardoor het toch onder de noemer thriller valt.Een geweldig debuut van Rebecca Fleet.</t>
  </si>
  <si>
    <t>Dit boek, het eerste dat ik van Iris Johansen gelezen heb is over het algemeen een goed boek voor liefhebbers van Amerikaanse thrillers met een link naar het verleden. Het boek is vlot geschreven, met een minpunt dat de personages erg stereotiep zijn, en dat sommige personages groots worden aangekondigd om vervolgens een snelle stille dood te sterven. Wat me verder een beetje tegenviel, maar wat niet ongewoon is -de Da Vinci Code in mijn achterhoofd houdend-, was dat sommige handelingen wel erg onrealistisch overkomen (een avondje overvliegen etc.). Het verhaal is verder wel leuk het leest lekker weg, maar om haar een van de beste Amerikaanse schrijfsters te noemen....</t>
  </si>
  <si>
    <t>Redelijk opgezet boek met leuke weetjes over de Chinese cultuur, maar het plot is alleen gebaseerd op actie en het boek stikt van de taal en grammaticafouten en dat doet ontzettend af aan het leesplezier.</t>
  </si>
  <si>
    <t>Na IJsblauw - Het Instituut is dit boek het tweede deel in een trilogie die science fiction-achtig aan doet door het onderwerp: de hoofdpersoon, Eva-Lin, is een kloon die door haar ontwerper Marcus Brent met een speciaal doel is gemaakt. Zij – en andere klonen – moeten worden verkocht aan de hoogste bieder om als vechtmachines te dienen. Ze zijn ontdaan van alle menselijke emoties en getraind om te moorden. Althans, dat was het doel van Brent. De ontwikkeling van Eva-Lin en haar mannelijke tegenhanger, Adam, is abrupt onderbroken waardoor zowel Eva-Lin als Adam niet voldoen aan de hoge verwachtingen die Brent van ze had. Erger nog, niet alle menselijke gevoelens zijn uit hun DNA weggehaald, waardoor hun reacties onvoorspelbaar zijn geworden.Wat de gevolgen daarvan waren, zijn in IJsblauw - Het Instituut uitgebreid beschreven. In dit boek gaat de strijd van Eva-Lin tegen Marcus Brent naadloos verder. Zij wil het levenswerk van Brent vernietigen en zeggenschap krijgen over haar eigen leven. Maar kan zij blijven rekenen op de hulp van Adam?De verwachtingen over dit vervolg waren hooggespannen na de avonturen Eva-Lin en Adam in het eerste deel. Lineke Breukel had daarin blijk gegeven een vlot en boeiend verhaal te kunnen vertellen. De eerlijkheid gebiedt echter te zeggen dat dat niveau in IJsblauw – Het beest niet wordt gehaald. Bij een vervolg op een eerder boek is ontwikkeling van de personages of een verdieping van de verhaallijn belangrijk om mee te kunnen blijven leven. In dit boek is daar echter geen sprake van. De lezer valt weliswaar van de ene gruwelijkheid en zoektocht in de andere, maar het is meer van hetzelfde.Er gebeurt heel veel en in een moorddadig tempo. De lezer krijgt geen moment rust. Het idee ontstaat al gauw dat met minder actie en meer uitwerking van enkele onderdelen van het verhaal, het boek wellicht minder bladzijden maar wel meer spanning had kunnen hebben. Daarbij komt dat, net als in het eerste deel, ook in dit boek de uitvoerige, zeer gedetailleerde beschrijvingen van alles wat er met de hoofdpersonen gebeurt, de lezer tot niet meer dan consument maakt. Er is geen ruimte voor interpretatie of meespeuren; alles wordt aan je voorgeschoteld.Wat het boek ten goede komt, is de vlotte en meeslepende schrijfstijl van de auteur. Ook al gruwel je af en toe van de heftige acties die hier en daar naar horror neigen, de hoofdstukken rijgen zich als vanzelf aaneen.IJsblauw – Het beest kan los worden gelezen van het eerste deel, IJsblauw – Het instituut. Maar voor een goed inzicht in de verschillende karakters en gebeurtenissen verdient het wel aanbeveling dat boek eerst te lezen. De cliffhanger van Het beest zal de liefhebber nieuwsgierig maken naar het derde en laatste deel van de IJsblauw-trilogie: Kloon, dat is verschenen in oktober 2017. Maar daar hoort deze lezer niet bij.</t>
  </si>
  <si>
    <t>Sportbiografieën volgen vaak een vast stramien. Beginnen met een belangrijk moment, dan de lange weg die de sporter vanaf zijn of haar jeugd heeft afgelegd richting de top. Vervolgens de hoogtepunten, het afscheid en het leven na de topsport. Ook Expeditie Edith volgt dit pad grotendeels en toch is het een heel andere sportbiografie dan al die andere. Waarom? Omdat Edith Bosch samen met journalist Jasper Boks de vinger op de zere plek durft te leggen en vervolgens zoals een topjudoka betaamt daar nog eens extra hard op durft te drukken.Voor veel sporters is een biografie een mooi moment om terug te blikken, nog voor één keer te vertellen hoe het precies zat of misschien zelfs om enkele openstaande rekeningen te vereffenen. Voor Edith Bosch is het waarschijnlijk onderdeel van het proces geweest waar ze zelf vanaf 2010 voor koos. Dat proces was een zoektocht naar zichzelf en naar de reden waarom ze zich steeds zo rot voelde ondanks al het sportieve succes.Na jaren van zichzelf ellendig voelen ging de judoka de confrontatie met zichzelf aan, met hulp van een lifecoach. Het doel was erachter te komen op welke momenten ze zich wel gelukkig voelde. Als je de erelijst van Bosch bekijkt, kun je die momenten best invullen. Nederlandse titels, Europese titels, een wereldtitel, maar dat blijkt toch allemaal anders in elkaar te steken. Als ze vertelt hoe haar zilveren olympische plak van Athene voelt als de prijs voor de eerste van de verliezers is dat nog wel te begrijpen. Maar als ze vertelt dat ook na de titels de blijdschap of het gelukkige gevoel achterwege blijft, raak je als lezer benieuwd wat de achterliggende reden ervoor is.Bosch blikt terug naar haar jeugd, hoe judo voor haar een veilige beschermde omgeving bood en hoe dat doorgroeide in een ondoordringbaar pantser van topsport, offers brengen en hard zijn voor jezelf en je omgeving. ‘Bitch’ Bosch was daarin een kei, zo omschrijft ze dat zelf. Ze stelde torenhoge verwachtingen waaraan ze zelf moest voldoen en vervolgens ook haar omgeving, anders liet ze dat op niet mis te verstane wijze blijken. Pas met het afbreken van dat pantser en het durven kijken naar de persoon die ze was, lukt het haar om te gaan genieten van zichzelf en van de dingen die ze doet. Zo kan ze haar topsportcarrière alsnog afsluiten met een goed gevoel en de laatste drie grote prijzen – zilver op het WK van 2011, brons op de Spelen van Londen en het teamgoud tijdens haar laatste EK – vieren met trots en plezier. Ook blikt ze terug op haar deelname aan het survivalprogramma Expeditie Robinson waarmee ze bekend werd buiten de wereld van sportfans. Expeditie Edith is een nietsontziende blik in de spiegel van een supersuccesvolle judoka die laat zien dat aan veel van dat succes een keerzijde zat. Zoals de judoka Bosch keihard was voor zichzelf op de tatami en in de trainingshal, zo genadeloos durft ze ook voor zichzelf te zijn in haar terugblik. Ze hekelt de vroegere versie van zichzelf die vond dat iedereen maar rekening moest houden met de topsporter Edith Bosch en zijn agenda op die van haar moest aanpassen. Ze vertelt ronduit eerlijk over haar eigen onbegrip op het moment dat haar ouders het totaal met haar hebben gehad, maar bekent ook hoe ze zo met zichzelf bezig is dat ze haar moeders verjaardag vergeet. Uiteindelijk, zo bekent ze, is ze met zichzelf en met haar omgeving in het reine gekomen en daar is dit boek het resultaat van. Een eerlijk beeld dat nergens van extra glans is voorzien en waarschijnlijk daarom zo straalt.</t>
  </si>
  <si>
    <t>Peter Römer schreef een scenario gebaseerd op de personages van Janwillem van de Wetering. De Nederlandse kijker kan in het voorjaar van 2004 beoordelen of dat boeiende televisie oplevert. Wie met het tot boek herwerkte script van Ed van Eeden gehoopt had op boeiende lectuur, moet ik teleurstellen.Wat had ik eigenlijk verwacht? Wel, dat het boek mij een avondje ongecompliceerde ontspanning zou bieden. Elk mooi karakter, onverwachte plotwending of opgewekte emotie zou meegenomen zijn. Helaas. Niets van dat alles. Grijpstra en De Gier zijn eersteklas klieren. Secretaresse Hetty een kleurloos wicht. De commissaris, _x0091_de breekbare oudere man_x0092_, springt in het gelid als een politieke vriend hem belt, volgt in alles Grijpstra en De Gier, volgt ook aankomend rechercheur Cardozo, maar zou volgens het boek _x0091_keihard_x0092_ zijn. Pfft.Nochtans hebben een aantal van deze hoofdpersonen _x0091_een achtergrond_x0092_. Die achtergrond wordt over drie paragraafjes uitgesmeerd. Grijpstra verloor zijn geliefde vrouw toen de kinderen nog klein waren. Haar zus nam de zorg voor het jonge gezin over, en uit dankbaarheid is Grijpstra dan maar met haar getrouwd. Het huwelijk is fut- en liefdeloos, de kinderen laten hun tante te pas en te onpas merken dat ze niet meer dan de stiefmoeder is. De dappere Grijpstra zorgt dat hij zo weinig mogelijk thuis is_x0085_ Moet de lezer uit deze beschrijving sympathie puren voor Grijsptra, de zielenpoot? En hoe rijm je zijn pestgedrag ten opzichte van collega Cardozo met de zorg die hij tentoon spreidt voor een straathond?Okee, duidelijk: de karakters zijn ongeloofwaardige en vlakke typetjes, G&amp;DG bovendien vrouwonvriendelijk en antipolitiek. Maar is het verhaal dan tenminste spannend en goed? Welnee. Bijvoorbeeld. Het huis van een politicus wordt beschreven: groot, vrijstaand, omringd door een geweldige tuin met bomen, er staan wel drie auto_x0092_s op de oprit. De heer des huizes opent de deur als G&amp;DG aanbellen. Zijn houding is eerst onderzoekend, dan cynisch en daarna -als Grijpstra gewag maakt van het feit dat de buren kunnen meeluisteren- plots geschrokken. Of deze switchende gevoelens levensecht zijn wil ik nog in het midden laten. Maar de meeluisterende buren_x0085_ staan ze daar met megafoons aan de voordeur of wat? Ander voorbeeld. Collega Cardozo vindt met behulp van de computer (verachterlijk ding) twee mogelijke verdachten. Eén ervan zou een extreem-rechtse motorfanaat zijn. G&amp;DG hebben niet veel zin om dat spoor te volgen -want aangebracht door Cardozo, stel je voor!- maar _x0091_moeten_x0092_ van de commissaris. Als ze bij Ernie _x0093_De Helm_x0094_ Meijer aankomen, ontpopt de man zich als een zachtaardige buurtwerker die het beste voor heeft met zijn allochtone buren. G&amp;DG geloven hem blindelings. De getatoëerde letters H A T E op zijn knokkels en de Duitse helm die hij vol trots draagt zijn gewoon_x0085_ attributen. Wordt verder in het boek geen aandacht meer aan geschonken. Die domme Cardozo toch.Denk nu niet dat ik er behagen in schep deze recensie te schrijven. Ik kreeg het boek met een uitermate vriendelijke begeleidende brief van The house of books. Bovendien zat er een gratis introductiefoldertje bij met de titel _x0093_Achter de schermen van Grijpstra en De Gier_x0094_. Dat foldertje is een erg professionele teaser. Ik hoop dan ook dat de televisieserie de verwachtingen waar maakt. Het boek dat ik las doet dat in elk geval niet.</t>
  </si>
  <si>
    <t>Prometheus2014, 382 blz.***Kom hier dat ik u kus is het ontroerende verhaal van Mona en wellicht tegelijk een doorslag van het leven van heel velen. We volgen het hoofdpersonage gedurende drie verschillende levensfases: als dapper kind van tien, als beschadigde jongvolwassene van vierentwintig en als vijfendertigjarige vrouw die uit de kwetsuren van haar leven de juiste conclusies trekt.Haar moeder komt om in een auto-ongeval wanneer Mona nog heel klein is. Ze herinnert zich de dagen na dit drama, maar ook dat ze geen verdriet voelt om haar moeder. Haar vader hertrouwt relatief vlug met Marie. Zij is - in tegenstelling tot Mona’s echte moeder - wél lief voor Mona en haar broer Alexander. Al vlug blijkt echter dat het huwelijk niet echt werkt. Anne-Sophie, het kindje dat Marie en Mona’s vader krijgen, blijkt een halfslachtige poging om hun relatie alsnog te redden. Als kind detecteert Mona haarscherp dat haar vader en Marie geen goede match zijn. Dat haar nieuwe mama niet eeuwig moe is omdat de kinderen zo lastig zijn (zoals Mona denkt) maar omdat haar man haar kapot maakt (zoals Marie denkt), is een denkstap te ver voor de kleine Mona …Griet Op de Beeck levert een knappe prestatie om in het hoofd van een tienjarige te kijken en de kinderlogica via een monologue intérieur geloofwaardig op de lezer los te laten. Schitterend, maar evenzeer een pil vol tristesse, gevat in een capsule humor om het door te slikken.In deel twee volgen we Mona die haar weg zoekt in het leven en in de liefde, hoe dan ook beschadigd door haar jeugd. Ze is ondertussen aan de slag als dramaturg en wordt verliefd op Louis, één van ‘s lands betere schrijvers. Toch loopt niet alles zoals in de film. Ze zien elkaar niet zo vaak als Mona wel zou willen en voor Louis komt Mona blijkbaar niet echt op de eerste plaats. Met het huwelijk van haar ouders als enige referentiepunt zet de dappere Mona door, zoals ze dat gewoon is uit haar kindertijd … “Ge verdient beter, zus”, zal Alexander aan het einde van het boek zeggen.In het derde en laatste deel hervindt Op de Beeck de sfeer uit deel een, maar nu wordt alles beleefd en verwoord door de volwassen Mona. Haar vader wordt als terminale patiënt opgenomen in het ziekenhuis en dat brengt Mona nieuwe inzichten. Ze gaat beseffen hoezeer ze al die jaren naast elkaar leefden: zij, haar broer, Anne-Sophie, haar vader, Marie … In hun fragiele levens vol barsten, vonden ze geen vertrouwen voor diepgaande gesprekken en bleven ze vreemden voor elkaar. Dan blijkt haar vader op zijn sterfbed een geheim met haar te willen delen, of beter gezegd: wil hij iets geheimhouden voor Marie. Daarvoor heeft hij Mona nodig die een map moet weghalen uit een lade thuis. Het betreft liefdesbrieven van Johanna die hij leerde kennen na zijn huwelijk met Marie; getuigen van een kortstondige maar passionele buitenechtelijke relatie met een vrouw die hem –in tegenstelling tot zijn eerste twee echtgenotes- wél gelukkig had kunnen maken.Dit gegeven doet Mona nog scherper inzien dat zij en haar gezin de kunst van het leven niet hebben gevat, dat zij en haar vader elkaar nog zoveel te vertellen hebben, maar dat het wellicht te laat is. Dat Op de Beeck Marie in dit hoodstuk als een variante op Hyacinth Boucquez ten tonele voert, moet de banaliteit van hun huwelijk, maar vooral het gebrek aan diepgang bij Marie onderstrepen.Of het dan echt allemaal te laat is? Wellicht wel voor Mona’s relatie met Marie en Anne-Sophie die er niet in slaagt de breuk met Marie te lijmen. De ‘medeplichtigheid’ in haar vaders geheim brengt haar wel dichter bij hem, zij het rijkelijk laat. Maar na het overlijden van haar vader weet Mona nu wel zeker: ze wil niet het soort leven leiden als Marie en haar vader en neemt een drastische beslissing ten opzichte van Louis …Kom hier dat ik u kus vertoont enkele parallellen met het vorige boek dat ik las: We zullen niet te pletter slaan (Nina Polak, uitgeverij Prometheus). Ook Op de Beecks boek gaat over langs elkaar scherende relaties, de onmogelijkheid om elkaar ten volle te vinden, de amateuristische wijze van samen-leven. Ook in Kom hier dat ik u kus speelt de broer-zusrelatie een grote rol en aan het einde groeien Mona en Alexander, net als Anna en Schard in We zullen niet te pletter slaan, naar elkaar toe. Beide boeken schreeuwen het uit hoe slordig we vaak met onze familierelaties omspringen. Maar beide verhalen eindigen op dat vlak met een sprankel hoop.Griet Op de Beeck schrijft bijzonder vlot en weet situaties en gevoelens in gevatte beelden te vangen. Het lijkt me geen sinecure om het algemene gevoel van tristesse - dat als een jus over Mona’s leven ligt - het hele boek lang aan te houden, maar Op de Beeck slaagt erin zonder er een emoboek van te maken. Kom hier dat ik u kus is het aangrijpende verhaal van zovelen: het kind dat zich in een gebroken gezin sterk houdt en later, als volwassene, een leven lang met deze kwetsuren verder moet. Maar Mona gaat ermee aan de slag en geeft haar leven een nieuwe wending.De titel van het boek krijgt in het allerlaatste hoofdstuk betekenis. Louis, Mona’s bij nader inzien fysisch en psychisch absente levenspartner, mist zowat alle belangrijke momenten in haar leven. Met koosnaampjes en mooie praatjes weet hij haar steeds weer voor zich te winnen. Maar na het overlijden van haar vader werkt dit trucje niet langer … “Kom hier dat ik u kus”, zegt Louis wanneer ze weer eens woorden hebben. Maar het is niet langer Mona die tot bij Louis moet komen; hìj is het die de stap moet zetten. En met een kusje redt hij het al lang niet meer bij haar. Aanwezigheid, nabijheid, écht praten … dat is hetgene wat Mona van een relatie verwacht. Als ze ièts geleerd heeft uit de levensweg van haar vader, is het dat haar leven geen kopie mag worden van dat van haar ouders. Door letterlijk weg te wandelen van Louis, zet Mona de eerste stappen in haar nieuwe, waarachtiger leven.Het is Op de Beecks verdienste om met dit boek het begrip ‘beschadigde jeugd’ open te trekken. Als vanzelf associëren we dit immers al te vaak met huiselijk geweld of incest … Bij Mona speelde ‘slechts’ het overlijden van haar moeder - maar vooral het gebrek aan moederliefde - en later het gebroken gezin. Dit blijkt al genoeg verwaarlozing in te houden om kinderen te beschadigen. Wie aan zijn kindertijd een gebroken ziel overhoudt – en dat zijn er helaas velen – vindt in Kom hier dat ik u kus niet alleen herkenning en troost, maar ook de uitdaging en misschien zelfs de moed om de cirkel te doorbreken.</t>
  </si>
  <si>
    <t>Eind september waren wij (van Mustreads or Not) te gast bij het Boek10 event van Godijn Publishing in Schouwburg ‘Het Park’, Hoorn. Naderhand kregen wij onze recensie-exemplaren mee en voor mij zat daar ‘Doodgewoon’ van Carla Scheepstra bij. Het is een Young Adult fantasy verhaal en zowel de cover als de achterflaptekst spraken mij op voorhand aan.De indeling van het boek in 49 hoofdstukken bevalt, zorgt voor overzicht en een vlotte doorloop van het gehele verhaal. De schrijfstijl leest zeer gemakkelijk, voor mijn smaak ietwat te simplistisch. Zo hier en daar vond ik de zinsopbouw of verwoording niet geheel kloppen of zelfs lichtelijk storend. Daarnaast voelde het alsof er een herhaling van gebeurtenissen plaatsvond naar mate het verhaal vorderde. Toch is de kern van het verhaal goed en origineel bedacht waardoor het een aantrekkelijk verhaal is voor de beoogde doelgroep. De hoofdpersonages hebben veel herkenbare karaktereigenschappen en levenservaring. Hierdoor kan je als lezer zijnde met hen meeleven. Persoonlijk vind ik alleen dat het boek meer redactie kan gebruiken en inhoudelijk op het verhaal zelf uitgebreid kan worden zodat de voorspelbaarheid en herhaling van gebeurtenissen verminderd wordt.</t>
  </si>
  <si>
    <t>Na de verschrikkelijke gebeurtenissen in Rode Koningin doen Mare en Cal er alles aan om uit de klauwen van koningin Elara en Maven te blijven. Onderduiken is voorlopig hun enige kans op overleven, maar allebei weten ze dat een nieuwe confrontatie onvermijdelijk is en dat ze voorlopig zwaar in de minderheid zijn. Hun laatste hoop ligt bij de nieuwbloedigen, mensen met rood bloed die net zoals Mare zilveren gaven bezitten. Enkel als deze unieke individuen de krachten bundelen, is er een kans om weerwoord te bieden aan het terreurbewind van Maven. Het verzamelen van de strijdkrachten vormt een grote uitdaging, niet alleen omdat ze her en der verspreid wonen, maar ook omdat Mare worstelt met zichzelf en haar rol in de opstand. Zeker als ze wordt verplicht om genadeloos te handelen en ze zo tegen wil en dank op haar vijanden gaat lijken.  De eerste hoofdstukken van Zwaard van glas, het tweede deel van de dystopische reeks van Victoria Aveyard, barsten van de actie en zijn onverbiddelijk hard. Via ongedwongen taal brengt Aveyard de actie op filmische wijze recht naar de lezer en het lijdt geen twijfel dat de relatief jonge auteur over de nodige capaciteiten beschikt om de lezer op het puntje van zijn stoel te brengen en hem daar ook te houden. Deze overtuigende opening creëert hoge verwachtingen voor al wat volgt, maar daar ligt vooral teleurstelling te wachten.  De zoektocht naar de nieuwbloedigen vormt de rode draad in het verhaal, maar wat een opwindende queeste hoort te zijn, draait algauw uit op een saai reisje. Aveyard heeft ideeën genoeg en haar toewijding is duidelijk merkbaar, maar dat vormt een deel van het probleem. Het geheel voelt te rationeel, haast mechanisch, waardoor de meeste ontwikkelingen de lezer koud laten. Als er al sprake is van actie of spanning, dan verloopt het vaak te gemakkelijk. Zo voelt een zwaarbeveiligd fort binnendringen meer als een ontspannen zondagsuitje.  Een ander probleem is dat Aveyard onverwachte sprongen in de tijd maakt, waardoor de lezer geen kans krijgt om te wennen aan nieuwe situaties of om een band op te bouwen met de personages. De talrijke nieuwe nevenpersonages moeten het doen met een paar beschrijvende zinnen waardoor ze niets meer zijn dan een naam en een specifieke kracht die enkel in het leven is geroepen om later in het verhaal wel zeer goed van pas te komen.  Het hoofdpersonage vormt wellicht het grootste probleem. Het is heel moeilijk om mee te leven met de wel zeer egocentrisch ingestelde Mare. Ze laat geen kans voorbijgaan om haar eigen verhevenheid te benadrukken (‘Ik ben het bliksemmeisje’) en neer te kijken op haar vrienden, die louter werkinstrumenten vormen om haar doel te bereiken. Deze kilheid trekt ook de liefdesdriehoek in het belachelijke omdat beide kemphanen geen enkele geloofwaardige reden hebben om gevoelens te koesteren voor Mare.  De laatste honderd bladzijden zitten net zoals de eerste hoofdstukken barstensvol actie en opnieuw laat Aveyard haar schrijfmagie werken. Toch volstaat het zinderende einde niet om het teleurstellende middendeel te vergeten. Zwaard van glas voelt als een geforceerd filmscenario: visueel sterk, maar niet voldoende spontaniteit om een onderhoudend verhaal tot stand te brengen.</t>
  </si>
  <si>
    <t>Het is geen boek waarvan je verwacht dat het door een vrouw geschreven is. Het is rauw, ruig, nietsontziend. Je zou het eerder bij een beginnende mannelijke schrijver verwachten. Dat gezegd hebbende: wat een verhaal! Het is geen verhaal waarbij je met een goed gevoel achterblijft. Verre van zelfs. Het straalt aan alle kanten een troosteloosheid en gebrek aan toekomst uit. De hoofdpersoon Rusty-James staat een moeilijk leven te wachten.Rusty-James wordt, door de schrijfster zelf, de hoofdpersoon genoemd. En je beleeft het verhaal ook vanuit zijn perspectief, maar toch is hij voor mij niet de hoofdpersoon. Dat is zijn oudere broer de Motorcycle Boy. Motorcycle Boy staat symbool voor een heleboel dingen waar jongeren toen en nu tegen vechten. Voor de strijd die pubertijd heet. Of dat nu in 1968 is, of 2018. Het thema is universeel.Rusty-James moet het niet van zijn intelligentie hebben, dus verovert en verdedigt hij zijn plekje in de groep met zijn vuisten. Omdat hij niet anders kan. Hij heeft niks met boeken. Hij heeft niks met weten. Zijn vuisten doen het werk wel en dat vindt hij genoeg. Maar is het dat ook?Dat het boek al 50 jaar oud is, merk je niet tijdens het lezen. Het is wat mij betreft een tijdloze klassieker.Zoals gezegd is The Outsiders één van mijn favoriete films van vroeger. Dit boek roept dezelfde sfeer en het zelfde gevoel op.</t>
  </si>
  <si>
    <t>Akte van berouw is verre van een doorsnee thriller, maar wat is het een goed boek! Intriges in het Vaticaan, conservatieve kringen binnen de kerk die het gemunt hebben op een paus die schoon schip wil maken, dat zorgt voor hoogspanning! Hoe verder in het boek je komt, hoe beter het wordt. Chris Houtman heeft met dit thrillerdebuut bewezen dat hij een en ander in zijn mars heeft. Goed geschreven, een goede plot, spannend, lezen die handel!</t>
  </si>
  <si>
    <t>De vrouw in de spiegel heeft een zwart cover, waarop een veertje en drie spijkers staan afgebeeld. Een mooi cover, vind ik, voor een thriller. Aan het eind van het boek wordt de betekenis van dit cover én van de titel duidelijk.De vrouw in de spiegel is een thriller, die zich afspeelt in Utrecht en omgeving en dat hoofdzakelijk gaat over twee hoofdpersonages, n.l. Tess Westerhout en Elisabeth. Tess Westerhout is een ambitieuze brigadier bij de politie. Samen met collega Vincent wordt ze op de zaak omtrent de afpersing van zuivelbedrijf Latté gezet. Tess heeft ondanks haar drukke job een goede relatie met haar echtgenoot Marc. Samen hebben ze zoon Kevin van 15 jaar, die haar twee keer in verlegenheid brengt met zijn ‘puberachtige’ en onverschillige optreden.Elisabeth is getrouwd met Jaap. Zoon Mathijs is achttien jaar en hij leidt zijn eigen ontevreden leventje. Elisabeth wordt steeds ontevredener met haar huwelijk en ze heeft het gevoel dat de hele wereld tégen haar is.Verder spelen de volgende personen een rol in het boek:1) De moeder van Tess, Anna, die haar kleinzoon Kevin feilloos aanvoelt en regelmatig als klankbord fungeert.2) Priester Antoine van Gerven, die als biechtvader dient voor meerdere personen.3) Directeur Boone van zuivelbedrijf Latté, die het bedrijfsbelang belangrijker vindt dan de volksgezondheid.4) Inspecteur Lammers, die Tess regelmatig op het matje roept.5) Carlie “de Rat” Zwols, die een straf uitzit voor een eerdere afpersingszaak en die griezelig veel over het gezinsleven van Tess blijkt te weten.Mijn leeservaring:Deze thriller deed mij denken aan de boeken van Loes den Hollander.De schrijfstijl van Kim Moelands vind ik zeer prettig. Ze heeft een spannende, maar ook humoristische schrijfstijl. In het boek komen verschillende verhaallijnen voor. Even wennen in het begin, maar daarna leest het boek als een trein. De verschillende personages zijn heel herkenbaar en goed uitgewerkt. Je kunt je als lezer een goed beeld vormen bij de personages.Zo zijn de irritaties en woede-uitbarstingen van Elisabeth ‘voelbaar’. Ook hoofdpersoon Tess met haar kauwgomverslaving en ongeduldige karakter wordt zeer realistisch neergezet.Tot het eind toe blijft de lezer in spanning omtrent het motief en omtrent de dader. De spanning wordt langzaam opgebouwd en aan het eind van het verhaal komen de verschillende lijntjes samen tot een ontknoping.Hoewel, niet alles wordt duidelijk in het boek. Zo draagt Tess Westerhout al 15 jaar een geheim met zich mee. Wat dit geheim is zal wellicht in het volgende deel duidelijk worden. Ik ben zeer benieuwd! Wat weet Carlie Zwols allemaal van Tess en welke rol speelt hij? Dit zal ook in een volgend deel duidelijk moeten worden!Ik heb “De vrouw in de spiegel” met heel veel plezier gelezen. Ik vond het een spannende en een realistische thriller, waarin ook de humor niet ontbreekt! Een aanrader. Ik kijk uit naar het volgende deel!</t>
  </si>
  <si>
    <t>Mijn volledige recensie is terug te vinden op:https://www.linda-linea-recta.nl/kies-voor-mij/In Kies voor mij Spelen Stephanie en Nick de hoofdrol. Beide figuren komen in de vorige delen voorbij, waarbij Stephanie als de enge mannenverslinder neergezet werd. Die indruk kreeg ik in dit verhaal helemaal niet. Eerder een jonge zelfstandige vrouw die precies weet wat ze wil.Waarom het mij zo trof dat ze het oké vind om een one night stand te hebben? Ik heb geen idee, want eerlijk gezegd vind ik dat ze groot gelijk heeft.Als het voor mannen oké is, waarom dan niet voor vrouwen? Ze komt prima voor haar rechten op, soms snoeihard.Stephanie, zei hij met zijn lage stem. Wat doe jij hier?Sinds die ene avond ben jij hier niet meer geweest, verklaarde hij. Dus ik dacht we elkaar daarin begrepen.Kennelijk niet dus.Eén nacht. Eén keer. Je hebt geen reden om hier te komen, gewoon niet.Oké, als ik het goed begrijp, zei ik met een verbazingwekkende kalme stem: Jij dacht dat ik niet naar de bar zou komen omdat wij iets met elkaar gedaan hebben?Even om te peilen of we wel op dezelfde golflengte zitten: denk jij dat ik hier ben puur en alleen voor jou?Nou ja waarom zou je anders hier komen? Iemand als jij past veel beter in bars en clubs in de stad.Iemand als ik? Jij bent ongelooflijk. Voor zover ik weet is deze bar niet jouw speeltuin. Je kunt wel zeggen wat andere mensen -andere vrouwen- wel en niet mogen doen, maar dat zal niet, dat zal nóóit bij mij werken.Ik heb nooit spijt gehad van de dingen die ik gedaan heb. Tot nu.ConclusieIk vind Stephanie en Nick een geweldig koppel, de spanning spat er vanaf. Dat, gecombineerd met aardig wat drama en Nick's duistere verleden, smeed het samen tot een geweldig boek.Net zoals in de eerdere delen (Wacht op mij, Ga voor mij, Blijf bij mij, Val voor mij, )komen de vorige koppels voorbij. Het wachten is op een boek over allemaal, wauw dat zou wat zijn!</t>
  </si>
  <si>
    <t>Dit was mijn eerste boek van Sebastian Fitzek. Het verhaal las heel vlot en soms bij thrillers kan je wel voorspellen welke kant het op gaat.. Passagier 23 had ook nog verrassende wendingen die ik in ieder geval niet aan had zien komen.</t>
  </si>
  <si>
    <t>Wat de titel van het boek met het verhaal te maken heeft, is voor mij niet duidelijk geworden. Het verhaal op zich is wel goed. Het is niet vreselijk spannend, maar het pakt je wel zodat je door wilt lezen. Een aantal jaren terug heb ik Winternacht gelezen en dat vond ik helemaal niks.In Onderstroom is het hoofdpersonage rechercheur Elingborg omdat Erlunder met vakantie is. In een huis wordt een jongeman gevonden met een doorgesneden keel en zijn lichaam vol rohypnol (verkrachtingsdrug). Alles wijst erop dat de vermoorde man een verkrachter was. Maar wie en vooral waarom is de man vermoord? Dit wordt door Elingborg en haar team zeer vakkundig uitgezocht. Je wordt meerdere keren op een verkeerd spoor gebracht maar uiteindelijk kom je erachter wat er die nacht is gebeurd.</t>
  </si>
  <si>
    <t>Een heerlijke thriller die ik met moeite weg kon leggen. Korte hoofdstukken die afwisselend verteld worden vanuit het perspectief van , Alex,Amy, Jacob en Sue. En waar heden en verleden elkaar afwisselen. Ik vond het erg geloofwaardig geschreven en de personages goed uitgewerkt, en ik heb van het verhaal genoten. Ik had alleen in begin wat moeite met de gecompliceerde Alex. Ik dacht dat ik de dader wel zag aankomen maar werd nog kompleet verrast.</t>
  </si>
  <si>
    <t>Het is Katryn Stocket gelukt een boek te schrijven waarbij je vanaf het eerste moment het gevoel hebt alsof je zelf in de jaren '60 in Jackson woont.Wat vooral net dat beetje extra aan het boek geeft, is het besef dat het verhaal an sich en de karakters fictief zijn, maar ... dat het wel gebaseerd is op de keiharde realiteit uit de jaren '60 rond de Mississippi. De Afro-Amerikanen waren weliswaar slaaf-af maar het verschil tussen zwart-wit, discrimatie en de vernederingen die ze als hulp in de huishouding of op het land moesten doorstaan is hartverscheurend.Geweldig debuut waardoor we letterlijk een kijkje in de keuken hebben gekregen!</t>
  </si>
  <si>
    <t>Zoals de titel al doet vermoeden is Cross country een boek waarin Pattersons rechercheur Alex Cross figureert. Cross wordt op de zaak van een afgeslacht gezin gezet. Toevallig blijkt de vermoorde moeder een oud vriendinnetje van Cross te zijn geweest. Veel tijd om te treuren krijgt hij niet, want er worden nog andere gezinnen afgeslacht in Washington D.C. Het spoor leidt naar een Nigeriaanse huurmoordenaar, Tijger genaamd. Cross besluit de antwoorden in Afrika te gaan zoeken en komt daar in een nachtmerrie terecht.De boeken van Patterson wisselen van kwaliteit. Er zitten toptitels tussen, maar ook titels die zwaar onder de maat zijn. Cross country behoort tot de laatste categorie en dat is grotendeels te danken aan het handelsmerk van Patterson: snelle, korte en kernachtige hoofdstukken.Het grootste deel van Cross Country speelt zich af in Nigeria, Sudan en Sierra Leone. Cross komt daar in een volkomen losgeslagen samenleving terecht. Corruptie, ontvoeringen, martelingen en afschuwelijke moorden zijn aan de orde van de dag en Cross krijgt daar ook zijn portie van mee.De flaptekst stelt dat Cross country leest als een ijzingwekkende achtbaan. Dat klopt, maar dat is geen aanbeveling voor dit boek. Patterson heeft het boek vol gruwelijkheden gestopt en daar had hij veel meer aandacht aan moeten besteden dan nu het geval is. Situaties als een jong meisje dat achteloos wordt weggegooid met een ontploffende granaat en een stel mensen waar Cross gehecht aan is geraakt en dat omkomt in een brandend huis worden in een enkele zin afgehandeld. De korte hoofdstukken (waarvan de indeling me een raadsel is) zorgen ervoor dat deze zaken geen impact hebben. Patterson zorgt voor snelheid op momenten dat er rust nodig is. Daardoor leest dit boek als een concept van een verhaal dat nog nader uitgewerkt had moeten worden.Op andere fronten overtuigt Cross country ook niet. Cross zou een goede rechercheur moeten zijn, maar dat blijkt niet uit dit boek. Alle aanwijzigen om Tijger te zoeken worden hem op een presenteerblaadje aangeboden. Hij hoeft er geen enkel denkwerk voor te verrichten.Dat de lezer, zoals de flaptekst stelt, continu op het verkeerde been wordt gezet klopt niet. Het is voor de lezer op elk moment in het boek duidelijk waar het verhaal naartoe gaat, ook omdat Patterson de situaties beschrijft waarin Cross geen rol speelt.Cross country snelt op deze manier voort. Wonderlijk genoeg vindt de moordenaar het niet de moeite waard om Cross om zeep te helpen, ook al krijgt hij daartoe de kans en ook al kijkt hij in andere gevallen niet op een moord meer of minder. Dat geeft Cross de gelegenheid om in het laatste, korte hoofdstuk nog met een oplossing te komen die volledig uit de lucht komt vallen en de lezer nog even door de strot wordt geduwd.</t>
  </si>
  <si>
    <t>Na het zien van de cover en het lezen van de flaptekst was ik wel benieuwd naar het boek. Maar het is me toch redelijk tegengevallen. Het verhaal is in het begin erg langdradig en er wordt veel herhaalt.Het eerste del is weinig spannend en verdient het predicaat thriller eigenlijk niet. Het laatste deel wordt wel iets spannender, maar niet voldoende. Het is op het einde, vind ik erg ongeloofwaardig en de plot veranderd ineens, waardoor het eigenlijk niet echt bij het verhaal past.Ik heb ook niet het gevoel dat het verhaal me bij blijft. Er zaten te weinig originele dingen in het verhaal.Ik zou het verhaal niet aanraden bij kennissen of vrienden.</t>
  </si>
  <si>
    <t>Ondanks dat ik graag fantasy lees, kom ik hier door de Feelgood Club weinig aan toe. Toen ik aan Het gevecht begon, was ik dan ook eigenlijk verrast dat het verhaal over mijn favoriete fantasywezens ging. Negen van de tien keer is dit een prima combi. Maar zou ik het verhaal van Traiders ook kunnen waarderen?Wanneer Jade te maken krijgt met een aanslag op haar als persoon is het al snel duidelijk dat ze beschermd moet worden. Jade wordt met nieuwe identiteit naar een beveiligde school gestuurd en al snel lijkt het leven gewoon door te gaan. Totdat ze op een dag verdwijnt en een keuze maakt die haar fataal kan worden. Kan Jade nog gered worden?Soms lees je een boek en weet je niet goed waar het naartoe gaat. Zo was dat bij Het Gevecht. Ik was lekker aan het lezen over Jade en de aanslag op haar en tastte echt nog in het duister waarom Jade zo belangrijk was. Ik viel dan ook bijna van mijn stoel toen de plottwist kwam. Die had ik niet aan zien komen.Vanaf dat moment was het lastig om te stoppen met lezen. Het was duidelijk wat het doel was en waarom Jade zo belangrijk was, maar zou Jade, die ondanks haar onzekerheid toch echt wel heel sterk en eigenwijs is, zich wel op deze manier laten gebruiken? Of zou haar 'ontvoerder' dat verkeerd ingeschat hebben?Het gevecht is een verhaal dat verrast. De plottwist op een kwart zie je niet aankomen. De liefde die door het boek sijpelt laat zien hoeveel hoop liefde kan geven. En de wilskracht die Jade heeft, ondanks haar veranderingen gedurende het verhaal, laten zien dat niks onoverwinnelijk is.Het einde is wat voorspelbaar, maar niettemin een debuut met een sterk verhaal. Het einde is gesloten, maar biedt plaats voor een vervolg. Dit vervolg staat dan ook nu al op mijn nog te lezen lijst. Het enige wat ik moet doen is hopen dat Esmee Buijze dit vervolg ook echt gaat schrijven!</t>
  </si>
  <si>
    <t>Nimue is een meisje dat leeft in de toekomst. Nadat een meteoriet de wereld heeft verwoest zoals wij die kennen, is het milieu er ernstig aan toe. De zure regen tast de gewassen aan en ook de vispopulatie is voor een groot deel ongezond. De meeste mensen in deze wereld zijn arm. Nimue woont met haar oma en broer Arthur bij de kust in een klein bouwvallig huis en heeft moeite de eindjes aan elkaar te knopen. Nimue’s vader is overleden en haar moeder is verdwenen toen zij en Arthur nog klein waren. Na een grote storm, waarbij haar oma verdrinkt, besluiten Arthur en Nimue hun moeder te zoeken. Een tocht die niet zonder gevaar blijkt te zijn.Mara Li heeft een mooie, soms bijna poëtische schrijfstijl. Ze neemt uitgebreid de tijd om de lezer mee te nemen in haar wereld. Gedetailleerde beschrijvingen zijn het gevolg, wat de spanning in het verhaal hier en daar volledig wegneemt en het verhaal langdradig maakt, maar wat de lezer tegelijkertijd de sfeer van de nieuwe wereld treffend duidelijk maakt. De meeste personages in het boek zijn noodgedwongen levenswijs geworden tieners. Jammer is dat deze tieners nog niet geleerd hebben wat doorvragen is, zodat gesprekken wat oppervlakkig blijven en de vragen die nodig zijn om de zoektocht te volbrengen niet voldoende aan bod komen.De nieuwe wereld is heel compleet en intrigerend. De lezer wandelt vanaf het begin van het verhaal met Nimue mee in een zee van vragen, wat eindigt met een (enorme) cliffhanger. Gelukkig is De Stem van de Zee het eerste deel in de Eiland in de Mist –trilogie en verschijnt De Roep van Avalon al in januari, wat snel verder lezen mogelijk maakt. In de zomer van 2016 verschijnt het derde boek De Komst van de Koning.Avalon, Nimue’s naam en die van haar broer Arthur, koning, eiland, alle woorden verwijzen naar de Arthur-legende, die gedurende het hele boek terugkomt, maar net anders dan het origineel. Het mysterie rondom de geboorte van Nimue in de zee, de zeehonden en Rona’s afkomst verwijzen naar de legende van de Selkie, zeehonden die in vrouwen kunnen veranderen. Beide legendes heeft Mara Li knap in elkaar gevlochten om te komen tot iets nieuws: het verhaal over Nimue, een meisje met een gave.</t>
  </si>
  <si>
    <t>Al in de eerste hoofdstukken volgen we Robert Naysmith op zoek naar een slachtoffer, Hij kijkt op de klok en de eerste die oogcontact met hem maakt is zijn volgende slachtoffer. Na het plegen van de zoveelste moord is het tijd voor door zijn verleden gekwelde inspecteur Graham Harland om de zaak te onderzoeken. Een aardig verhaal, maar meer ook niet. De personages zijn van bordkarton. Over de dader en Grahams persoonlijke leven kom je dan ook niks aan de weet, ook niet over wat er in het verleden is gebeurd. Het merendeel van het verhaal richt zich op het onderzoek, dat ronduit saai wordt verteld. De plot zit nog wel aardig in elkaar, maar begint doordat het nogal rechtlijnig is al snel te vervelen. Geen boek met verrassingen. Ondanks dat het uitgangspunt goed is weet Fergus McNeill geen spanning aan het verhaal toe te voegen. Geen aanrader dus, tenzij je van een saai verhaal houdt. Heb hem uitgelezen, maar mij er niet mee vermaakt, had wel wat meer in gezeten naar mijn smaak. Ik kom dan ook niet verder dan 2 sterren.Spanning: 2 sterrenPlot: 3 sterrenLeesplezier: 2 sterrenSchrijfstijl: 3 sterrenOriginaliteit: 2 sterrenPsychologie: 2 sterren</t>
  </si>
  <si>
    <t>Sorry Robinson liefhebbers, dit was mijn derde Robinson en toch wel de minste. Ik lees de boeken in volgorde van schrijven (zie de website van Vrij Nederland; Crimezone is niet erg overzichtelijk in het aangeven van de volgorde van schrijven), dit boek valt tegen, saai en langdradig, dus laten we maar zeggen: voor de liefhebber. De vorige recensies van anderen kloppen grotendeels.</t>
  </si>
  <si>
    <t>Een leuk boekje voor jonge schrijvers, maar ook schrijvers die al wat ouder zijn en die nog steeds willen leren, is het goed om er bij te hebben. Ik kreeg het als cadeautje en had het in een dag uit. Zulke boekjes mogen wel meer verschijnen wat mij betreft.Het is eenvoudig geschreven. Veel bruikbare tips en ook staan er opdrachten in, die de moeite waard zijn. Kortom lekker oefenen hoe je bepaalde dingen kan toepassen in je tekst.Alleen... een ding.. ik hopelijk blijft dit boek nog een tijdje leverbaar en komt er een tweede druk. Want ik heb het idee dat het niet zo makkelijk verkrijgbaar (meer) is.  Dat kan ik mis hebben, hoor.</t>
  </si>
  <si>
    <t>Het verhaal begint met Rêve een doodgewoon meisje met eigenwijs gedrag zoals pubers zijn. Vooral bezig met zichzelf en haar omgeving.Het verhaal begint bij het terecht staan in de rechtbank. Je weet dat ze ergens schuldig aan is, maar niet waaraan. Vervolgens lees je een stukje over haar jeugd en de verwijdering tussen haar broer Justin (een computernerd) en haarzelf - stappen, drinken en (soft)drugs.Haar broertje blijkt overleden te zijn, maar je weet niet of het haar schuld is.Had zij het kunnen voorkomen en is zij er schuldig aan?Vervolgens zie je haar besef van de werkelijkheid en haar stap om in het leger te gaan. Ze gaat naar Syrië en krijgt een nauwe band met haar buddy Frank.dit verhaal verteld haar tijd in Syrië , de ellende van haar thuiskomst en de complete gedachtengang van een persoon die een oorlogssituatie heeft meegemaakt en welke vorm van impact dit op de familie heeft.Het begrip of onbegrip van mensen hierop wordt zeer toepasselijk toegepast. Het is een verhaal die door de op waarheid gebeurde bijgevoegde feiten je pakt en niet meer loslaat en ervoor zorgt dat je niet kunt stoppen met lezen.Geweldige prestatie van deze schrijfster.Zeker aan te raden.</t>
  </si>
  <si>
    <t>Tijdens een tuinfeest ontmoet de 29-jarige Moira de 5 jaar oudere Finn. Tot die tijd kent Moira liefde alleen uit speelfilms en liedjes. Zij is gescheiden en door haar ex-man financieel bedrogen, hij is verdwenen en heeft haar achtergelaten met een schuld van twee ton. Door de rechtszaak hierover is ze ook haar baan kwijtgeraakt. Moira is meteen in de ban van Finn, maar hij is samen met een andere vrouw. Als zij elkaar zes weken later weer ontmoeten, denkt zij voor het eerst van haar leven met haar hart in plaats van met haar hoofd. Het lijkt erop dat zij voor elkaar zijn bestemd, Finn noemt dat “kismet”, lotsbestemming.Finn is erg aardig en voorkomend, maar Moira weet soms niet hoe ze het moet plaatsen dat Finn heel veel over haar lijkt te weten, ondanks dat ze elkaar pas net kennen. Dit maakt haar achterdochtig.Finn is professioneel gokker geweest en heeft daar veel mee verdiend, genoeg om een mooi huis te kopen en zijn leven verder aan leuke dingen, zoals reizen, te besteden.Na de epiloog is het eerste deel geschreven vanuit het perspectief van Moira. Finn en zij beleven een weekend om nooit te vergeten. Een liefdesverhaal dat, zoals Moira zou zeggen, je alleen in romcoms ziet. Alles is perfect, ze voelen elkaar aan en het lijkt of ze elkaar al heel lang kennen. Tot Moira op maandagmorgen heel vroeg haar telefoon zoekt en beseft dat die beneden aan de lader zit. Als zij de telefoon pakt, springt Finns computer aan. Moira kan haar nieuwsgierigheid niet bedwingen en kijkt naar de documenten op de pc. Er is een map genaamd Nieuwe Herinneringen, met 147 sub mapjes. Bij het aanklikken ziet zij foto’s waar ze van schrikt.Het tweede deel is geschreven vanuit het perspectief van Finn. Het verhaal heeft dan een bijzondere twist. Als Finn Moira achter de computer vindt, vertelt hij haar van zijn belevenissen.Het derde deel is weer vanuit Moira geschreven en gaat over haar leven na het bewuste weekend.Tijdens het weekend hebben Finn en Moira een keer gesproken over kijken naar een romcom. Dit wordt nog vermeld in de epiloog.“Kismet”, de debuutroman van Stefan, is een boek over lotsbestemming en liefde, over vinden en loslaten.De schrijfstijl is heel boeiend en het boek bevat de nodige humor. Door de beschrijvingen beleef je het verhaal mee. Je eet als het ware mee met een picknick, je zit boven in een reuzenrad en kijkt neer op de krioelende mensenmassa.Stefan Tetelepta, 47 jaar, groeide op in Schagen. Hij schrijft al ruim veertig jaar. Zijn werkzaamheden als freelance journalist voor onder andere het Leidsch Dagblad combineert hij met zijn schrijven. Daarnaast fotografeert en filmt hij.</t>
  </si>
  <si>
    <t>Bevrijding, deel 4 van de familie Cazalet.De voorafgaande 3 delen gingen voornamelijk over een familie die veel tijd met elkaar doorbracht vanwege de oorlog en de problemen die de oorlog met zich meebracht met o.a. luchtaanvallen en voedseltekorten. Dit deel gaat over de naoorlogse problemen. Het wachten is afgelopen en het leven gaat beginnen. De kinderen Polly, Clary, Angela, Nora en Louise en uit de eerste 3 boeken zijn nu jongvolwassenen geworden, worden verliefd, trouwen en vliegen uit. Ze maken hun eigen keuzes. Louise’s huwelijk lijkt geen kans van slagen te hebben. Polly en Clary verlaten Home Place en gaan in Londen wonen. De volwassenen zijn ouder en soms ook wijzer geworden en vinden het soms moeilijk om hun leven weer op te pakken. Hugh rouwt nog om het verlies van zijn vrouw en probeert hierin een weg te vinden. Edward verlaat zijn vrouw Villy en probeert een leven op te bouwen met zijn minnares Diana en Rupert is eindelijk terug gekomen uit de Tweede Wereldoorlog en probeert zijn leven weer op de rit te krijgen met Zoë.Afgezien van het feit dat de familie Cazalet probeert het leven weer op te pakken in de na-oorlogse wereld zijn er in het boek ook historische details zoals bijvoorbeeld de overwinning van de Labourpartij bij de verkiezingen.De titel verwijst niet alleen naar relaties die beëindigt worden maar ook het einde van de oorlogsperiode. De veranderingen worden uitdagingen en het na-oorlogse leven is niet altijd wat er van verwacht wordt.In Bevrijding zijn een aantal verhaallijnen afgerond maar er blijven nog voldoende open eindjes wat betreft o.a. de buitenstaanders om toch nieuwsgierig te worden naar deel 5.</t>
  </si>
  <si>
    <t>Als je een degelijke recensie verwacht: vergeet het maar. Het komt niet vaak voor, maar dit boek ging na de eerste paar hoofdstukken retour bibliotheek.Het verhaal speelt zich af in een fictief Amerika. Het opent met een beschrijving van New York, net na een grote ramp. Denk 9/11 en de dag of twee erna.Het wordt de lezer al gauw duidelijk, dat er vanalles mis is met de persoon die de situatie beschrijft. Verbod op het rond hangen in park met kinderen; gebruik van gestolen credit cards (voor porno, prostitue-bezoek inclusief beschrijving van z'n voorkeursstandjes, gokken, diefstal) - what not.Uiteraard steelt de misfit en sukkel een creditcard van een andere sukkel. Vervolgens krijgt de lezer die bestolen sukkel uit New England als hoofdpersoon voorgeschoteld. Hij krijgt te maken met een lege creditcard, identiteitsfraude en erger.Deze harde werker en family-man, raakt in de ban (of klauwen) van een miljardair: Hadi.Het boek is een bestseller en beschikbaar als e-book. Wellicht dat jij het eens bent met recensenten die het "lichtvoetig" en "interessant" vinden. Misschien dat het appelleert aan je gevoel voor humor.Er zijn ook recensenten die het een warrig rommeltje vinden. Zonder het uit te lezen, was dat mijn indruk. Dit boek was gewoon totaal niets voor mij.Op dit moment is het een "hit" in de USA. Dat komt omdat velen vinden dat Hadi gebaseerd is op Trump.Na het lezen van biografieën en het dagelijks bijhouden van wat Trump uitvreet, ben ik het hier niet mee eens. Ik kreeg eerder de indruk dat Hadi en de situatie leken op "The Ghostwriter"; met humor maar niet mijn soort humor.Omdat ik het niet de moeite waard vond het uit te lezen, heb ik er over gedacht dit boek van m'n Hebban-plank te verwijderen.Maar ja: als jij dezelfde voorkeuren hebt als mij, verknoei jij ook je tijd aan de eerste paar hoofdstukken of het hele boek. Terwijl er zo veel betere romans en goede, leuke fictie te lezen is.Mijn advies: zoek wat online Engelstalige recensies en lees de blurb (zo heet dat echt) op de voor- en achterkant van het boek. Besluit daarna, of je er tijd in gaat steken - of niet.</t>
  </si>
  <si>
    <t>Het gebeurt zelden dat ik blij ben als ik een boek uit heb, meestal zit ik in een dubel-gevoel van het willen weten hoe het afloopt, maar tegelijkertijd nog geen afscheid willen nemen van de personages. Iedere boekenwurm weet wat ik bedoel en voor de anderen, vervang het boek in bijvoorbeeld een goede film, dat is net zoiets. Daar ben je ook benieuwd naar de afloop, maar tegelijkertijd wil je nog geen afscheidnemen van de hoofdrolspelers.Terug naar mijn recensie. Ik was vanmorgen heel erg blij dat ik het boek uit had, want ik vond het niets. Toch ben ik blij dat ik het boek mocht lezen voor de leesclub, want nu kan ik mijn eigen mening er over hebben en heb ik niet steeds het gevoel van 'zou het wel wat voor mij zijn, ergens wil ik het ook wel lezen, ben ik er benieuwd naar', want dit boek behoorde echt bij de twijfelgevallen. Het enerzijds wel willen lezen omdat je er benieuwd naar bent en anderzijds ook zoiets hebben van dat het ook weer niet hoeft. Lekker dubbel is dat, maar ik denk dat er vast meer boekenwurmen zijn die dat kennen, dat ik niet de enige ben. Toch mede dankzij de voornamelijke positieve reacties wilde ik het boek lezen.Wederom dwaal ik af, want jullie willen vast wel weten waarom ik blij ben dat ik het boek uit had. Ik vind haar taalgebruik erg grof. Voor diegenen die mij kennen, weten dat ik ook wel eens boeken lees met grof taalgebruik, I know, maar van de een kan je het hebben en van de ander niet en in dit geval was het wel heel erg extreem en vond ik het ook geregeld beledigend naar sommige mensen toe. Alsof zij beter is dan de andere mensen.Toch neem ik mijn petje voor de schrijfster af dat ze zo vanuit wat sommige mensen denken, van uit een diep gevoel, heeft geschreven, dat ze zich goed heeft ingeleefd in die persoon en toegegeven ze was geregeld ook kunstig met woorden. Je moet maar op bepaalde woorden komen. De schrijfstijl vind ik in ieder geval heel apart, een verhalende poëzie.Verder wisselde mijn gevoel af van een hekel aan de hoofdpersoon hebben, daarna medelijden, daarna weer een hekel en eindigend met medelijden.Het einde zat er aan te komen. Neen, ik verklap niet hoe, maar op het laatst had ik het wel door.De cover vind ik mooi en past bij het boek, al zou ik voor een andere bloem hebben gekozen. Lees het boek maar om te begrijpen welke bloem ik bedoel.</t>
  </si>
  <si>
    <t>AM HomesIn haar verantwoording schrijft AM Homes dat deze bundel verhalen zeer langzaam tot stand gekomen is. Dit lijkt te suggereren dat ze nogal met de materie geworsteld heeft. In ieder geval was het lezen van de verhalen voor mij een tamelijk moeizame ervaring. Misschien vindt dit zijn oorzaak wel in de ontstaansgeschiedenis van de bundel. Je kunt een verhaal te snel afronden maar je kunt er ook te lang over doen. Van heel veel sleutelen wordt een verhaal niet per sé beter.Het belangrijkste bezwaar dat ik bij lezen had, was de erg wisselende kwaliteit van het geschrevene. Goede, een enkele keer zeer goede, beschrijvingen laat de auteur nogal eens volgen door veel mindere passages. Zo eindigt het onderhoudende openingsverhaal Broer op zondag met een kleuterachtige vechtpartij tussen de broers die het verhaal verpest. Lukte het de schrijfster niet om een goed einde te verzinnen en heeft ze er na lang piekeren dit maar van gemaakt?De langere verhalen in de bundel, waaronder het titelverhaal, zeuren te lang door. Als lezer verlies ik de draad, weet niet meer waar het verhaal over gaat en geef ik het op. Er zijn twee verhalen met dezelfde personages, Hallo allemaal en Ontsnapt. Hier bestaat Homes het om een paar beschrijvingen uit het eerste verhaal letterlijk te laten terugkomen in het tweede, zonder dat daar een reden voor is. In het eerste verhaal verandert een redelijk geloofwaardige dialoog opeens zo van toon dat het lijkt of het een gesprek tussen twee robots betreft. Ook heeft de auteur nogal eens de neiging om achtergrondinformatie voor de lezer in een dialoog te verwerken, zodat de personages elkaar vertellen wat ze allebei allang weten. Heel knullig.Het is me niet gelukt om me bij deze verhalen ook maar enigszins betrokken te voelen. Merkwaardig genoeg hebben twee verhalen een vergelijkbare setting en thematiek als twee verhalen van de Britse schrijfster en Booker-prize winnaar Penelope Lively: respectievelijk een familie- en vriendenbijeenkomst en een congresbezoek. Vergeleken bij de pogingen van Homes zijn de versies van Lively een wonder van vertelkunst: onderhoudend, humoristisch en vlot geschreven. Misschien kan de uitgever een volgende keer eens voor de verhalenbundel van deze auteur kiezen als er een vertaling komen moet?</t>
  </si>
  <si>
    <t>Ik vrees dat ik tot de conclusie moet komen dat de beginperiode van Ludlum mij, in tegenstelling tot het latere werk, niet zo aanspreekt. Was De Scarlatti erfenis al een teleurstelling, Het Ostermann weekend is ronduit deceptie. Gelukkig is het ook maar een dun boekje met slechts zo'n 250 pagina's ben je er zo doorheen. Maar ja, als je je dan afvraagt wat je gelezen hebt, dan kom je helemaal niet ver en vraag je je teleurgesteld af wat je in de tijd allemaal beter had kunnen doen...Het boek begint aan de vooravond van een jaarlijkse bijeenkomst van een welgesteld vriendengroepje. Met één van de personen (John Tanner) wordt contact opgenomen en hem verteld dat waarschijnlijk iemand in het groepje lid is van een terroristische organisatie, Omega en dat hij, Tanner, kan helpen met de ontmaskering. Die ontmaskering zou dan plaats moeten vinden tijdens hun jaarlijks weekendje.Hoe dat dan in zijn werk gaat en waarom juist voor deze aanpak wordt gekozen is en blijft volstrekt onduidelijk. Helemaal als aan het einde ook nog een plottwist om de hoek komt kijken ben je, als lezer, de draad compeet kwijt. Het verhaal zit dan ook zo ontzettend onlogisch in elkaar. En ook al worden de verschillende wendingen in het verhaal op de laatste pagina's op een rijtje gezet en uitgelegd, toch blijft de lezer verstomd achter.Mijn advies: laat dit boek liggen, maar waag je vooral aan een latere Ludlum waarbij je je zeker geen bult valt bij Het Sigma protocol" of De Fontini strijders</t>
  </si>
  <si>
    <t>Een teleurstelling over de ganse lijn! Niet origineel, niet spannend,gewoon saai!!Lang geleden dat ik nog zo een echt slecht boek heb gelezen.Voor mij geen boeken meer van Luc Deflo!</t>
  </si>
  <si>
    <t>In 1960 ondernam een bijzondere man met zijn bijzondere hond (namelijk een blauwe Franse poedel) genaamd Charley een bijzondere reis. De toen al beroemde Amerikaanse auteur John Steinbeck – schrijver van boeken ‘voor de Engelse literatuurlijst’ als Of mice and men en East of Eden- trok in drie maanden met een prototype camper door Amerika. Het leverde een heerlijk reisverslag dwars door bijna alle staten op, vol tekenende anekdotes en gewetensvolle beschouwingen, met als rode draad (destijds een nieuw fenomeen!) de snelweg.Gewoon de boel de boel laten en ‘vacilando’ rondtrekken, reizen in een bepaalde richting zonder dat het uitmaakt of je ergens wel of niet aankomt, is een onderneming waar veel mensen je om benijden. Zo constateert Steinbeck. Maar de van oorsprong treklustige mens leeft inmiddels te geworteld, zit in zijn verlangen naar grondbezit vastgegroeid in zijn eigen kleine wereldje. Wereldjes die per staat verschillen; qua natuur en omgeving, maar ook qua levensinstelling en opvattingen. Tegelijkertijd schijnen de bewoners in wezen helemaal niet zoveel van elkaar te verschillen.Steinbeck kan zijn vinger er maar niet opleggen. Om zijn reis doel en zin te geven –een noodzakelijke verantwoording voor geest en geweten- wil hij antwoord vinden op vragen als "Wie is ‘de’ Amerikaan precies”, en “Hoe steekt Amerika in elkaar”. Uitgebreid bespreekt hij ontmoetingen met een keur aan ‘gewone’ individuen. Het individu is interessanter dan de mens in groepen; een visie die ook spreekt uit zijn romans, met daar uit voortvloeiend zijn afkeer van regels opgelegd door bestuurlijke instanties. Zijn bevindingen maken hem wijzer, maar brengen hem tegelijkertijd ook van de wijs. Elke generalisatie wordt uitgewist door een volgende. Amerika is onderhevig aan modernisering; Steinbeck ondervindt dat op de weg (hij leidt aan panische ‘snelwegzenuwen’, wordt overweldigd door het vele verkeer), ziet het aan ingenieuze uitvindingen als frisdrank- en soepautomaten en aan de explosieve toename van belastingwet-omzeilende stacaravanparken. Hij betwijfelt of deze vooruitgang per definitie ook verbetering betekent. Vraagt zich af waarom vooruitgang er vaak uitziet als verwoesting.Tot concrete conclusies kan Steinbeck niet komen. Wel constateert hij dat de verschillen tussen de staatsbewoners aan de oppervlakte in toenemende mate aan het afnemen zijn. De diversiteit aan dialecten neemt merkbaar af; taal en plaatselijke gewoonten ‘slijten’ door de komst van snelwegen, hoogspanningslijnen en nationale televisie. En als ‘de’ Amerikanen één ding in gemeen hebben dan is het wel het gebrek aan (politieke) opinie. Aan het verdedigen van een eigen pertinente overtuiging. Misschien is het anno 1960, midden in de Koude Winter, bijvoorbeeld wel makkelijker om op de Russen te schelden dan op de Duitsers, omdat met die eersten geen handel gedreven wordt. Aldus stelt Steinbeck, na weer een vergeefse poging het politieke standpunt van in dit geval een plaatselijk ondernemer te achterhalen.Eén staat onderscheidt zich. Texas. Steinbeck voelde de bui al hangen en zag er tegen op. Zijn reis komt in deze staat dan ook gevoelsmatig tot een einde. In zijn tijd is de rassenhaat er onvoorstelbaar groot en hierover schroomt men in het geheel niet zijn mening te uiten. De gemoederen roeren zich aangezien de zwarte bevolking in opstand tegen de onderdrukking begint te komen. Steinbeck gruwt van de houding van veel haatdragende blanken, maar neemt zelf (welbeschouwd als ‘typische Amerikaan’) geen duidelijk of publiekelijk standpunt in; erin gelovend dat er gezien de moderne tendens een eind aan deze situatie zal komen, maar bezorgd om de manier waaróp dat dan gebeuren zal. Het blijft bij het uit zijn cabine gooien van een agressieve blanke Zuiderling. Of dat laf is, néé, zegt Steinbeck. Het is pas laf als je dat ontkent. En dat doet hij in ieder geval niet, met het schrijven van dit overigens van enig sarcasme gespeende reisverslag.Reizen met Charley is recent opnieuw in het Nederlands vertaald. Hierdoor klinkt Steinbeck opvallend fris en hedendaags in zijn toch al pakkende, beeldende, droog-komische stijl. Zijn chronologisch vertelde verslag leest als een intrigerende roman. Komische sketches van een nogal onverwacht door jachtinstinct bezeten Charley wisselen ernstiger situaties af, zoals de blanke “Cheerleaders” in New Orleans die zwarte peuters uitschelden bij het naar school gaan. Bijna profetisch af en toe lijkt Steinbeck in zijn visies en verwachtingen, terwijl sommige daarvan anno 2012 daarentegen juist weer absurd en achterhaald zijn gebleken. Reizen met Charley is een buitengewoon boeiend en vermakelijk boek dat een geweldig treffend tijdbeeld schetst en dat tot nadenken stemt. Hoe staat het er tegenwoordig voor met ‘de’ Amerikaan en Amerika? Historisch journalist en auteur Geert Mak probeert hier een antwoord op te geven in zijn boek Reizen zonder John.</t>
  </si>
  <si>
    <t>Ik ben niet verder gekomen dan bladzijde 60. Wat een saai, nietszeggend begin. En als dat al niet goed is, dan heb ik geen zin om verder te lezen. Helaas!</t>
  </si>
  <si>
    <t>Doodskap is precies wat je van een Scandinavische thriller verwacht.Niet Erlendur maar Sigurðun ?li speelt de hoofdrol in Doodskap.Sigurðun wordt door zijn vriend en oud klasgenoot Patrekur benaderd omdat zijn zwager wordt afgeperst door een vrouw. Deze vrouw, Lina, wordt later zwaar gewond in haar huis aangetroffen.Sigurðun ?li gaat alleen op onderzoek en verzuim het voorval te melen aan zijn chef, Finnur. Hij valt van de ene verbazing in de andere en moet alle zeilen bijzetten om het onderzoek tot een goed maar verrassend einde te brengen.De klasse van Arnaldur Indriðason komt in Doodskap weer uitermate tot zijn recht. Niet alleen maar een moord oplossen maar veel achtergrondinformatie over opvoeding en jeugd. Dit geeft het verhaal zoveel meerwaarde omdat het geen politie _x0096_ boef verhaal wordt maar meer een aanklacht tegen opvoeders. Want dat wordt wel duidelijk, in Doodskap gebeurt niets zonder een duidelijke aanleiding en relatie met vroeger.Klasse van Arnaldur Indriðason!</t>
  </si>
  <si>
    <t>Alhoewel dit niet zijn debuut is, is het wel het eerste boek van Joey Graceffa. Graceffa is een Youtuber, wat betekent dat het boek niet goed hoeft te zijn om verkocht te worden. Het boek is echter wel goed. Het gaat over een toekomst waarin de aarde onbewoonbaar is geworden, en de laatste mensen overleven door een supercomputer, opgesloten in een stad. Het heeft een strikte eenkindpolitiek, en ieder, legaal, kind krijgt speciale lenzen ingebouwd, waardoor de stad altijd weet waar ze zijn, en met een simpele scan je identiteit achterhaald wordt. Alle tweede kinderen hebben die lenzen niet, en zijn dus genoodzaakt zich te verstoppen voor de rest van de wereld. Zo’n tweede kind is Rowan, en het verhaal gaat over haar. Het zit vol met verrassende plottwists, en dingen waar je echt over na gaat denken. Het boek heeft redelijk veel actie, en vaak zit je echt op het puntje van je stoel omdat je wilt weten wat er verder gaat gebeuren. Het is zeker een aanrader.</t>
  </si>
  <si>
    <t>Spannend boek in dat fijne IJslandse tempo en met veel sfeer. Het blijft heel lang geheimzinnig hoe het nu precies zit, stukje bij beetje vallen de puzzelstukjes van het complot op hun plek met een verrassende ontknoping. Het einde komt een beetje abrupt.</t>
  </si>
  <si>
    <t>Wauw. Dat is wat ik kan zeggen. Eenmaal begonnen aan het boek kon ik het maar niet neerleggen. Ik heb binnen 2 weken alle 5 de delen uitgelezen. Het verhaal is super romantisch sn daar hou ik van. Heb stiekem ook een crush op Maxon haha. Dit is zeker weten mijn lievelingsserie van alle boeken die ik tot nu heb gelezen. Wauw</t>
  </si>
  <si>
    <t>De Vlaamse schrijver Herman de Jonghe studeerde fysica aan de universiteit van Leuven. In zijn maatschappelijke leven is hij leraar en schooldirecteur geweest. Op jeugdige leeftijd schreef hij al verhalen in vijfvoud en gaf ze aan klasgenoten. Door zijn pensioen kreeg hij tijd en gelegenheid om meer vorm aan zijn vroeg geboren liefhebberij te geven, het schrijven van verhalen. Blindeman is zijn derde boek, Koppenbergblues en Hongaarse dans zijn hier aan vooraf gegaan. Wim Deferm werkt als verkoper van medicijnen bij een groot farmaceutisch bedrijf. Zijn huwelijk met Frida zit in een crisis, mede door een eerder gebeurd ongeluk waarbij hun dochter Inge, het licht in een oog is verloren. Haar nog goede oog lijdt aan de progressieve ziekte PVD die op termijn blindheid tot gevolg heeft. Wereldwijd wordt naar een geneesmiddel gezocht.Om het huwelijk nieuw leven in te blazen, accepteren ze een stedentrip naar Praag als cadeau. Daar wordt zijn portefeuille gerold en tijdens het aangeven op het politiebureau loopt hij Imelda Moermans tegen het lijf. Imelda is er om aangifte te doen van inbraak en helpt Wim bij zijn aangifte. Ze werkt als promovendus in Praag aan een historisch onderzoek voor haar proefschrift. Als blijkt dat haar laptop moedwillig is gecrasht, geeft ze een usb-stick met data aan Wim met het verzoek die aan haar vriendin Carla Devriendt te geven. Korte tijd later wordt haar dode lichaam op straat gevonden. De eerste conclusie is zelfmoord.Als Wim terug is in België en de usb-stick heeft afgegeven, krijgt hij een waarschuwing dat er mensen belangstelling hebben in de data op de stick. Het leven van Wim neemt een andere wending als hij wordt benaderd door Carla die denkt te weten waar de data mee te maken heeft. Zijn grootste prioriteit ligt echter bij het medicijn dat zijn dochter kan redden van blindheid.In feite is Blindeman een historische roman hoewel de auteur het zelf een misdaadroman noemt. Herman de Jonghe verweeft veel informatie over de hussietenoorlog in de 15e eeuw in de Bohemen, het hedendaagse Tsjechië, door zijn verhaal. Dat vraagt opperste aandacht van de lezers. Hetzelfde gebeurt met de geschiedenis rondom de dood van Jeanne d_x0092_Arc en het vermeende verdwijnen van een kelk, gevuld met een geneeskrachtige vloeistof. De Jonghe probeert beide onderwerpen aansluiting te laten vinden met zijn verhaal en dat lukt deels. De historische uitstapjes dempen de spanning en sluiten niet altijd naadloos aan in het verhaal. Het vraagt veel van de lezers om de kern duidelijk te krijgen omdat er ook nog grote financiële en zakelijke belangen op de achtergrond meespelen. Het voortdurend achterwege laten van namen en de persoonsvorm beperkt te laten tot een hij of zij levert een extra ongemak op bij het lezen. De Jonghe laat het aan de lezers hoe snel ze door hebben wie er wordt bedoeld. De historische en financieel economische onderwerpen drukken hun stempel op het verhaal en zorgen ervoor dat het feitelijke verhaal ondersneeuwt. Blindeman is een aantal min of meer losse verhalen met een te dunne verbinding naar elkaar.Na een stevige plot die de aanzet zou moeten zijn voor een spetterende finale blijft de lezer ietwat gedesillusioneerd achter wanneer het verhaal als een nachtkaars uitfloept.</t>
  </si>
  <si>
    <t>Het zal ongetwijfeld aan mij liggen, maar ik ben nooit "in" deze roman geraakt. De gezwollen, breedsprakerige schrijfstijl, met zinnen van een halve bladzijden, volgestouwd met bijzinnen - al of niet tussen gedachtenstrepen; zo nodig zelfs aan mekaar gezet met puntkomma's (wie gebruikt die nog, ja het mag ook tussen haakjes) stoort me mateloos. Humor bestaat natuurlijk ook al in smaken en Vekeman blijkt me maar zeer matig te kunnen amuseren. Christophe Vekeman is het hoofdpersonage van deze roman. Hij is schrijver en heeft beslist om geen boeken meer te schrijven. Dan voel je al van kilometers ver aan dat we het boek aan 't lezen zijn dat hij niet had willen schrijven... Het boek heeft een heel dun plotje, maar wil per se wel enige spanning opwekken, terwijl Vekeman wel fulmineert tegen de stroming die beweert dat het weer tijd is voor "het grote verhaal" in de literatuur. Toegegeven, ik hou van goede verhalenvertellers, maar ik kan het wel hebben als auteurs daar met een briljante stijl onderuit weten te komen. Vekeman niet dus. Wat jammer, de laaiend enthousiaste recensie in de Standaard deed me voor 't eerst naar iets van Vekeman grijpen en nu zal het vreselijk lang duren voor ik dat nog eens overweeg, vrees ik. Terwijl dit misschien gewoon een spijtige uitschuiver was? Of niet?</t>
  </si>
  <si>
    <t>Wat een ontzettend goed boek. Ik had nog niets van deze schrijfster gelezen. Maar ik ben om. Een heel goed verhaal en heel veel spanning.Het blijkt wel dat er een rode draad in het verhaal zit, maar dat heeft mij niet gestoord. Je kunt er achter komen tijdens het lezen.Ik ga zéker verder met deze schrijfster, want ik kon het boek moeilijk wegleggen.</t>
  </si>
  <si>
    <t>Dit bok heb ik gekozen voor de landenchallenge. het verhaal over felix de districts officier van justitie die zich bezig houd met een aantal lijken. En niet zomaar lijken maar doden die op een gruwelijke wijze veroord zijn.Naarmate de ontknoping vordert krijgen de aanwijzingen een verassende wending.Het boek ik in mijn ogen moeilijk en leest niet heel erg makkelijk. De Spaanse benamingen en kerkelijke rituelen maken het verhaal complex. Je moet bijna al een beetje thuis zijn in de peruaanse cultuur om het te kunnen vatten.Ellenlange hoofdstukken met gebeurtenissen volgen elkaar en ook al snap ik de essentie van het verhaal wel ...ik kan het niet helemaal makkelijk volgen.Ook is er in mijn ogen te weinig spanning om me aan het boek te kunnen binden. Er is een verhaal een ontknoping/plot en een afwikkeling maar door lastige peruaanse beschrijvingen komt dat er niet helemaal uit naar mijn idee.</t>
  </si>
  <si>
    <t>Sinds ik deze schrijfster voor het eerst ontdekte ben ik steeds meer van haar boeken gaan lezen én ik ben er ook steeds meer van gaan houden. Doordat ik de afgelopen zoveel verschillende verhalen uit haar oeuvre heb gelezen kan ik echter ook een duidelijk onderscheid maken. Zo bevalt haar latere werk me het meest, maar de eerdere boeken spreken me veel minder aan en laat dit boek nu net een bundel zijn met twee oudere verhalen.Een verhaal dat in 1995 geschreven werd kan al wat gedateerd aanvoelen, maar zowel ‘Plaats voor geluk’ als ‘Diep water’ zijn nog wat ouder. Het eerste verhaal werd namelijk in 1982 uitgebracht terwijl het tweede werd voor het eerst in 1984 werd gepubliceerd en eerlijk is eerlijk in die periode schreef Nora Roberts nog op een heel andere manier....Een boek dat luchtig is en vrij oppervlakkig kan nog steeds erg ontspannend zijn. Een verhaal waarin de handelingen en uitspraken zo tegenstrijdig zijn dat ze je bijna een whiplash bezorgen … tja, dan wordt het voor mij al erg moeilijk om van het boek te genieten.Dit boek was dus jammer genoeg niet voor mij weggelegd. Al was het tegelijkertijd ergens wel interessant om te zien hoe de schrijfstijl van deze auteur door de jaren heen ontzettend veranderd én gegroeid is.</t>
  </si>
  <si>
    <t>In ‘De Lincoln Mythe’ van Steve Berry beleeft Cotton Malone een nieuw avontuur. Deze voormalig agent van de Magellan Billet (een elite divisie binnen het ministerie van Justitie) wordt in zijn boekwinkel in Denemarken gebeld door Stephanie Nelle, zijn voormalige baas bij het ministerie van Justitie met het verzoek om een gunst.Hij laat alles vallen en het avontuur begint...Dat wil zeggen; het avontuur in het heden.Want in de proloog lezen we al over Abraham Lincoln in 1861, die geconfronteerd wordt met twee brieven; één van zijn voorganger en één van een nog oudere datum. In de brief van de vorige president is het vooral één zin die hem verbaasd achter laat; 'Niet alles is wat het lijkt.'Dat maakt dat je nieuwsgierig wordt, nietwaar?De lezer wordt in dit verhaal meegenomen van de straten van Kopenhagen naar de catacomben van Salzburg om via een omweg naar de mormonen in Utah, terecht te komen in een politieke strijd tussen het Witte Huis en de invloedrijke kerk van de mormonen.Vooral in het eerste deel van dit boek komt er enorm veel informatie op je af in de vorm van geschiedenis of van personages. Hierdoor is er bijna geen vaart in het verhaal.Na de vele informatie kun je als lezer nu gaan genieten van een heerlijk avontuur. Steve Berry schrijft heerlijk maar ook uitgebreid, zodat je niet het gevoel krijgt iets gemist te hebben. De snelheid wordt nu meer opgebouwd en omdat er minder uit te leggen valt leest het lekker door.Als lezer ben ik wellicht wat moeilijk, maar ik heb graag dat de feiten die me voorgelegd worden, feiten zijn.Na afloop ben ik niet met vragen blijven zitten omdat in dit nawoord al mijn vragen beantwoord werden; wat fictie was en wat werkelijkheid is wordt door de auteur netjes onder elkaar gezet.Het plaatje is compleet. Een spannend verhaal, lekker rustig van tempo en gebaseerd op historische gebeurtenissen.Ik heb 'De Lincoln Mythe' van Steve Berry graag gelezen!</t>
  </si>
  <si>
    <t>samenvattignIn de Utrechtse wijk Overvecht wordt het gekruisigde lijk van een jonge vrouw aangetroffen in een verlaten flat. Het gebouw staat op het punt om te worden afgebroken: op dezelfde plek moet de grootste moskee van Midden-Nederland gaan verrijzen. De moord roept felle reacties op onder de diverse bevolkingsgroepen in directe omgeving.Ook de politieke partijen in de Domstad spelen direct in op de moordzaak.Deze zaak word toegewezen aan inspecteur Fenny Folman, die samen met haar collega's zich vastbijt op deze zaak.Wat ik er van vond:Een oerhollandse politiethriller!het zijn korte hoofdstukken, wat ik wel leuk vind en waardoor het boek vlot leest. Het duurde even voor het boek me vast greep, maar eens het me had wou ik doorlezen. Daarom had ik het boek ook binnen de 4 dagen uit.Spijtig voor de schrijver zitten er nog veel schrijffouten in en ook de typische Hollandse zinnen maakte het voor deze Belgische dame iets minder leuk om het boek te lezen.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</si>
</sst>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b/>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63"/>
  </cols>
  <sheetData>
    <row r="1">
      <c r="B1" s="1" t="s">
        <v>0</v>
      </c>
      <c r="C1" s="1" t="s">
        <v>1</v>
      </c>
      <c r="D1" s="1" t="s">
        <v>2</v>
      </c>
      <c r="E1" s="1" t="s">
        <v>3</v>
      </c>
      <c r="F1" s="2" t="s">
        <v>4</v>
      </c>
    </row>
    <row r="2">
      <c r="A2" s="1">
        <v>0.0</v>
      </c>
      <c r="B2" s="3">
        <v>1.0</v>
      </c>
      <c r="C2" s="3">
        <v>1.0</v>
      </c>
      <c r="D2" s="3">
        <v>1.0</v>
      </c>
      <c r="E2" t="s">
        <v>5</v>
      </c>
      <c r="F2" s="3" t="str">
        <f>IFERROR(__xludf.DUMMYFUNCTION("GOOGLETRANSLATE(E2,""nl"",""en"")"),"This is a book you read right if you want to start. A tragedy when someone is deceased and therefore how about. described from different angles. The mother blames the fiance and the fiancee thinks it's her fault ... how very special it still in the end al"&amp;"l ""will be fine"".")</f>
        <v>This is a book you read right if you want to start. A tragedy when someone is deceased and therefore how about. described from different angles. The mother blames the fiance and the fiancee thinks it's her fault ... how very special it still in the end all "will be fine".</v>
      </c>
    </row>
    <row r="3">
      <c r="A3" s="1">
        <v>1.0</v>
      </c>
      <c r="B3" s="3">
        <v>1.0</v>
      </c>
      <c r="C3" s="3">
        <v>1.0</v>
      </c>
      <c r="D3" s="3">
        <v>1.0</v>
      </c>
      <c r="E3" s="3" t="s">
        <v>6</v>
      </c>
      <c r="F3" s="3" t="str">
        <f>IFERROR(__xludf.DUMMYFUNCTION("GOOGLETRANSLATE(E3,""nl"",""en"")"),"This is the story of Sammy, every day when she wakes up she is under the bumps and scrapes. This they apparently runs in her nightmares. But how? Sammy think she is insane, she is also totally exhausted awake ... They should do something about it too? She"&amp;" decides to find some meaning in her dreams with her best friend Matt. In their search, they arrive at Daron, which plays an important role in her dream. Who is he and why he makes her life miserable in her nightmares? There is nothing else than to work w"&amp;"ith him to come back to. What they all experiencing is beyond words to describe .... They come in a world where even the dead are not welcome ... .For Sammy is, however, the key to solving her probleem.Je Sammy gets to know a young woman who has experienc"&amp;"ed many .They have daily nightmares and always tired and out of bed, she has few friends. She has her reasons to keep it out, because you'll be back in the course of the story. You can move very well in her dreams are described as vivid and realistic that"&amp;" you imagine yourself in that dream. How horrible or funny, it all really comes over.Matt is a special boy, Sammy does want to help but that it is sometimes difficult with its peculiarities. However, he does not give up and continue to support her. I like"&amp;" him wel.Daron is very special, you get the creeps from him but at the same time you also know that this is only one side of him and Sammy apparently needed him. You learn to know him well enough for you to inleven.Dan in him there Caleb, I immediately wh"&amp;"o this is. It is separate but you can imagine how he became so. His story is very interessant.De author atmosphere in Midland very beautiful, bright and vividly described, you see it right away for you. What a place ... ..The book is thick (528 pages) but"&amp;" you read it like this, the story is full of excitement and moments when you think ""That can not be true"" .. You just have to read to find out what Sammy happened in her dreams, this does not seem to be, it is so special and unreal. You hope that will b"&amp;"e fine. The story is a mix of fantasy with a touch of horror. The final is special, you do not see aankomen.Ik find it one of the best books of the last few years. For me the full load of stars: 5.")</f>
        <v>This is the story of Sammy, every day when she wakes up she is under the bumps and scrapes. This they apparently runs in her nightmares. But how? Sammy think she is insane, she is also totally exhausted awake ... They should do something about it too? She decides to find some meaning in her dreams with her best friend Matt. In their search, they arrive at Daron, which plays an important role in her dream. Who is he and why he makes her life miserable in her nightmares? There is nothing else than to work with him to come back to. What they all experiencing is beyond words to describe .... They come in a world where even the dead are not welcome ... .For Sammy is, however, the key to solving her probleem.Je Sammy gets to know a young woman who has experienced many .They have daily nightmares and always tired and out of bed, she has few friends. She has her reasons to keep it out, because you'll be back in the course of the story. You can move very well in her dreams are described as vivid and realistic that you imagine yourself in that dream. How horrible or funny, it all really comes over.Matt is a special boy, Sammy does want to help but that it is sometimes difficult with its peculiarities. However, he does not give up and continue to support her. I like him wel.Daron is very special, you get the creeps from him but at the same time you also know that this is only one side of him and Sammy apparently needed him. You learn to know him well enough for you to inleven.Dan in him there Caleb, I immediately who this is. It is separate but you can imagine how he became so. His story is very interessant.De author atmosphere in Midland very beautiful, bright and vividly described, you see it right away for you. What a place ... ..The book is thick (528 pages) but you read it like this, the story is full of excitement and moments when you think "That can not be true" .. You just have to read to find out what Sammy happened in her dreams, this does not seem to be, it is so special and unreal. You hope that will be fine. The story is a mix of fantasy with a touch of horror. The final is special, you do not see aankomen.Ik find it one of the best books of the last few years. For me the full load of stars: 5.</v>
      </c>
    </row>
    <row r="4">
      <c r="A4" s="1">
        <v>2.0</v>
      </c>
      <c r="B4" s="3">
        <v>1.0</v>
      </c>
      <c r="C4" s="3">
        <v>0.0</v>
      </c>
      <c r="D4" s="3">
        <v>1.0</v>
      </c>
      <c r="E4" s="3" t="s">
        <v>7</v>
      </c>
      <c r="F4" s="3" t="str">
        <f>IFERROR(__xludf.DUMMYFUNCTION("GOOGLETRANSLATE(E4,""nl"",""en"")"),"When I started reading this book, I could not guess which way the book went to the big twist in the story. The first half, to call it that but equally, I found very interesting written by real sense of inbrekersvak. The second half was therefore rather st"&amp;"range, unexpected but I did not mind. In one way or another there is still enough power to continue to lezen.Ik'm curious about his other books, but whether I would buy the same, like this, I can not say. But I think this book I certainly read again, then"&amp;" see if certain events had a forerunner in the story that I'd missed the first time hebben.Een reasonable story.")</f>
        <v>When I started reading this book, I could not guess which way the book went to the big twist in the story. The first half, to call it that but equally, I found very interesting written by real sense of inbrekersvak. The second half was therefore rather strange, unexpected but I did not mind. In one way or another there is still enough power to continue to lezen.Ik'm curious about his other books, but whether I would buy the same, like this, I can not say. But I think this book I certainly read again, then see if certain events had a forerunner in the story that I'd missed the first time hebben.Een reasonable story.</v>
      </c>
    </row>
    <row r="5">
      <c r="A5" s="1">
        <v>3.0</v>
      </c>
      <c r="B5" s="3">
        <v>0.0</v>
      </c>
      <c r="C5" s="3">
        <v>0.0</v>
      </c>
      <c r="D5" s="3">
        <v>1.0</v>
      </c>
      <c r="E5" s="3" t="s">
        <v>8</v>
      </c>
      <c r="F5" s="3" t="str">
        <f>IFERROR(__xludf.DUMMYFUNCTION("GOOGLETRANSLATE(E5,""nl"",""en"")"),"The writing duo Aljoscha Andrew Long and Ronald Pierre Schweppe previously written together ""the fourteen mysteries Panda"" and ""Seven Secrets of the Turtle"" .Long is a German writer, psychologist, philosopher, composer and tai-chi teacher. Schweppe is"&amp;" a musician in an orchestra and meditation teacher. Together they founded in 1999 the Institute for Personal Integration in Munich, Riga and Beijing.Met bring the wisdom of the white wolf they themes as self-care, satisfaction and self-acceptance in the a"&amp;"ttention. The different themes are discussed using folk tales from around the world and linked to meditation exercises. The white wolf (is full of joy, relaxed and cheerful) and the black wolf (which include stands for anxiety, fear, anger) are the thread"&amp;" running through this book. The wolf that you decide to give food, will be stronger worden.De attractive cover, title and subtitle promise to offer an inspiring reading experience. The most innovative and refreshing in this book are the folk tales. They g"&amp;"ive food for thought and put you in a very non-binding way to work. Unfortunately keep it there a bit on. Do not expect integration of features that wolves in different cultures ascribed or wisdom that we can get from the life of wolves. The wolf is bijza"&amp;"ak.Het double in this book are sometimes prone to moralizing 'explanations' by the authors in these tales. And let it be just a book that promotes the opposite. The mandatory texts between folktales and meditation exercises will be a good introduction for"&amp;" whom this issue is rather new, but those looking for more depth, remains on his hunger zitten.Laten we call it a light book that incites to still occasionally to reflect on what we do, why we do it and what helps us. In times where everybody occasionally"&amp;" sometimes walking on the tips of his toes, this book is for some it might be a moment of pause and insight. Unfortunately, too many authors remain on the surface and succeed they do not get really.")</f>
        <v>The writing duo Aljoscha Andrew Long and Ronald Pierre Schweppe previously written together "the fourteen mysteries Panda" and "Seven Secrets of the Turtle" .Long is a German writer, psychologist, philosopher, composer and tai-chi teacher. Schweppe is a musician in an orchestra and meditation teacher. Together they founded in 1999 the Institute for Personal Integration in Munich, Riga and Beijing.Met bring the wisdom of the white wolf they themes as self-care, satisfaction and self-acceptance in the attention. The different themes are discussed using folk tales from around the world and linked to meditation exercises. The white wolf (is full of joy, relaxed and cheerful) and the black wolf (which include stands for anxiety, fear, anger) are the thread running through this book. The wolf that you decide to give food, will be stronger worden.De attractive cover, title and subtitle promise to offer an inspiring reading experience. The most innovative and refreshing in this book are the folk tales. They give food for thought and put you in a very non-binding way to work. Unfortunately keep it there a bit on. Do not expect integration of features that wolves in different cultures ascribed or wisdom that we can get from the life of wolves. The wolf is bijzaak.Het double in this book are sometimes prone to moralizing 'explanations' by the authors in these tales. And let it be just a book that promotes the opposite. The mandatory texts between folktales and meditation exercises will be a good introduction for whom this issue is rather new, but those looking for more depth, remains on his hunger zitten.Laten we call it a light book that incites to still occasionally to reflect on what we do, why we do it and what helps us. In times where everybody occasionally sometimes walking on the tips of his toes, this book is for some it might be a moment of pause and insight. Unfortunately, too many authors remain on the surface and succeed they do not get really.</v>
      </c>
    </row>
    <row r="6">
      <c r="A6" s="1">
        <v>4.0</v>
      </c>
      <c r="B6" s="3">
        <v>1.0</v>
      </c>
      <c r="C6" s="3">
        <v>1.0</v>
      </c>
      <c r="D6" s="3">
        <v>1.0</v>
      </c>
      <c r="E6" s="3" t="s">
        <v>9</v>
      </c>
      <c r="F6" s="3" t="str">
        <f>IFERROR(__xludf.DUMMYFUNCTION("GOOGLETRANSLATE(E6,""nl"",""en"")"),"Of all the books I know of a writer, almost all of them so this is my favoriet.Als teacher education I have experience with the children and they love it! I always check out how quiet the home of the children and whether the book is appropriate because th"&amp;"ere are sometimes violent situations before, so not suitable for any child or the appropriate moment.En mostly I read this a few children from the higher groups, so group 7 and 8. in my review of the Mio, my Mio I have already stated that a writer mostly "&amp;"has filed many inner values ​​in her books and I want to refer. The same values ​​are also in fairy tales, such as love, loyalty, warmth, simplicity, grief, perseverance, ingenuity etc. enz.Daarom I give the kids like these when positive luggage for later"&amp;" life, and I am also working in the lesson words to explain and storylines too deep, because it comes under language. Life would also kunnen.Ze also learn that reading gives comfort and strength, relaxation and verrijking.Sommige passages move me every ti"&amp;"me deep and let me prove too, which my students are very natural and gives them the freedom, it also tonen.Ingebed in arched school system tests and lessons, this is read with the kids a period of rest and floor. Especially beauty that Astrid Lindgren lef"&amp;"t for us!")</f>
        <v>Of all the books I know of a writer, almost all of them so this is my favoriet.Als teacher education I have experience with the children and they love it! I always check out how quiet the home of the children and whether the book is appropriate because there are sometimes violent situations before, so not suitable for any child or the appropriate moment.En mostly I read this a few children from the higher groups, so group 7 and 8. in my review of the Mio, my Mio I have already stated that a writer mostly has filed many inner values ​​in her books and I want to refer. The same values ​​are also in fairy tales, such as love, loyalty, warmth, simplicity, grief, perseverance, ingenuity etc. enz.Daarom I give the kids like these when positive luggage for later life, and I am also working in the lesson words to explain and storylines too deep, because it comes under language. Life would also kunnen.Ze also learn that reading gives comfort and strength, relaxation and verrijking.Sommige passages move me every time deep and let me prove too, which my students are very natural and gives them the freedom, it also tonen.Ingebed in arched school system tests and lessons, this is read with the kids a period of rest and floor. Especially beauty that Astrid Lindgren left for us!</v>
      </c>
    </row>
    <row r="7">
      <c r="A7" s="1">
        <v>5.0</v>
      </c>
      <c r="B7" s="3">
        <v>0.0</v>
      </c>
      <c r="C7" s="3">
        <v>0.0</v>
      </c>
      <c r="D7" s="3">
        <v>0.0</v>
      </c>
      <c r="E7" s="3" t="s">
        <v>10</v>
      </c>
      <c r="F7" s="3" t="str">
        <f>IFERROR(__xludf.DUMMYFUNCTION("GOOGLETRANSLATE(E7,""nl"",""en"")"),"Why read a book about Putin? Those small, bleak-looking Russian man that you see on TV only bad news and images of war? As the authors promise to have written a biography of the person Putin, not the politician Putin. And these authors - Hutchins and Koro"&amp;"bko- are reputable journalists. So Hutchins wrote biographies of some British royal family members and the oligarch Abramovich. Korobko has its own television station in London, Russian Hour TV. I will therefore assume that an honest picture outlined by t"&amp;"he President of Russia, which despite its short length of 1,65m seen as the most dangerous man in wereld.Getuigen the authors explain that Putin was raised in a loving environment. He was vulnerable and loved, so few people from his jeugd.Ook cited an exa"&amp;"mple of the daughter of Borodin (former head of Presidential Affairs), who was seriously ill, and which Putin has personally ensured proper medical attention, simply because "" he is a nice man. ""Much more personal disclosures we will not stand in the bo"&amp;"ok. Or it should out of school by Lyudmila (wife of Putin) are, which states that the opera has brought the romance in their marriage. The couple was moreover separated in 2014, the edition of the book has not gehaald.De positive testimonials are taken fo"&amp;"r granted by the authors. Negative messages are called, but often undermined or contradicted. Especially when it comes to the many killings of journalists and opponents, which Putin is suspected. This is condoned by friends of the Russian leader, ""But it"&amp;" would obviously be naive and foolish to overlook to see that many of the victims indeed lice in the fur was the Russian leader - a man who dedicates his life to improving the lot of his country, which is trying to save the economy and try to ensure that "&amp;"Russia is on the male wereldtoneel- and that they were not killed by accident, but by the actions of an individual or group of individuals. As I know him, I can not believe that Volodya (Putin's nickname), deep down has no sorrow for murders which appear "&amp;"to have been committed in his name. But he can not afford to show such feelings. We are talking about a man who must send troops into battle, will fall that innocent victims in science. ""These stories are a regular occurrence in the book. It is also susp"&amp;"ected that the principal source of the author is a mutual friend of his and Putin. How objective can you be, I wonder? The book is full of Russian names. In the beginning I tried to remember them yet, but when Dutchman is almost impossible. Only the princ"&amp;"ipal, returning each time, stayed in my head achter.Verder the most part still have been written about the political career of Putin, starting with his job as a KGB agent. There is also little chronological order at all. Regular is switched from the 90s t"&amp;"o the new millennium, and again terug.Er are very few personal details to light. For example, the suspicion that Putin has become immensely rich, remains a suspect. It is not invalidated or bevestigd.Voor still remains to me the question: What is Putin pe"&amp;"rson, besides that he is the most dangerous man in the world? How can a man so unscrupulous rule over people's lives? It will always be a question probably for me, because I've had enough of this guy.")</f>
        <v>Why read a book about Putin? Those small, bleak-looking Russian man that you see on TV only bad news and images of war? As the authors promise to have written a biography of the person Putin, not the politician Putin. And these authors - Hutchins and Korobko- are reputable journalists. So Hutchins wrote biographies of some British royal family members and the oligarch Abramovich. Korobko has its own television station in London, Russian Hour TV. I will therefore assume that an honest picture outlined by the President of Russia, which despite its short length of 1,65m seen as the most dangerous man in wereld.Getuigen the authors explain that Putin was raised in a loving environment. He was vulnerable and loved, so few people from his jeugd.Ook cited an example of the daughter of Borodin (former head of Presidential Affairs), who was seriously ill, and which Putin has personally ensured proper medical attention, simply because " he is a nice man. "Much more personal disclosures we will not stand in the book. Or it should out of school by Lyudmila (wife of Putin) are, which states that the opera has brought the romance in their marriage. The couple was moreover separated in 2014, the edition of the book has not gehaald.De positive testimonials are taken for granted by the authors. Negative messages are called, but often undermined or contradicted. Especially when it comes to the many killings of journalists and opponents, which Putin is suspected. This is condoned by friends of the Russian leader, "But it would obviously be naive and foolish to overlook to see that many of the victims indeed lice in the fur was the Russian leader - a man who dedicates his life to improving the lot of his country, which is trying to save the economy and try to ensure that Russia is on the male wereldtoneel- and that they were not killed by accident, but by the actions of an individual or group of individuals. As I know him, I can not believe that Volodya (Putin's nickname), deep down has no sorrow for murders which appear to have been committed in his name. But he can not afford to show such feelings. We are talking about a man who must send troops into battle, will fall that innocent victims in science. "These stories are a regular occurrence in the book. It is also suspected that the principal source of the author is a mutual friend of his and Putin. How objective can you be, I wonder? The book is full of Russian names. In the beginning I tried to remember them yet, but when Dutchman is almost impossible. Only the principal, returning each time, stayed in my head achter.Verder the most part still have been written about the political career of Putin, starting with his job as a KGB agent. There is also little chronological order at all. Regular is switched from the 90s to the new millennium, and again terug.Er are very few personal details to light. For example, the suspicion that Putin has become immensely rich, remains a suspect. It is not invalidated or bevestigd.Voor still remains to me the question: What is Putin person, besides that he is the most dangerous man in the world? How can a man so unscrupulous rule over people's lives? It will always be a question probably for me, because I've had enough of this guy.</v>
      </c>
    </row>
    <row r="8">
      <c r="A8" s="1">
        <v>6.0</v>
      </c>
      <c r="B8" s="3">
        <v>1.0</v>
      </c>
      <c r="C8" s="3">
        <v>1.0</v>
      </c>
      <c r="D8" s="3">
        <v>1.0</v>
      </c>
      <c r="E8" s="3" t="s">
        <v>11</v>
      </c>
      <c r="F8" s="3" t="str">
        <f>IFERROR(__xludf.DUMMYFUNCTION("GOOGLETRANSLATE(E8,""nl"",""en"")"),"Maybe you know Benjamin Alire Sáenz still Ari and Dante. You may also do remember that I'm totally in love with that book. How can this be then surpassed? I was hesitant, but curious, and I can already tell you that ""The inexplicable logic of my life is "&amp;"as good as Ari and Dante.Hoe Benjamin Alire Sáenz it does, no idea, but I wanted this book hug again, the cherish and enjoy the beautiful sentences. I did not read the book, but then again it. You start slowly in the life of Salvador, you slowly get to kn"&amp;"ow his friends and family as you sit there, you feel almost Salvador. I wanted him hold regularly, but I recognize so much of myself in him. Again Benjamin Alire Sáenz do so weird well. All the characters in the book have not only a function, they come to"&amp;" life. Sal's father is a person who wants to know everyone and that in the end nothing more than admiration voelen.Ik can was moved by the book, not only the characters, but also by the story. It is not an exciting story and there is not really end, you j"&amp;"ust read over a part of the life of Sal. But what struck me was the poetic phrases. Phrases that you know they are beautiful, but they seem not pretentious. Phrases that you grant everyone because of Benjamin Alire Sáenz now just dinner or describes a vio"&amp;"lent emotion, it all comes beautifully presented in this verhaal.Toen I hit it close I knew this book remains with me. Like Dante Ari and I take this book. I will often think of the father of Sal, as he is a vague friend from the past, where you sometimes"&amp;" think back to. This is exactly why I love reading. Benjamin Alire Sáenz writing of those books that feel like friends and that's why I like his books hou.Ontroerend, sweet but also quite special and certainly violent. You go through all the emotions back"&amp;", you want to hug the book at the end and you think back regularly to Sal and his friends and family. Again Benjamin Alire Sáenz has ""the inexplicable logic of my life put down a beautiful book.")</f>
        <v>Maybe you know Benjamin Alire Sáenz still Ari and Dante. You may also do remember that I'm totally in love with that book. How can this be then surpassed? I was hesitant, but curious, and I can already tell you that "The inexplicable logic of my life is as good as Ari and Dante.Hoe Benjamin Alire Sáenz it does, no idea, but I wanted this book hug again, the cherish and enjoy the beautiful sentences. I did not read the book, but then again it. You start slowly in the life of Salvador, you slowly get to know his friends and family as you sit there, you feel almost Salvador. I wanted him hold regularly, but I recognize so much of myself in him. Again Benjamin Alire Sáenz do so weird well. All the characters in the book have not only a function, they come to life. Sal's father is a person who wants to know everyone and that in the end nothing more than admiration voelen.Ik can was moved by the book, not only the characters, but also by the story. It is not an exciting story and there is not really end, you just read over a part of the life of Sal. But what struck me was the poetic phrases. Phrases that you know they are beautiful, but they seem not pretentious. Phrases that you grant everyone because of Benjamin Alire Sáenz now just dinner or describes a violent emotion, it all comes beautifully presented in this verhaal.Toen I hit it close I knew this book remains with me. Like Dante Ari and I take this book. I will often think of the father of Sal, as he is a vague friend from the past, where you sometimes think back to. This is exactly why I love reading. Benjamin Alire Sáenz writing of those books that feel like friends and that's why I like his books hou.Ontroerend, sweet but also quite special and certainly violent. You go through all the emotions back, you want to hug the book at the end and you think back regularly to Sal and his friends and family. Again Benjamin Alire Sáenz has "the inexplicable logic of my life put down a beautiful book.</v>
      </c>
    </row>
    <row r="9">
      <c r="A9" s="1">
        <v>7.0</v>
      </c>
      <c r="B9" s="3">
        <v>1.0</v>
      </c>
      <c r="C9" s="3">
        <v>1.0</v>
      </c>
      <c r="D9" s="3">
        <v>1.0</v>
      </c>
      <c r="E9" s="3" t="s">
        <v>12</v>
      </c>
      <c r="F9" s="3" t="str">
        <f>IFERROR(__xludf.DUMMYFUNCTION("GOOGLETRANSLATE(E9,""nl"",""en"")"),"I fell for the cover and the title of this picture book. Warm colors, beautiful drawings and follow your heart, it had to be a good book. And that's it! Rabbit is on the bike path to explore the wider world. His friend Owl goes with him in his bike basket"&amp;". They go by the weather, travel along the most beautiful places and make new friends. But ultimately like Rabbit did they do to huis.De away again show the world ...... but brings him back to huis.Volg your heart is a lovely book with a sweet and advent"&amp;"urous story. The warm and colorful illustrations is a lot to see, a joy to discover oog.Een picture book about new things that go where your heart leads you and rich with all those experiences come home.")</f>
        <v>I fell for the cover and the title of this picture book. Warm colors, beautiful drawings and follow your heart, it had to be a good book. And that's it! Rabbit is on the bike path to explore the wider world. His friend Owl goes with him in his bike basket. They go by the weather, travel along the most beautiful places and make new friends. But ultimately like Rabbit did they do to huis.De away again show the world ...... but brings him back to huis.Volg your heart is a lovely book with a sweet and adventurous story. The warm and colorful illustrations is a lot to see, a joy to discover oog.Een picture book about new things that go where your heart leads you and rich with all those experiences come home.</v>
      </c>
    </row>
    <row r="10">
      <c r="A10" s="1">
        <v>8.0</v>
      </c>
      <c r="B10" s="3">
        <v>0.0</v>
      </c>
      <c r="C10" s="3">
        <v>1.0</v>
      </c>
      <c r="D10" s="3">
        <v>0.0</v>
      </c>
      <c r="E10" s="3" t="s">
        <v>13</v>
      </c>
      <c r="F10" s="3" t="str">
        <f>IFERROR(__xludf.DUMMYFUNCTION("GOOGLETRANSLATE(E10,""nl"",""en"")"),"Unpretentious book about the first time to the game room. Nice to read though it is difficult not in a singsong rhythm canceled because every 2nd line is a hoarfrost. No deep message, not a difficult thing, just a little relaxation. Can serve for the firs"&amp;"t scare of the game room (try) away nice to nemen.Met, applicable drawings.")</f>
        <v>Unpretentious book about the first time to the game room. Nice to read though it is difficult not in a singsong rhythm canceled because every 2nd line is a hoarfrost. No deep message, not a difficult thing, just a little relaxation. Can serve for the first scare of the game room (try) away nice to nemen.Met, applicable drawings.</v>
      </c>
    </row>
    <row r="11">
      <c r="A11" s="1">
        <v>9.0</v>
      </c>
      <c r="B11" s="3">
        <v>1.0</v>
      </c>
      <c r="C11" s="3">
        <v>1.0</v>
      </c>
      <c r="D11" s="3">
        <v>1.0</v>
      </c>
      <c r="E11" s="3" t="s">
        <v>14</v>
      </c>
      <c r="F11" s="3" t="str">
        <f>IFERROR(__xludf.DUMMYFUNCTION("GOOGLETRANSLATE(E11,""nl"",""en"")"),"Amusing adventure novel from the 19th century, in which Phileas Fogg a bet for a journey to bring the world in 80 dagen.De stoic Fogg to leave by any obstacle from the wise and stays on top and a gentleman.Leuk to read. Only no idea what to do balloon on "&amp;"the cover.")</f>
        <v>Amusing adventure novel from the 19th century, in which Phileas Fogg a bet for a journey to bring the world in 80 dagen.De stoic Fogg to leave by any obstacle from the wise and stays on top and a gentleman.Leuk to read. Only no idea what to do balloon on the cover.</v>
      </c>
    </row>
    <row r="12">
      <c r="A12" s="1">
        <v>10.0</v>
      </c>
      <c r="B12" s="3">
        <v>0.0</v>
      </c>
      <c r="C12" s="3">
        <v>0.0</v>
      </c>
      <c r="D12" s="3">
        <v>0.0</v>
      </c>
      <c r="E12" s="3" t="s">
        <v>15</v>
      </c>
      <c r="F12" s="3" t="str">
        <f>IFERROR(__xludf.DUMMYFUNCTION("GOOGLETRANSLATE(E12,""nl"",""en"")"),"I read a lot of thrillers, so unfortunately I had the plot through. That's not the book so. I also found it a very dull book. It was well over two-thirds of the book began to be interesting for me. The creepy and horror atmosphere I have not felt. The boo"&amp;"k is also good at another. It just gave me not the reading experience I was hoping for.")</f>
        <v>I read a lot of thrillers, so unfortunately I had the plot through. That's not the book so. I also found it a very dull book. It was well over two-thirds of the book began to be interesting for me. The creepy and horror atmosphere I have not felt. The book is also good at another. It just gave me not the reading experience I was hoping for.</v>
      </c>
    </row>
    <row r="13">
      <c r="A13" s="1">
        <v>11.0</v>
      </c>
      <c r="B13" s="3">
        <v>1.0</v>
      </c>
      <c r="C13" s="3">
        <v>1.0</v>
      </c>
      <c r="D13" s="3">
        <v>1.0</v>
      </c>
      <c r="E13" s="3" t="s">
        <v>16</v>
      </c>
      <c r="F13" s="3" t="str">
        <f>IFERROR(__xludf.DUMMYFUNCTION("GOOGLETRANSLATE(E13,""nl"",""en"")"),"The book Tabé Java, India Tabé Ronald Nijboer has not only written a book based on letters and photographs of his deceased grandfather Evert Jan Nijboer. Through his curiosity by misunderstood passages in the letters continue to look at other sources, he "&amp;"pierces details that far to many relatively unknown gebleven.Wat are thinking for example of the receipt of the ship Stirling Castle, which the men to Indie brought in an Australian port. First festive welcome, but that turned out to be for the traveling "&amp;"Australian pilots who had fought in the Second World War. After the board had hit the public mood and was hostile to the Dutch demonstrated because of the anti-colonial gevoelens.Zelfs found a fragment of these demonstrations Nijboer after good look back!"&amp;" He clearly describes how propaganda worked the Dutch government at that time! If you do not agree with the restoration of the colonial relations (read safeguarding Dutch interests in India / Indonesia), you were dismissed as communist. This happened so b"&amp;"oth the protesters on the Australian docks as the filmmaker of these demonstrations, the Dutchman Joris Ivens! The lack of any form of organization at the start of the military action has been often overlooked. Nijboer read about reciprocating sail in the"&amp;" waters around Australia, the military leadership had no idea what the next step would be the lack of officers at the first landing! ""They started with literally nothing, no equipment, no tools, no organization"" .But (belonged grandfather, together with"&amp;" his brother Gerrit Jan at the first Dutch who volunteered) the morale of the young soldiers remained unbroken! Nijboer clearly demonstrates this by fragments from the letters that have been sent to the home front grandfather. ""I ... hope to soon release"&amp;" India from the extremists for that scum .... is more of a gang and a killer group "".In addition to all hostilities seems Evert Jan touched by the different world (natural and cultural) where he ended up as a simple farm boy. ""A beautiful place where we"&amp;" passed over. Beautiful green mountains, palm trees, the piangs ... ""and"" we laze in between the natives who sometimes admiring, sometimes look a little suspicious. ""Only later in the book you change the mood. By doubting politics and implement the new"&amp;" method of warfare (guerrilla) men were frustrated in the performance of their duties. One, according to Evert Jan wrong time (August 1947), the command is ""ceasefire"" data. ""We had a week had it would have been done with Bung Karno and his supporters"&amp;""" Add to that the uncertainty of life and death, ignorance of the home front on the actual situation ""would not it be nice if we have a right in Holland concept showed the dual task of us ... ""it seems almost miraculous that Evert Jan 'trust in a good "&amp;"outcome, ie expulsion of the' extremists' (= freedom fighters) and bring the rest of the Indian population (= restore colonial relations .At the end feel the men betrayed by the ever new assurances from the Dutch government to the Indonesian republicans. "&amp;"Evert Jan describes growing excesses of violence against ""extremists"", and must now as a photographer to support the department criminal investigation and accident photographed evidence. Nijboer find his investigations many envelopes with photographs, r"&amp;"anging from military e parades to mutilated corpses. Almost voyeuristic he tries to understand what his grandfather meegemaakt.Niet just reading the letters and looking at the pictures but also by actually trying Nijboer action described places to visit a"&amp;"nd think of his grandfather to reconstruct and understand as well as possible. The trips Evert Jan with several friends after he travels, in the strict Calvinist environment from which he came were further freedoms in dealing with the other sex leaves no "&amp;"getolereerd.Uiteindelijk Evert Jan returned to the Netherlands on February 27, 1948. The diaries end abruptly in 1949. The author suggests that back in the Netherlands is less exciting to write about a curus bookkeeping then patrols Java.In an epilogue Ni"&amp;"jboer mentioned how after reading the letters to the surviving family members and own memory of his grandfather tries the image of his grandfather and his brother Gerrit Jan gain complete. His stubbornness, the feeling of not being understood after return"&amp;"ing from India. The new love that he found after a deep personal crisis with drink and lost self-confidence, over time occasionally touch with old comrades but more importantly to silence his India tijd.Pas after the death of his brother and comrade Gerri"&amp;"t Jan showed Evert Jan is more nuanced about his time in India. This being Evert Jan clear from comments placed by rereading of correspondence between the two brothers which tijd.Ronald Nijboer concludes with the observation that he met his grandfather be"&amp;"tter thanks to the estate and the subsequent quest than he ever dared to hope . And then the reader Tabé Java Tabé India with him.")</f>
        <v>The book Tabé Java, India Tabé Ronald Nijboer has not only written a book based on letters and photographs of his deceased grandfather Evert Jan Nijboer. Through his curiosity by misunderstood passages in the letters continue to look at other sources, he pierces details that far to many relatively unknown gebleven.Wat are thinking for example of the receipt of the ship Stirling Castle, which the men to Indie brought in an Australian port. First festive welcome, but that turned out to be for the traveling Australian pilots who had fought in the Second World War. After the board had hit the public mood and was hostile to the Dutch demonstrated because of the anti-colonial gevoelens.Zelfs found a fragment of these demonstrations Nijboer after good look back! He clearly describes how propaganda worked the Dutch government at that time! If you do not agree with the restoration of the colonial relations (read safeguarding Dutch interests in India / Indonesia), you were dismissed as communist. This happened so both the protesters on the Australian docks as the filmmaker of these demonstrations, the Dutchman Joris Ivens! The lack of any form of organization at the start of the military action has been often overlooked. Nijboer read about reciprocating sail in the waters around Australia, the military leadership had no idea what the next step would be the lack of officers at the first landing! "They started with literally nothing, no equipment, no tools, no organization" .But (belonged grandfather, together with his brother Gerrit Jan at the first Dutch who volunteered) the morale of the young soldiers remained unbroken! Nijboer clearly demonstrates this by fragments from the letters that have been sent to the home front grandfather. "I ... hope to soon release India from the extremists for that scum .... is more of a gang and a killer group ".In addition to all hostilities seems Evert Jan touched by the different world (natural and cultural) where he ended up as a simple farm boy. "A beautiful place where we passed over. Beautiful green mountains, palm trees, the piangs ... "and" we laze in between the natives who sometimes admiring, sometimes look a little suspicious. "Only later in the book you change the mood. By doubting politics and implement the new method of warfare (guerrilla) men were frustrated in the performance of their duties. One, according to Evert Jan wrong time (August 1947), the command is "ceasefire" data. "We had a week had it would have been done with Bung Karno and his supporters" Add to that the uncertainty of life and death, ignorance of the home front on the actual situation "would not it be nice if we have a right in Holland concept showed the dual task of us ... "it seems almost miraculous that Evert Jan 'trust in a good outcome, ie expulsion of the' extremists' (= freedom fighters) and bring the rest of the Indian population (= restore colonial relations .At the end feel the men betrayed by the ever new assurances from the Dutch government to the Indonesian republicans. Evert Jan describes growing excesses of violence against "extremists", and must now as a photographer to support the department criminal investigation and accident photographed evidence. Nijboer find his investigations many envelopes with photographs, ranging from military e parades to mutilated corpses. Almost voyeuristic he tries to understand what his grandfather meegemaakt.Niet just reading the letters and looking at the pictures but also by actually trying Nijboer action described places to visit and think of his grandfather to reconstruct and understand as well as possible. The trips Evert Jan with several friends after he travels, in the strict Calvinist environment from which he came were further freedoms in dealing with the other sex leaves no getolereerd.Uiteindelijk Evert Jan returned to the Netherlands on February 27, 1948. The diaries end abruptly in 1949. The author suggests that back in the Netherlands is less exciting to write about a curus bookkeeping then patrols Java.In an epilogue Nijboer mentioned how after reading the letters to the surviving family members and own memory of his grandfather tries the image of his grandfather and his brother Gerrit Jan gain complete. His stubbornness, the feeling of not being understood after returning from India. The new love that he found after a deep personal crisis with drink and lost self-confidence, over time occasionally touch with old comrades but more importantly to silence his India tijd.Pas after the death of his brother and comrade Gerrit Jan showed Evert Jan is more nuanced about his time in India. This being Evert Jan clear from comments placed by rereading of correspondence between the two brothers which tijd.Ronald Nijboer concludes with the observation that he met his grandfather better thanks to the estate and the subsequent quest than he ever dared to hope . And then the reader Tabé Java Tabé India with him.</v>
      </c>
    </row>
    <row r="14">
      <c r="A14" s="1">
        <v>12.0</v>
      </c>
      <c r="B14" s="3">
        <v>1.0</v>
      </c>
      <c r="C14" s="3">
        <v>1.0</v>
      </c>
      <c r="D14" s="3">
        <v>1.0</v>
      </c>
      <c r="E14" s="3" t="s">
        <v>17</v>
      </c>
      <c r="F14" s="3" t="str">
        <f>IFERROR(__xludf.DUMMYFUNCTION("GOOGLETRANSLATE(E14,""nl"",""en"")"),"Before it was announced that publisher Fountain was bringing a new book I had never heard of Erin Watts or the Royals series. The English-language covers of three books look great and I am therefore pleased that there has been decided to cover for the Dut"&amp;"ch edition about so houden.Ik did not quite know what to expect from this book, but when I heard this book was that in the 'Bad Boys' Celebrate Bookbox was I could not wait to start it. Certainly not by the fact that there are probably but would have no l"&amp;"ess than five bad boys in the book. And five that I have a few. did not know if I was attracted to her from the first moment or loathed, like Ella who nicely put together around the characters and events come to staan.Het story the same dilemma. Although "&amp;"I can not put myself in certain circumstances, such as the wealth but also the poverty of the various families, the problems and their impact me very realistic. The problem is not worked out too deep, there is more time spent on working out all the differ"&amp;"ent (sexy) characters and this bothered me absolutely niet.Er many unexpected things happened and that kept the tension high in the book. I knew almost no character what to expect from that person. Erin Watt knows how to have us fooled. All in all it was "&amp;"a very good, interesting, sexy and tough story. I look forward with much anticipation to Part 2, which will appear in the autumn in Dutch. Five stars for this first part of the Royals.")</f>
        <v>Before it was announced that publisher Fountain was bringing a new book I had never heard of Erin Watts or the Royals series. The English-language covers of three books look great and I am therefore pleased that there has been decided to cover for the Dutch edition about so houden.Ik did not quite know what to expect from this book, but when I heard this book was that in the 'Bad Boys' Celebrate Bookbox was I could not wait to start it. Certainly not by the fact that there are probably but would have no less than five bad boys in the book. And five that I have a few. did not know if I was attracted to her from the first moment or loathed, like Ella who nicely put together around the characters and events come to staan.Het story the same dilemma. Although I can not put myself in certain circumstances, such as the wealth but also the poverty of the various families, the problems and their impact me very realistic. The problem is not worked out too deep, there is more time spent on working out all the different (sexy) characters and this bothered me absolutely niet.Er many unexpected things happened and that kept the tension high in the book. I knew almost no character what to expect from that person. Erin Watt knows how to have us fooled. All in all it was a very good, interesting, sexy and tough story. I look forward with much anticipation to Part 2, which will appear in the autumn in Dutch. Five stars for this first part of the Royals.</v>
      </c>
    </row>
    <row r="15">
      <c r="A15" s="1">
        <v>13.0</v>
      </c>
      <c r="B15" s="3">
        <v>1.0</v>
      </c>
      <c r="C15" s="3">
        <v>1.0</v>
      </c>
      <c r="D15" s="3">
        <v>1.0</v>
      </c>
      <c r="E15" s="3" t="s">
        <v>18</v>
      </c>
      <c r="F15" s="3" t="str">
        <f>IFERROR(__xludf.DUMMYFUNCTION("GOOGLETRANSLATE(E15,""nl"",""en"")"),"This book was announced as a Gothic novel or gothic novel. On the internet is an interesting definition in DBNL ""a violent history (persecution, imprisonment, murder) in a horrifying scene (ruined castles, cloisters, desolate landscapes and rugged mounta"&amp;"in ranges) with the protagonists a romantic heroine (Persecuted maiden) and a villain ( villain). It is abundantly used mysterious, ghostly and whether fictitious ""supernatural"" elements that contribute to an oppressive atmosphere. The plot is construct"&amp;"ed in the motifs as the urge to possess, sexual desire and exaggerated desire for kennis.'Het is good to Reddende angel with this definition in mind reading to and so as not all as a whole truthful to conceive. Some things indeed seem something strange or"&amp;" unlikely, but the story itself is not improbable. The world of our main character, Sabine, has collapsed. Her husband has left her, everything is upside down, they do not know how to proceed in her life. She jumped in her car and comes in a dilapidated h"&amp;"ouse in a desolate area up, and even then at a very peculiar family. She is so desperate that they simply want to or can not return to her own life. She is attracted by the family consisting of two girls, their mother and their grandmother. She is despera"&amp;"te to find his needed are desired, meaningful, to save others. They expect to find in the family that reveals gradually debris of his dark secrets, but clear evidence is lacking. Sabine is always put on the wrong track and the situation becomes more dange"&amp;"rous for her. Nothing is what it seems. (This paragraph contains a small spoiler) This book provides an exciting story, a whodunit in a good old-fashioned spooky feer. About that story verklap me nothing. To Renate Dorrestein story is to dress her book a "&amp;"psychological novel. The twisted family is a lot to tell and invent. But above and exciting psychological story is one big story down. Sabine does not know which wood to make arrows in her life. She left what she has known. She puts a very difficult and l"&amp;"ong road, a path they would not actually leave because the destination is its future, very frightening for her. Yet she does it, it is a real catharsis. They may understand, and by the end of the book she is ready for her new independent life. Sabine save"&amp;"s herself, she is her own rescue.")</f>
        <v>This book was announced as a Gothic novel or gothic novel. On the internet is an interesting definition in DBNL "a violent history (persecution, imprisonment, murder) in a horrifying scene (ruined castles, cloisters, desolate landscapes and rugged mountain ranges) with the protagonists a romantic heroine (Persecuted maiden) and a villain ( villain). It is abundantly used mysterious, ghostly and whether fictitious "supernatural" elements that contribute to an oppressive atmosphere. The plot is constructed in the motifs as the urge to possess, sexual desire and exaggerated desire for kennis.'Het is good to Reddende angel with this definition in mind reading to and so as not all as a whole truthful to conceive. Some things indeed seem something strange or unlikely, but the story itself is not improbable. The world of our main character, Sabine, has collapsed. Her husband has left her, everything is upside down, they do not know how to proceed in her life. She jumped in her car and comes in a dilapidated house in a desolate area up, and even then at a very peculiar family. She is so desperate that they simply want to or can not return to her own life. She is attracted by the family consisting of two girls, their mother and their grandmother. She is desperate to find his needed are desired, meaningful, to save others. They expect to find in the family that reveals gradually debris of his dark secrets, but clear evidence is lacking. Sabine is always put on the wrong track and the situation becomes more dangerous for her. Nothing is what it seems. (This paragraph contains a small spoiler) This book provides an exciting story, a whodunit in a good old-fashioned spooky feer. About that story verklap me nothing. To Renate Dorrestein story is to dress her book a psychological novel. The twisted family is a lot to tell and invent. But above and exciting psychological story is one big story down. Sabine does not know which wood to make arrows in her life. She left what she has known. She puts a very difficult and long road, a path they would not actually leave because the destination is its future, very frightening for her. Yet she does it, it is a real catharsis. They may understand, and by the end of the book she is ready for her new independent life. Sabine saves herself, she is her own rescue.</v>
      </c>
    </row>
    <row r="16">
      <c r="A16" s="1">
        <v>14.0</v>
      </c>
      <c r="B16" s="3">
        <v>1.0</v>
      </c>
      <c r="C16" s="3">
        <v>0.0</v>
      </c>
      <c r="D16" s="3">
        <v>1.0</v>
      </c>
      <c r="E16" s="3" t="s">
        <v>19</v>
      </c>
      <c r="F16" s="3" t="str">
        <f>IFERROR(__xludf.DUMMYFUNCTION("GOOGLETRANSLATE(E16,""nl"",""en"")"),"Newspaper Journalist Ellen den Hollander (1969) all suffer from childhood to write a healthy appetite. Emergency is her third thriller and as a principal theme cybercrime. Den Hollander has a nose for news. Her previous book, The scoop was about a gang of"&amp;" Romanian skimmers, a subject that shortly after the publication in real life was in the news. In Emergency play both a dead State Secretary for Security and Justice (V &amp; J) as his successor a role, while correct at time of publication of the book politic"&amp;"al debate about the State Secretary of J.Staatssecretaris V &amp; J, Wim Paardekoper lies dead in his House. Suicide or murder? The reader knows what's going on, the police in the dark. Joost van Bronckhorst is pushed Paardekoper to follow. Van Bronckhorst ha"&amp;"s little political experience, he will find its way in The Hague and it can be tough task? More gives the book description does not rate. The relevant quotes on the cover of the book you can read in society is disrupted, leaving the government with the ha"&amp;"nds is in the hair. Praiseworthy that no more is told, yet it seems worthwhile to mention that Emergency running more than just politics. There is another story and talking about Ann-Charlotte Bremmer, a lady who is not to be sneezed is.Den Dutchman chose"&amp;" an interesting subject with cybercrime. We hardly look more like a failure at a bank or security problems DigiD, but generally - or seems - there is not much going on, life goes on. That may change soon as malicious computer systems of governments shut d"&amp;"own as described in Emergency. You should not think that it really happens, but it's not close. Joost van Bronckhorst's own research into the perpetrator (s), where he worked with Ann-Charlotte Bremmer.Complexe matter is amazingly fast and easily unravele"&amp;"d, security becomes a laughable word and politics appears more vocational than primarily for the State .the role of Ms Bremmer is highly questionable; incomprehensible and unbelievable that the state secretary to go along. Holes, loose threads, you have t"&amp;"o do it at the end. The atmosphere of the book seems in two minds to limp: both a heavy and serious issue in both the first and second story, on the other superficial approach especially on the human level. A floor battle could give the characters more ch"&amp;"aracter and maybe make 'warmer', where they remain strangers now in which you can not Den Hollander verplaatsen.De staccato style results in a set of tandem loose phrases instead of a smoothly readable story. Lyrics like ""as incontinent as the first best"&amp;" demented elderly"" can safely be omitted, there is a literary thriller van.Noodtoestand not based on a good basic idea, shame about the author in effect fails.")</f>
        <v>Newspaper Journalist Ellen den Hollander (1969) all suffer from childhood to write a healthy appetite. Emergency is her third thriller and as a principal theme cybercrime. Den Hollander has a nose for news. Her previous book, The scoop was about a gang of Romanian skimmers, a subject that shortly after the publication in real life was in the news. In Emergency play both a dead State Secretary for Security and Justice (V &amp; J) as his successor a role, while correct at time of publication of the book political debate about the State Secretary of J.Staatssecretaris V &amp; J, Wim Paardekoper lies dead in his House. Suicide or murder? The reader knows what's going on, the police in the dark. Joost van Bronckhorst is pushed Paardekoper to follow. Van Bronckhorst has little political experience, he will find its way in The Hague and it can be tough task? More gives the book description does not rate. The relevant quotes on the cover of the book you can read in society is disrupted, leaving the government with the hands is in the hair. Praiseworthy that no more is told, yet it seems worthwhile to mention that Emergency running more than just politics. There is another story and talking about Ann-Charlotte Bremmer, a lady who is not to be sneezed is.Den Dutchman chose an interesting subject with cybercrime. We hardly look more like a failure at a bank or security problems DigiD, but generally - or seems - there is not much going on, life goes on. That may change soon as malicious computer systems of governments shut down as described in Emergency. You should not think that it really happens, but it's not close. Joost van Bronckhorst's own research into the perpetrator (s), where he worked with Ann-Charlotte Bremmer.Complexe matter is amazingly fast and easily unraveled, security becomes a laughable word and politics appears more vocational than primarily for the State .the role of Ms Bremmer is highly questionable; incomprehensible and unbelievable that the state secretary to go along. Holes, loose threads, you have to do it at the end. The atmosphere of the book seems in two minds to limp: both a heavy and serious issue in both the first and second story, on the other superficial approach especially on the human level. A floor battle could give the characters more character and maybe make 'warmer', where they remain strangers now in which you can not Den Hollander verplaatsen.De staccato style results in a set of tandem loose phrases instead of a smoothly readable story. Lyrics like "as incontinent as the first best demented elderly" can safely be omitted, there is a literary thriller van.Noodtoestand not based on a good basic idea, shame about the author in effect fails.</v>
      </c>
    </row>
    <row r="17">
      <c r="A17" s="1">
        <v>15.0</v>
      </c>
      <c r="B17" s="3">
        <v>1.0</v>
      </c>
      <c r="C17" s="3">
        <v>1.0</v>
      </c>
      <c r="D17" s="3">
        <v>1.0</v>
      </c>
      <c r="E17" s="3" t="s">
        <v>20</v>
      </c>
      <c r="F17" s="3" t="str">
        <f>IFERROR(__xludf.DUMMYFUNCTION("GOOGLETRANSLATE(E17,""nl"",""en"")"),"Since the 90s wrote Johanne A. Archem, pseudonym for H.M.J. Scholten, several books and stories. For years she wrote several historical novels region. In 1993 she debuted in the Mirror Series and in the meantime she has over thirty titles to her name. Her"&amp;" inspiration comes from her hobby: genealogy and local history. The train of 12:10 is the sequel about the streak, but is also easy to read without the first part. It is 1942 and World War II was in full swing in the Netherlands. If the Brabant Rica at th"&amp;"e station a Jewish child is forced into her arms, she can not help but care for the child and trying to get safely back to the owner. This Rica comes into contact with the opposition, which provides hiding places by the Netherlands for Jewish children unt"&amp;"il the war is over. Rica turns to itself to do as a mother of these children and hiding places found in Twente, where her parents live. As a result she becomes more and more involved in the resistance, which she encounters an old friend. Someday she would"&amp;" marry him, but he left her alone at the altar. Has he changed and now be trusted? The train of 12:10 is a compelling story, the reality it is very close. A somewhat unfamiliar topic is highlighted in this book from the Second World War, which arouses int"&amp;"erest. The reader wants to know more about the opposition and how was the hiding of Jewish children in his work. In addition, train 12:10 easy to read off by the not too awkward writing style. A little tip leaving is unfortunate, is the format in which th"&amp;"is book has been chosen; lengthy pieces of text make reading interesting texts bit tricky. This could be avoided by working with more white space and that is sin. The beginning of the book is not necessarily typical of the time of the war and just had tod"&amp;"ay can play day. But when the story more is under way, you feel like you're really at the time of the war for many readers is a bit unknown. It is wonderful to take a different approach to do when sometimes chewed war theme. The only mispuntje this book i"&amp;"s the old-fashioned cover, so initially the book will not be picked up quickly, very alter the story and its contents. Altogether train 12:10 definitely worth reading for anyone who loves the war theme. Not only is this book is very instructive, it also c"&amp;"ontains a subject that is not as widely reported in several other war books. This is very enlightening. A particular theme and fine writing style makes this book so worthwhile.")</f>
        <v>Since the 90s wrote Johanne A. Archem, pseudonym for H.M.J. Scholten, several books and stories. For years she wrote several historical novels region. In 1993 she debuted in the Mirror Series and in the meantime she has over thirty titles to her name. Her inspiration comes from her hobby: genealogy and local history. The train of 12:10 is the sequel about the streak, but is also easy to read without the first part. It is 1942 and World War II was in full swing in the Netherlands. If the Brabant Rica at the station a Jewish child is forced into her arms, she can not help but care for the child and trying to get safely back to the owner. This Rica comes into contact with the opposition, which provides hiding places by the Netherlands for Jewish children until the war is over. Rica turns to itself to do as a mother of these children and hiding places found in Twente, where her parents live. As a result she becomes more and more involved in the resistance, which she encounters an old friend. Someday she would marry him, but he left her alone at the altar. Has he changed and now be trusted? The train of 12:10 is a compelling story, the reality it is very close. A somewhat unfamiliar topic is highlighted in this book from the Second World War, which arouses interest. The reader wants to know more about the opposition and how was the hiding of Jewish children in his work. In addition, train 12:10 easy to read off by the not too awkward writing style. A little tip leaving is unfortunate, is the format in which this book has been chosen; lengthy pieces of text make reading interesting texts bit tricky. This could be avoided by working with more white space and that is sin. The beginning of the book is not necessarily typical of the time of the war and just had today can play day. But when the story more is under way, you feel like you're really at the time of the war for many readers is a bit unknown. It is wonderful to take a different approach to do when sometimes chewed war theme. The only mispuntje this book is the old-fashioned cover, so initially the book will not be picked up quickly, very alter the story and its contents. Altogether train 12:10 definitely worth reading for anyone who loves the war theme. Not only is this book is very instructive, it also contains a subject that is not as widely reported in several other war books. This is very enlightening. A particular theme and fine writing style makes this book so worthwhile.</v>
      </c>
    </row>
    <row r="18">
      <c r="A18" s="1">
        <v>16.0</v>
      </c>
      <c r="B18" s="3">
        <v>1.0</v>
      </c>
      <c r="C18" s="3">
        <v>1.0</v>
      </c>
      <c r="D18" s="3">
        <v>1.0</v>
      </c>
      <c r="E18" s="3" t="s">
        <v>21</v>
      </c>
      <c r="F18" s="3" t="str">
        <f>IFERROR(__xludf.DUMMYFUNCTION("GOOGLETRANSLATE(E18,""nl"",""en"")"),"#boekuiteigenkast - # 5Dacht me in the first part to feel old because 1995 was scrawled in it by myself, it goes even back a year in this book! Sinterklaas 1994 ... That's really a long time ago: D.Oh, I think it's great to (re) discover these scribbles i"&amp;"n old books &lt;3 .Wederom this book was again well done. The tension was built up well and remained mysterious and despite the twist in one stroke was known, to authors for adult thrillers something to learn here. Tension without getting too wordy, what a d"&amp;"elight !! Does only do that with this buddy (re-) read again have reverted to the last part. Fortunately I am first a weekend so that I can prepare for them haha. Lost in a Snowstorm I give 4.5 stars thick!")</f>
        <v>#boekuiteigenkast - # 5Dacht me in the first part to feel old because 1995 was scrawled in it by myself, it goes even back a year in this book! Sinterklaas 1994 ... That's really a long time ago: D.Oh, I think it's great to (re) discover these scribbles in old books &lt;3 .Wederom this book was again well done. The tension was built up well and remained mysterious and despite the twist in one stroke was known, to authors for adult thrillers something to learn here. Tension without getting too wordy, what a delight !! Does only do that with this buddy (re-) read again have reverted to the last part. Fortunately I am first a weekend so that I can prepare for them haha. Lost in a Snowstorm I give 4.5 stars thick!</v>
      </c>
    </row>
    <row r="19">
      <c r="A19" s="1">
        <v>17.0</v>
      </c>
      <c r="B19" s="3">
        <v>1.0</v>
      </c>
      <c r="C19" s="3">
        <v>1.0</v>
      </c>
      <c r="D19" s="3">
        <v>1.0</v>
      </c>
      <c r="E19" s="3" t="s">
        <v>22</v>
      </c>
      <c r="F19" s="3" t="str">
        <f>IFERROR(__xludf.DUMMYFUNCTION("GOOGLETRANSLATE(E19,""nl"",""en"")"),"Wow, fantastic book! Highly recommended! Feelgood at the beginning, tension in the middle and an expectant valve ... what I love about this book is that you can fill out and think much self")</f>
        <v>Wow, fantastic book! Highly recommended! Feelgood at the beginning, tension in the middle and an expectant valve ... what I love about this book is that you can fill out and think much self</v>
      </c>
    </row>
    <row r="20">
      <c r="A20" s="1">
        <v>18.0</v>
      </c>
      <c r="B20" s="3">
        <v>0.0</v>
      </c>
      <c r="C20" s="3">
        <v>0.0</v>
      </c>
      <c r="D20" s="3">
        <v>0.0</v>
      </c>
      <c r="E20" s="3" t="s">
        <v>23</v>
      </c>
      <c r="F20" s="3" t="str">
        <f>IFERROR(__xludf.DUMMYFUNCTION("GOOGLETRANSLATE(E20,""nl"",""en"")"),"The book starts out promising, even exciting, good karakters.En tension lasted until about halfway through the book, when some began to be wordy. The investigation into the murder of the postman and the girl July, and both the personal story of Inspector "&amp;"Konrad Simonsen was too long stretched and therefore the story lost its momentum and was little more boeien.Erg shame because if the same pace as in the beginning was continued then had to come from a great book. So I could at some point too hard but my t"&amp;"houghts keep. I get a little idea that the writers had a brilliant idea, but halfway itself no longer knew how it to fruition had brengen.IJzersterke Thriller as adorns the back of the book, is a slightly exaggerated commendation.")</f>
        <v>The book starts out promising, even exciting, good karakters.En tension lasted until about halfway through the book, when some began to be wordy. The investigation into the murder of the postman and the girl July, and both the personal story of Inspector Konrad Simonsen was too long stretched and therefore the story lost its momentum and was little more boeien.Erg shame because if the same pace as in the beginning was continued then had to come from a great book. So I could at some point too hard but my thoughts keep. I get a little idea that the writers had a brilliant idea, but halfway itself no longer knew how it to fruition had brengen.IJzersterke Thriller as adorns the back of the book, is a slightly exaggerated commendation.</v>
      </c>
    </row>
    <row r="21" ht="15.75" customHeight="1">
      <c r="A21" s="1">
        <v>19.0</v>
      </c>
      <c r="B21" s="3">
        <v>1.0</v>
      </c>
      <c r="C21" s="3">
        <v>1.0</v>
      </c>
      <c r="D21" s="3">
        <v>1.0</v>
      </c>
      <c r="E21" s="3" t="s">
        <v>24</v>
      </c>
      <c r="F21" s="3" t="str">
        <f>IFERROR(__xludf.DUMMYFUNCTION("GOOGLETRANSLATE(E21,""nl"",""en"")"),"The short stories give a clear picture of how things are in a nursing home for demented elderly stand. Hugo Borst describes in a beautiful way how the people - and especially his mother - faring. He puts forward in a good way the cuts in dementia care to "&amp;"expose and congratulated the nurses who work hard for very little money and appreciation of the bosses. But certainly deserve appreciation.")</f>
        <v>The short stories give a clear picture of how things are in a nursing home for demented elderly stand. Hugo Borst describes in a beautiful way how the people - and especially his mother - faring. He puts forward in a good way the cuts in dementia care to expose and congratulated the nurses who work hard for very little money and appreciation of the bosses. But certainly deserve appreciation.</v>
      </c>
    </row>
    <row r="22" ht="15.75" customHeight="1">
      <c r="A22" s="1">
        <v>20.0</v>
      </c>
      <c r="B22" s="3">
        <v>1.0</v>
      </c>
      <c r="C22" s="3">
        <v>1.0</v>
      </c>
      <c r="D22" s="3">
        <v>1.0</v>
      </c>
      <c r="E22" s="3" t="s">
        <v>25</v>
      </c>
      <c r="F22" s="3" t="str">
        <f>IFERROR(__xludf.DUMMYFUNCTION("GOOGLETRANSLATE(E22,""nl"",""en"")"),"Then you have written a great book. Smart. Original. Proficient. But it is also the first part of a series, so you have the trick to do it again. Exciting for the author and exciting for the reader. Manage to maintain the level? For Flood Creator, the sec"&amp;"ond part of Paul Evenblij's debut series The Living Black is only one possible answer. Yes. Again Evanby brings the reader into the world of magic-writing scrypturisten and Schering, and again he manages to captivate and verrassen.Het is now ten years sin"&amp;"ce Mauric Dystergroeve the world on the brink managed to guard against disintegration by the cross and proliferation of scryptofacten - creatures only in the virtual world of the scryptuur existence. But stability is not at all. Now the society Rystryck i"&amp;"s threatened by an unnatural flood. The water of the sea continues to rise further and make ever larger parts of the country uninhabitable. The army - or the 'Defense' in Evanby's world - will do everything to keep the peace. And it turns out that the str"&amp;"ange flooding caused by water creatures with which we became acquainted in part one, the riindhru. They feel threatened by the krachtscryptuur, where a large proportion of part one and turned to reply with their form of magic: they 'are' flooding that ult"&amp;"imately must include the whole world in the grace of Soh, the zee.Mauric again of the party, but the spirited scrypturist has his skills in the service of the army. Unylle Zyborghe, the merchant's daughter is also back. Ten years later she starts to remem"&amp;"ber what happened again and goes to investigate. And then there Pyrgar, a minor character in part one, which developed into a gifted scrypturist and reluctantly is recruited to battle the things riindhru to gaan.Veel about Evanby's way of writing his ment"&amp;"ion in the review of the Scrypturist. Also, Flood Vormer is an intelligent book, complex and layered. This book is another impressive piece of language. The plot is very well organized and although based on the same conditions and problems in the first pa"&amp;"rt, Evanby found a new focus for his second part. The riindhru we know previously only had the exiled Nishkigoh, now play a more important role and that is absolutely convincing under the water a verrijking.De world by the attention to detail. The languag"&amp;"e - many clicks and guttural sounds as you would expect underwater. Culture - riindhru hate to eat in the company, or even swimming. Politics - there is a lot of cities under water competing. Religion - all about the grace of Soh, sea zelf.Wat also fine, "&amp;"the shades of gray in the book. Evanby pays great attention to the motives of human action. No one in this book is in itself good or bad in itself. Mauric now works for the military - unthinkable in part one. It is not him, but he does it in order to prev"&amp;"ent worse. Pyrgar he brings to the attention of his supervisor Arsken, which forced them to help the young scrypturist. It makes Pyrgar furious and desperate, but both sides are trying in their own way to make the best of a difficult situation. The riindh"&amp;"ru feel threatened by the krachtscryptuur of the people and opposed by the flooding, which in turn the people back to war dwingt.Toch characters remain here a little remote, as in part one. Mauric must still difficult with his actions, but we note that ve"&amp;"ry little of. Unylle Zyborghe rescues a girl from a life of slavery and takes her home, but she later loses her sight, it seems to barely touch her. In contrast, the figure of Grain - a musician whose mind is affected by scryptuur - or again downright pat"&amp;"hetic. But great emotions remain uit.Ook stay there and hang some loose wires. Because what is happening with the girl Unylle saves example? However, these are just trifles. Evanby did a tight work. For the second time so.")</f>
        <v>Then you have written a great book. Smart. Original. Proficient. But it is also the first part of a series, so you have the trick to do it again. Exciting for the author and exciting for the reader. Manage to maintain the level? For Flood Creator, the second part of Paul Evenblij's debut series The Living Black is only one possible answer. Yes. Again Evanby brings the reader into the world of magic-writing scrypturisten and Schering, and again he manages to captivate and verrassen.Het is now ten years since Mauric Dystergroeve the world on the brink managed to guard against disintegration by the cross and proliferation of scryptofacten - creatures only in the virtual world of the scryptuur existence. But stability is not at all. Now the society Rystryck is threatened by an unnatural flood. The water of the sea continues to rise further and make ever larger parts of the country uninhabitable. The army - or the 'Defense' in Evanby's world - will do everything to keep the peace. And it turns out that the strange flooding caused by water creatures with which we became acquainted in part one, the riindhru. They feel threatened by the krachtscryptuur, where a large proportion of part one and turned to reply with their form of magic: they 'are' flooding that ultimately must include the whole world in the grace of Soh, the zee.Mauric again of the party, but the spirited scrypturist has his skills in the service of the army. Unylle Zyborghe, the merchant's daughter is also back. Ten years later she starts to remember what happened again and goes to investigate. And then there Pyrgar, a minor character in part one, which developed into a gifted scrypturist and reluctantly is recruited to battle the things riindhru to gaan.Veel about Evanby's way of writing his mention in the review of the Scrypturist. Also, Flood Vormer is an intelligent book, complex and layered. This book is another impressive piece of language. The plot is very well organized and although based on the same conditions and problems in the first part, Evanby found a new focus for his second part. The riindhru we know previously only had the exiled Nishkigoh, now play a more important role and that is absolutely convincing under the water a verrijking.De world by the attention to detail. The language - many clicks and guttural sounds as you would expect underwater. Culture - riindhru hate to eat in the company, or even swimming. Politics - there is a lot of cities under water competing. Religion - all about the grace of Soh, sea zelf.Wat also fine, the shades of gray in the book. Evanby pays great attention to the motives of human action. No one in this book is in itself good or bad in itself. Mauric now works for the military - unthinkable in part one. It is not him, but he does it in order to prevent worse. Pyrgar he brings to the attention of his supervisor Arsken, which forced them to help the young scrypturist. It makes Pyrgar furious and desperate, but both sides are trying in their own way to make the best of a difficult situation. The riindhru feel threatened by the krachtscryptuur of the people and opposed by the flooding, which in turn the people back to war dwingt.Toch characters remain here a little remote, as in part one. Mauric must still difficult with his actions, but we note that very little of. Unylle Zyborghe rescues a girl from a life of slavery and takes her home, but she later loses her sight, it seems to barely touch her. In contrast, the figure of Grain - a musician whose mind is affected by scryptuur - or again downright pathetic. But great emotions remain uit.Ook stay there and hang some loose wires. Because what is happening with the girl Unylle saves example? However, these are just trifles. Evanby did a tight work. For the second time so.</v>
      </c>
    </row>
    <row r="23" ht="15.75" customHeight="1">
      <c r="A23" s="1">
        <v>21.0</v>
      </c>
      <c r="B23" s="3">
        <v>1.0</v>
      </c>
      <c r="C23" s="3">
        <v>1.0</v>
      </c>
      <c r="D23" s="3">
        <v>1.0</v>
      </c>
      <c r="E23" s="3" t="s">
        <v>26</v>
      </c>
      <c r="F23" s="3" t="str">
        <f>IFERROR(__xludf.DUMMYFUNCTION("GOOGLETRANSLATE(E23,""nl"",""en"")"),"MENINGOoo, I was happy that John approached me again to be allowed to review the second part of 'The Kraken Frost. I have this book actually again with pleasure gelezen.Het adventurous story Frelik, Miran and Alicia continues. Their journey continues when"&amp;" the rest of the country is gearing up for the war will now break the Strangle, Taris and Hirita place themselves and invade everywhere. It is not easier to achieve their goal for everyone. Many poor and unreliable people are against them, several fights "&amp;"break out and who still trust? Will it succeed to save Miran? Alecia and they can stay out of the hands of the Almighty? The book nicely joins the first part. Smooth writing is put through, making the book reads delicious way. You may well find that the w"&amp;"riter has grown, he has added more detail and action to the book. This I find myself a plus and it is nice to read. The characters are better developed because of this I could my own good in their places.The book itself has a nice cover that fits well wit"&amp;"h the first part. It contains the beautiful number of 366 pages and the price is too good for such a nice boek.Ik would recommend this book to our readers and fantasy Young Adults under us.I have really enjoyed this book and I will be more to read this sc"&amp;"hrijver.SterrenIk give this book 4 sterren.BOOKLOVERSAPHIRA")</f>
        <v>MENINGOoo, I was happy that John approached me again to be allowed to review the second part of 'The Kraken Frost. I have this book actually again with pleasure gelezen.Het adventurous story Frelik, Miran and Alicia continues. Their journey continues when the rest of the country is gearing up for the war will now break the Strangle, Taris and Hirita place themselves and invade everywhere. It is not easier to achieve their goal for everyone. Many poor and unreliable people are against them, several fights break out and who still trust? Will it succeed to save Miran? Alecia and they can stay out of the hands of the Almighty? The book nicely joins the first part. Smooth writing is put through, making the book reads delicious way. You may well find that the writer has grown, he has added more detail and action to the book. This I find myself a plus and it is nice to read. The characters are better developed because of this I could my own good in their places.The book itself has a nice cover that fits well with the first part. It contains the beautiful number of 366 pages and the price is too good for such a nice boek.Ik would recommend this book to our readers and fantasy Young Adults under us.I have really enjoyed this book and I will be more to read this schrijver.SterrenIk give this book 4 sterren.BOOKLOVERSAPHIRA</v>
      </c>
    </row>
    <row r="24" ht="15.75" customHeight="1">
      <c r="A24" s="1">
        <v>22.0</v>
      </c>
      <c r="B24" s="3">
        <v>1.0</v>
      </c>
      <c r="C24" s="3">
        <v>0.0</v>
      </c>
      <c r="D24" s="3">
        <v>1.0</v>
      </c>
      <c r="E24" s="3" t="s">
        <v>27</v>
      </c>
      <c r="F24" s="3" t="str">
        <f>IFERROR(__xludf.DUMMYFUNCTION("GOOGLETRANSLATE(E24,""nl"",""en"")"),"The lady is the debut of the Australian Daniel O Malley. The book received rave reviews in both his native country and the United States, where he studied medieval history. He is praised for its mix of different styles. According to the US ""Publishers We"&amp;"ekly"" This debut is even a global bestseller.Stel: you wake up in a park, the rain is pouring from the sky and if you open your eyes, you notice that your body is black and blue . If you look better, you see that you are surrounded by dead bodies with wh"&amp;"ite latex gloves. You have no idea how there have arrived, what happened and even worse: who you are. This is exactly what happens Myfanwy Thomas. The only thing that gives her a bit of grip, is a letter she found in her pocket. ""The body that you wear o"&amp;"nce was mine,"" says the unknown letter writer haar.Deze stranger turns out to be the former occupant of Myfanwy's body. Fortunately, this pastor knew she would lose her memories and has made thorough preparations. Thus the new Myfanwy read in the same le"&amp;"tter that she has two choices at this point: a new life with a new identity and the life that belonged to resume the previous Myfanwy. She chooses - how could it be otherwise - for the latter. Through a series of letters from her former self, Myfanwy find"&amp;"s out that she is a senior member of a secret organization of the British government that Britain should protect against supernatural threats. This majestic service, called the Checquy consists of agents who all have a certain superpower. So there are age"&amp;"nts who can produce a lethal gas, razor blades have teeth or if someone's nervous system can beïnvloeden.Langzaamaan Myfanwy discovered who her predecessor, what were her duties and how she can use her powers. The latter is important, because to find out "&amp;"who it is trying to murder and who is responsible for her memory, she will have to fight against cunning enemies also supernatural power aperture chapters lady meet all you of a good thriller expect: surprisingly fast, exciting and full of action. The int"&amp;"rigue and the original premise offer a promising outlook for the rest of the book, but after a hundred pages comes the realization that the best part is actually sitting on it. The separate story continues with some incredible events, where O Malley strug"&amp;"gling with the tone of voice in the book. He knows not only amaze with rich, imaginative world, which is plenty of potential for a compelling story, but at the most illogical moments with cynical humor that sometimes you wonder: he takes us kidding? As if"&amp;" his own fabrications seriously neemt.Een spy with supernatural forces, operating on a highly secret service on behalf of Her Majesty, bumbling with amnesia and searching for the reasons for this is an inventive found basis for an exciting story. At times"&amp;" O Malley know this also from working fine, but often wins the tediousness of the actual action. Because the old Myfanwy knew in advance that she would lose her memory, she wrote a series of letters and a thick dossier on everything and everyone within th"&amp;"e Checquy order to prepare for her new me. The letters and documents are in the file as separate chapters in the book. Unfortunately this cursive text result only from the actual story. O Malley uses these chapters to a lot of information to both Myfanwy "&amp;"as readers give but graze too often with pointless and slowing zijverhalen.Het is very unfortunate that the extremely original idea has not worked out better. Without the misplaced humor, tiresome digressions and some improbabilities, the story would have"&amp;" had much more value. Whether it had become an international bestseller, I dare not say, but now that status certainly does not deserve. The lady is like a bad parody of a mix of Harry Potter, X-Men and Heroes. Too bad, there had been more.")</f>
        <v>The lady is the debut of the Australian Daniel O Malley. The book received rave reviews in both his native country and the United States, where he studied medieval history. He is praised for its mix of different styles. According to the US "Publishers Weekly" This debut is even a global bestseller.Stel: you wake up in a park, the rain is pouring from the sky and if you open your eyes, you notice that your body is black and blue . If you look better, you see that you are surrounded by dead bodies with white latex gloves. You have no idea how there have arrived, what happened and even worse: who you are. This is exactly what happens Myfanwy Thomas. The only thing that gives her a bit of grip, is a letter she found in her pocket. "The body that you wear once was mine," says the unknown letter writer haar.Deze stranger turns out to be the former occupant of Myfanwy's body. Fortunately, this pastor knew she would lose her memories and has made thorough preparations. Thus the new Myfanwy read in the same letter that she has two choices at this point: a new life with a new identity and the life that belonged to resume the previous Myfanwy. She chooses - how could it be otherwise - for the latter. Through a series of letters from her former self, Myfanwy finds out that she is a senior member of a secret organization of the British government that Britain should protect against supernatural threats. This majestic service, called the Checquy consists of agents who all have a certain superpower. So there are agents who can produce a lethal gas, razor blades have teeth or if someone's nervous system can beïnvloeden.Langzaamaan Myfanwy discovered who her predecessor, what were her duties and how she can use her powers. The latter is important, because to find out who it is trying to murder and who is responsible for her memory, she will have to fight against cunning enemies also supernatural power aperture chapters lady meet all you of a good thriller expect: surprisingly fast, exciting and full of action. The intrigue and the original premise offer a promising outlook for the rest of the book, but after a hundred pages comes the realization that the best part is actually sitting on it. The separate story continues with some incredible events, where O Malley struggling with the tone of voice in the book. He knows not only amaze with rich, imaginative world, which is plenty of potential for a compelling story, but at the most illogical moments with cynical humor that sometimes you wonder: he takes us kidding? As if his own fabrications seriously neemt.Een spy with supernatural forces, operating on a highly secret service on behalf of Her Majesty, bumbling with amnesia and searching for the reasons for this is an inventive found basis for an exciting story. At times O Malley know this also from working fine, but often wins the tediousness of the actual action. Because the old Myfanwy knew in advance that she would lose her memory, she wrote a series of letters and a thick dossier on everything and everyone within the Checquy order to prepare for her new me. The letters and documents are in the file as separate chapters in the book. Unfortunately this cursive text result only from the actual story. O Malley uses these chapters to a lot of information to both Myfanwy as readers give but graze too often with pointless and slowing zijverhalen.Het is very unfortunate that the extremely original idea has not worked out better. Without the misplaced humor, tiresome digressions and some improbabilities, the story would have had much more value. Whether it had become an international bestseller, I dare not say, but now that status certainly does not deserve. The lady is like a bad parody of a mix of Harry Potter, X-Men and Heroes. Too bad, there had been more.</v>
      </c>
    </row>
    <row r="25" ht="15.75" customHeight="1">
      <c r="A25" s="1">
        <v>23.0</v>
      </c>
      <c r="B25" s="3">
        <v>1.0</v>
      </c>
      <c r="C25" s="3">
        <v>1.0</v>
      </c>
      <c r="D25" s="3">
        <v>1.0</v>
      </c>
      <c r="E25" s="3" t="s">
        <v>28</v>
      </c>
      <c r="F25" s="3" t="str">
        <f>IFERROR(__xludf.DUMMYFUNCTION("GOOGLETRANSLATE(E25,""nl"",""en"")"),"Great book about the oldest of five sisters. It is so nice that the other four sisters recur in all the books.")</f>
        <v>Great book about the oldest of five sisters. It is so nice that the other four sisters recur in all the books.</v>
      </c>
    </row>
    <row r="26" ht="15.75" customHeight="1">
      <c r="A26" s="1">
        <v>24.0</v>
      </c>
      <c r="B26" s="3">
        <v>0.0</v>
      </c>
      <c r="C26" s="3">
        <v>0.0</v>
      </c>
      <c r="D26" s="3">
        <v>0.0</v>
      </c>
      <c r="E26" s="3" t="s">
        <v>29</v>
      </c>
      <c r="F26" s="3" t="str">
        <f>IFERROR(__xludf.DUMMYFUNCTION("GOOGLETRANSLATE(E26,""nl"",""en"")"),"With great anticipation I started I count to tien.Een story about a lost child makes many people already tremble. A subject where so much tension and sympathy is to create in the reader. I count to ten in this unfortunately gelukt.Waar it starts still str"&amp;"ong with a well documented event in which Ella, the daughter of Lisa and Alex disappears, the voltage then actually completely verdwenen.Wat follows is a boring story with flat characters which are not defined very interesting. The circuit between the abd"&amp;"uctor and Lisa, which is known almost immediately, make the reading does not float up. The events in the different story lines are thereby also of little depth voorzien.Helaas a disappointing book.")</f>
        <v>With great anticipation I started I count to tien.Een story about a lost child makes many people already tremble. A subject where so much tension and sympathy is to create in the reader. I count to ten in this unfortunately gelukt.Waar it starts still strong with a well documented event in which Ella, the daughter of Lisa and Alex disappears, the voltage then actually completely verdwenen.Wat follows is a boring story with flat characters which are not defined very interesting. The circuit between the abductor and Lisa, which is known almost immediately, make the reading does not float up. The events in the different story lines are thereby also of little depth voorzien.Helaas a disappointing book.</v>
      </c>
    </row>
    <row r="27" ht="15.75" customHeight="1">
      <c r="A27" s="1">
        <v>25.0</v>
      </c>
      <c r="B27" s="3">
        <v>1.0</v>
      </c>
      <c r="C27" s="3">
        <v>1.0</v>
      </c>
      <c r="D27" s="3">
        <v>1.0</v>
      </c>
      <c r="E27" s="3" t="s">
        <v>30</v>
      </c>
      <c r="F27" s="3" t="str">
        <f>IFERROR(__xludf.DUMMYFUNCTION("GOOGLETRANSLATE(E27,""nl"",""en"")"),"Just read the book of Maaike Sips. What a remarkable and courageous story. Born at a time when transgender was still a virtually unknown word. The quest for identity, know that you are someone else than your body suggests. I'm so happy for Monica did it a"&amp;"fter all these wanderings to bring out her dream and that it the rest of her life as a real woman can zijn.Heel much admiration I have for her and her neighbors. Supporting it so the whole process. We now live in a time when more is known. And yet I also "&amp;"read several things I did not know. I have the delivery of the world moves on again and watched Monica, Maaike and Meintje get it a face. This gives the book an extra dimensie.Een were recommended.")</f>
        <v>Just read the book of Maaike Sips. What a remarkable and courageous story. Born at a time when transgender was still a virtually unknown word. The quest for identity, know that you are someone else than your body suggests. I'm so happy for Monica did it after all these wanderings to bring out her dream and that it the rest of her life as a real woman can zijn.Heel much admiration I have for her and her neighbors. Supporting it so the whole process. We now live in a time when more is known. And yet I also read several things I did not know. I have the delivery of the world moves on again and watched Monica, Maaike and Meintje get it a face. This gives the book an extra dimensie.Een were recommended.</v>
      </c>
    </row>
    <row r="28" ht="15.75" customHeight="1">
      <c r="A28" s="1">
        <v>26.0</v>
      </c>
      <c r="B28" s="3">
        <v>1.0</v>
      </c>
      <c r="C28" s="3">
        <v>1.0</v>
      </c>
      <c r="D28" s="3">
        <v>1.0</v>
      </c>
      <c r="E28" s="3" t="s">
        <v>31</v>
      </c>
      <c r="F28" s="3" t="str">
        <f>IFERROR(__xludf.DUMMYFUNCTION("GOOGLETRANSLATE(E28,""nl"",""en"")"),"Best book ever. Life Changing. You look at other people, their quirks and worse, friendships, loves, short life. I fell into a hole after this book was. Not for people without any calluses on their hearts. But please, read this book, and do not be put off"&amp;" by the size.")</f>
        <v>Best book ever. Life Changing. You look at other people, their quirks and worse, friendships, loves, short life. I fell into a hole after this book was. Not for people without any calluses on their hearts. But please, read this book, and do not be put off by the size.</v>
      </c>
    </row>
    <row r="29" ht="15.75" customHeight="1">
      <c r="A29" s="1">
        <v>27.0</v>
      </c>
      <c r="B29" s="3">
        <v>0.0</v>
      </c>
      <c r="C29" s="3">
        <v>0.0</v>
      </c>
      <c r="D29" s="3">
        <v>0.0</v>
      </c>
      <c r="E29" s="3" t="s">
        <v>32</v>
      </c>
      <c r="F29" s="3" t="str">
        <f>IFERROR(__xludf.DUMMYFUNCTION("GOOGLETRANSLATE(E29,""nl"",""en"")"),"The story itself is gripping, even understandable that the killer murders pleegt.Maar I think it's absolutely thrilling written. 'M really not at all impressed by this writer. Too bad because I had some of expecting!")</f>
        <v>The story itself is gripping, even understandable that the killer murders pleegt.Maar I think it's absolutely thrilling written. 'M really not at all impressed by this writer. Too bad because I had some of expecting!</v>
      </c>
    </row>
    <row r="30" ht="15.75" customHeight="1">
      <c r="A30" s="1">
        <v>28.0</v>
      </c>
      <c r="B30" s="3">
        <v>1.0</v>
      </c>
      <c r="C30" s="3">
        <v>1.0</v>
      </c>
      <c r="D30" s="3">
        <v>1.0</v>
      </c>
      <c r="E30" s="3" t="s">
        <v>33</v>
      </c>
      <c r="F30" s="3" t="str">
        <f>IFERROR(__xludf.DUMMYFUNCTION("GOOGLETRANSLATE(E30,""nl"",""en"")"),"The last year of Marvelous Ways is a beautiful, poetic written book. It was my first introduction to this auteur.Marvellous Ways is an elderly lady, 89 years who met the young Drake. He felled by a trauma of the 2nd World War. He received a letter in whic"&amp;"h he hands get her wish. Marvelous lives in Cornwall on a remote river in a trailer. Without knowing of each other they are at a breaking point in their lives. Together they have wonderful conversations in the beautiful set landschap.Naast Drake and Marve"&amp;"lous we will meet some characters, such as Missy, Peace and Paper Jack. which the story to form a beautiful whole. Eventually the story into a beautiful afronding.Sarah Winman has surprised me with her book. It's a book you or find great or even nothing. "&amp;"But man oh man what have I enjoyed her visual and poetic writing. Additionally put Sarah Winman you to think about the underlying messages that you taste while reading. I have not read the book sequentially but just play with moments to feel the story.")</f>
        <v>The last year of Marvelous Ways is a beautiful, poetic written book. It was my first introduction to this auteur.Marvellous Ways is an elderly lady, 89 years who met the young Drake. He felled by a trauma of the 2nd World War. He received a letter in which he hands get her wish. Marvelous lives in Cornwall on a remote river in a trailer. Without knowing of each other they are at a breaking point in their lives. Together they have wonderful conversations in the beautiful set landschap.Naast Drake and Marvelous we will meet some characters, such as Missy, Peace and Paper Jack. which the story to form a beautiful whole. Eventually the story into a beautiful afronding.Sarah Winman has surprised me with her book. It's a book you or find great or even nothing. But man oh man what have I enjoyed her visual and poetic writing. Additionally put Sarah Winman you to think about the underlying messages that you taste while reading. I have not read the book sequentially but just play with moments to feel the story.</v>
      </c>
    </row>
    <row r="31" ht="15.75" customHeight="1">
      <c r="A31" s="1">
        <v>29.0</v>
      </c>
      <c r="B31" s="3">
        <v>1.0</v>
      </c>
      <c r="C31" s="3">
        <v>0.0</v>
      </c>
      <c r="D31" s="3">
        <v>1.0</v>
      </c>
      <c r="E31" s="3" t="s">
        <v>34</v>
      </c>
      <c r="F31" s="3" t="str">
        <f>IFERROR(__xludf.DUMMYFUNCTION("GOOGLETRANSLATE(E31,""nl"",""en"")"),"Lily was reading the newspaper but Leon wondered He always bothers her. The newspaper ran a story about football. Now like I do not so much football usually run than the men behind ball and kicking it away or are they kick everyone has back pain each and "&amp;"everyone is angry again but in this story, I found very little football fun. Yet I still do not really like football, but yes, I wanted all the books of Witch Lilly to read so still there but.")</f>
        <v>Lily was reading the newspaper but Leon wondered He always bothers her. The newspaper ran a story about football. Now like I do not so much football usually run than the men behind ball and kicking it away or are they kick everyone has back pain each and everyone is angry again but in this story, I found very little football fun. Yet I still do not really like football, but yes, I wanted all the books of Witch Lilly to read so still there but.</v>
      </c>
    </row>
    <row r="32" ht="15.75" customHeight="1">
      <c r="A32" s="1">
        <v>30.0</v>
      </c>
      <c r="B32" s="3">
        <v>0.0</v>
      </c>
      <c r="C32" s="3">
        <v>0.0</v>
      </c>
      <c r="D32" s="3">
        <v>0.0</v>
      </c>
      <c r="E32" s="3" t="s">
        <v>35</v>
      </c>
      <c r="F32" s="3" t="str">
        <f>IFERROR(__xludf.DUMMYFUNCTION("GOOGLETRANSLATE(E32,""nl"",""en"")"),"I stay away wrote a review on the book. In that book covers mainly Jordi and Melissa. More Afblijven Toine, Debby &amp; Fleur is about bijpersonen in the story also play a major role. So you read it Toine his parents fight a lot, Debby her mother blames her e"&amp;"verywhere because she always favors her sister Fleur Marit and which is in the clouds of Toine. The book was originally published in three separate storylines boekjes.De Toine and Fleur are fun to read, but man what have I annoyed me to say Debby! Okay so"&amp;" it was not easy at home, but she did very exaggerated bitchy to people outdoors. As Debby existed in real life I would certainly not friends with her wish by the behavior they vertoond.Dit book is released after the film. What stands out then right when "&amp;"you start reading, is that the book is based on the film. This closes the book is not really the main book, you find herein again that things have changed from the original story. I find personally very sorry. I think the book is okay, but I'm excited abo"&amp;"ut the original story.")</f>
        <v>I stay away wrote a review on the book. In that book covers mainly Jordi and Melissa. More Afblijven Toine, Debby &amp; Fleur is about bijpersonen in the story also play a major role. So you read it Toine his parents fight a lot, Debby her mother blames her everywhere because she always favors her sister Fleur Marit and which is in the clouds of Toine. The book was originally published in three separate storylines boekjes.De Toine and Fleur are fun to read, but man what have I annoyed me to say Debby! Okay so it was not easy at home, but she did very exaggerated bitchy to people outdoors. As Debby existed in real life I would certainly not friends with her wish by the behavior they vertoond.Dit book is released after the film. What stands out then right when you start reading, is that the book is based on the film. This closes the book is not really the main book, you find herein again that things have changed from the original story. I find personally very sorry. I think the book is okay, but I'm excited about the original story.</v>
      </c>
    </row>
    <row r="33" ht="15.75" customHeight="1">
      <c r="A33" s="1">
        <v>31.0</v>
      </c>
      <c r="B33" s="3">
        <v>0.0</v>
      </c>
      <c r="C33" s="3">
        <v>0.0</v>
      </c>
      <c r="D33" s="3">
        <v>0.0</v>
      </c>
      <c r="E33" s="3" t="s">
        <v>36</v>
      </c>
      <c r="F33" s="3" t="str">
        <f>IFERROR(__xludf.DUMMYFUNCTION("GOOGLETRANSLATE(E33,""nl"",""en"")"),"The idea of ​​the story is nice, but I expected something more exciting. Only in the last 50 pages is a little tension. I had not seen it coming. What the writer is doing okay, is that the two perspectives which is written (Elizabeth and Martha) are diffe"&amp;"rent from each other, thereby emerge as two characters. Only the writing style with Elisabeth, I had difficulty reading, I've never been so often something to read back to do by what it says. The word ""his"" can be read in multiple ways, and I was often "&amp;"in the fog and that I had not experienced before.")</f>
        <v>The idea of ​​the story is nice, but I expected something more exciting. Only in the last 50 pages is a little tension. I had not seen it coming. What the writer is doing okay, is that the two perspectives which is written (Elizabeth and Martha) are different from each other, thereby emerge as two characters. Only the writing style with Elisabeth, I had difficulty reading, I've never been so often something to read back to do by what it says. The word "his" can be read in multiple ways, and I was often in the fog and that I had not experienced before.</v>
      </c>
    </row>
    <row r="34" ht="15.75" customHeight="1">
      <c r="A34" s="1">
        <v>32.0</v>
      </c>
      <c r="B34" s="3">
        <v>0.0</v>
      </c>
      <c r="C34" s="3">
        <v>0.0</v>
      </c>
      <c r="D34" s="3">
        <v>0.0</v>
      </c>
      <c r="E34" s="3" t="s">
        <v>37</v>
      </c>
      <c r="F34" s="3" t="str">
        <f>IFERROR(__xludf.DUMMYFUNCTION("GOOGLETRANSLATE(E34,""nl"",""en"")"),"I could not wait to start've repeated occasions wondered at the next part of the series of Lars Kepler.Ik whether this book be part of the series? Where's Joona Linna and all the others ..... I think the story blurred, not interesting, and credible. Who w"&amp;"ould the hell let his heart consciously stop to work with your child to the afterlife to gaan.Blij I borrowed this part of the City Library ... I stop.er.nu whatsoever with it, and bring the book back soon the bibliotheek.Ik hope het.laatste rejoin een.ec"&amp;"hte ""Joo after Linna"" is")</f>
        <v>I could not wait to start've repeated occasions wondered at the next part of the series of Lars Kepler.Ik whether this book be part of the series? Where's Joona Linna and all the others ..... I think the story blurred, not interesting, and credible. Who would the hell let his heart consciously stop to work with your child to the afterlife to gaan.Blij I borrowed this part of the City Library ... I stop.er.nu whatsoever with it, and bring the book back soon the bibliotheek.Ik hope het.laatste rejoin een.echte "Joo after Linna" is</v>
      </c>
    </row>
    <row r="35" ht="15.75" customHeight="1">
      <c r="A35" s="1">
        <v>33.0</v>
      </c>
      <c r="B35" s="3">
        <v>1.0</v>
      </c>
      <c r="C35" s="3">
        <v>1.0</v>
      </c>
      <c r="D35" s="3">
        <v>1.0</v>
      </c>
      <c r="E35" s="3" t="s">
        <v>38</v>
      </c>
      <c r="F35" s="3" t="str">
        <f>IFERROR(__xludf.DUMMYFUNCTION("GOOGLETRANSLATE(E35,""nl"",""en"")"),"This book has everything that a good thriller: a clever thought out plot, a smooth writing style, interesting characters and a very original setting. One perk is certainly a return to 1958. The reader gets a lot of interesting facts about this rather impo"&amp;"rtant year for België.Het intriguing protagonist Jo Van Zweefelt challenges the reader to philosophize about good and evil. In this respect, surely different from a typical inspector. I would love to have more information about Jo and his past! Look forwa"&amp;"rd to the sequel!")</f>
        <v>This book has everything that a good thriller: a clever thought out plot, a smooth writing style, interesting characters and a very original setting. One perk is certainly a return to 1958. The reader gets a lot of interesting facts about this rather important year for België.Het intriguing protagonist Jo Van Zweefelt challenges the reader to philosophize about good and evil. In this respect, surely different from a typical inspector. I would love to have more information about Jo and his past! Look forward to the sequel!</v>
      </c>
    </row>
    <row r="36" ht="15.75" customHeight="1">
      <c r="A36" s="1">
        <v>34.0</v>
      </c>
      <c r="B36" s="3">
        <v>1.0</v>
      </c>
      <c r="C36" s="3">
        <v>1.0</v>
      </c>
      <c r="D36" s="3">
        <v>1.0</v>
      </c>
      <c r="E36" s="3" t="s">
        <v>39</v>
      </c>
      <c r="F36" s="3" t="str">
        <f>IFERROR(__xludf.DUMMYFUNCTION("GOOGLETRANSLATE(E36,""nl"",""en"")"),"A great book. Grabs you by the throat. Writing style is impressive. The subject is too close to your skin. Recovery with good intentions means dictatorship. Repairman making or what is good for the people. This dilemma is outlined in a penetrating manner.")</f>
        <v>A great book. Grabs you by the throat. Writing style is impressive. The subject is too close to your skin. Recovery with good intentions means dictatorship. Repairman making or what is good for the people. This dilemma is outlined in a penetrating manner.</v>
      </c>
    </row>
    <row r="37" ht="15.75" customHeight="1">
      <c r="A37" s="1">
        <v>35.0</v>
      </c>
      <c r="B37" s="3">
        <v>1.0</v>
      </c>
      <c r="C37" s="3">
        <v>1.0</v>
      </c>
      <c r="D37" s="3">
        <v>1.0</v>
      </c>
      <c r="E37" s="3" t="s">
        <v>40</v>
      </c>
      <c r="F37" s="3" t="str">
        <f>IFERROR(__xludf.DUMMYFUNCTION("GOOGLETRANSLATE(E37,""nl"",""en"")"),"What a good debut Sofie Sarenbrant. This is a wonderfully easy to read book, fine writing style that keeps you reading. Normally I am not like the police detective work but this book has no dominant role, the story is narrated from different characters an"&amp;"d thus remains fascinating. I enjoyed this book and look forward to the next book by this author!")</f>
        <v>What a good debut Sofie Sarenbrant. This is a wonderfully easy to read book, fine writing style that keeps you reading. Normally I am not like the police detective work but this book has no dominant role, the story is narrated from different characters and thus remains fascinating. I enjoyed this book and look forward to the next book by this author!</v>
      </c>
    </row>
    <row r="38" ht="15.75" customHeight="1">
      <c r="A38" s="1">
        <v>36.0</v>
      </c>
      <c r="B38" s="3">
        <v>1.0</v>
      </c>
      <c r="C38" s="3">
        <v>1.0</v>
      </c>
      <c r="D38" s="3">
        <v>1.0</v>
      </c>
      <c r="E38" s="3" t="s">
        <v>41</v>
      </c>
      <c r="F38" s="3" t="str">
        <f>IFERROR(__xludf.DUMMYFUNCTION("GOOGLETRANSLATE(E38,""nl"",""en"")"),"I grab a baseball bat. It is a 32 ounce Rawlings composite. I distribute the weight evenly on both hands. Through a dent at the top he is somewhat out balans.Ik get the bat on both sides and stretch me after the game in the parking lot from. Natick at Wel"&amp;"lesley. My teammates Natick standing around me, high school boys do what they always do after a victory. Celebrating. Uitgebreid.Ik do mee.Ik should keep in mind for this: I am one of you. I am young. I am a winnaar.Ik smile and stretch me uit.Dan I bring"&amp;" my weight back and get a lot out. At that time, Jack Wu approaching me from behind. The baseball bat misses by a hair hoofd.Een his hefty guy in a black suit standing nearby, tightens. He tightens but does further niets.Hij Jacks bodyguard and driver, a "&amp;"shadow that follows him always and everywhere, wherever he goes. Jack's father is rich. Rich and zenuwachtig.Jack has detested the bodyguard. He has often told me plenty. Jack and I are friends, so he tells me. (15 of 919) Information about the book title"&amp;": Boy nobody (Boy nobody 1) Writer: Allen ZadoffBladzijden: 303Uitgeverij: Clavis 2013 (1st edition) Translator: Margot Hummel ( ""Boy Nobody"", USA 2013) Target: 12 + A detailed review can be found on my website Ikvindlezenleuk: http: //www.ikvindlezenle"&amp;"uk.nl/2014/02/allen-zadoff-boy-nobody-boy-nobody-1.html")</f>
        <v>I grab a baseball bat. It is a 32 ounce Rawlings composite. I distribute the weight evenly on both hands. Through a dent at the top he is somewhat out balans.Ik get the bat on both sides and stretch me after the game in the parking lot from. Natick at Wellesley. My teammates Natick standing around me, high school boys do what they always do after a victory. Celebrating. Uitgebreid.Ik do mee.Ik should keep in mind for this: I am one of you. I am young. I am a winnaar.Ik smile and stretch me uit.Dan I bring my weight back and get a lot out. At that time, Jack Wu approaching me from behind. The baseball bat misses by a hair hoofd.Een his hefty guy in a black suit standing nearby, tightens. He tightens but does further niets.Hij Jacks bodyguard and driver, a shadow that follows him always and everywhere, wherever he goes. Jack's father is rich. Rich and zenuwachtig.Jack has detested the bodyguard. He has often told me plenty. Jack and I are friends, so he tells me. (15 of 919) Information about the book title: Boy nobody (Boy nobody 1) Writer: Allen ZadoffBladzijden: 303Uitgeverij: Clavis 2013 (1st edition) Translator: Margot Hummel ( "Boy Nobody", USA 2013) Target: 12 + A detailed review can be found on my website Ikvindlezenleuk: http: //www.ikvindlezenleuk.nl/2014/02/allen-zadoff-boy-nobody-boy-nobody-1.html</v>
      </c>
    </row>
    <row r="39" ht="15.75" customHeight="1">
      <c r="A39" s="1">
        <v>37.0</v>
      </c>
      <c r="B39" s="3">
        <v>0.0</v>
      </c>
      <c r="C39" s="3">
        <v>0.0</v>
      </c>
      <c r="D39" s="3">
        <v>0.0</v>
      </c>
      <c r="E39" s="3" t="s">
        <v>42</v>
      </c>
      <c r="F39" s="3" t="str">
        <f>IFERROR(__xludf.DUMMYFUNCTION("GOOGLETRANSLATE(E39,""nl"",""en"")"),"With it in 2010 stemming HhhH wrote Frenchman Laurent Binet (1972, Paris, France) is a kind of historical novel on the subject of the murder of Nazi ringleader - SS-Obergruppenführer Reinhard Heydrich in 1942 by the Czechoslovak resistance heroes Jozef Ga"&amp;"bčík and Jan Kubiš (Operation Anthropoid), and acquired thereby International appreciation, awards and fame that from the mouth of many translations and filming in 2017 (HhhH, the man with the iron heart) Consciously I write above, ""a kind of historical "&amp;"novel"" because it is not a traditional novel. Suspended from the execution of Heydrich which certainly historical facts are mentioned, it is much more a collection of anecdotes, thoughts figments of the author critiques of earlier publications on this su"&amp;"bject, the search for facts, the considerations and fight over how myths and assumption ; s there may be included in the book and the process of how the book created kwam.De author gives throughout the book several times that it is not ""normal"" novel. A"&amp;"lthough highly rated by critics, I understand very little of this approach. The self-supporting story offers more than enough opportunities to be ""far-romanticize"" All Anecdotes and display considerations etc., etc., Provide fuss and irritation and make"&amp;" it an unpleasant leeservaring.2 stars")</f>
        <v>With it in 2010 stemming HhhH wrote Frenchman Laurent Binet (1972, Paris, France) is a kind of historical novel on the subject of the murder of Nazi ringleader - SS-Obergruppenführer Reinhard Heydrich in 1942 by the Czechoslovak resistance heroes Jozef Gabčík and Jan Kubiš (Operation Anthropoid), and acquired thereby International appreciation, awards and fame that from the mouth of many translations and filming in 2017 (HhhH, the man with the iron heart) Consciously I write above, "a kind of historical novel" because it is not a traditional novel. Suspended from the execution of Heydrich which certainly historical facts are mentioned, it is much more a collection of anecdotes, thoughts figments of the author critiques of earlier publications on this subject, the search for facts, the considerations and fight over how myths and assumption ; s there may be included in the book and the process of how the book created kwam.De author gives throughout the book several times that it is not "normal" novel. Although highly rated by critics, I understand very little of this approach. The self-supporting story offers more than enough opportunities to be "far-romanticize" All Anecdotes and display considerations etc., etc., Provide fuss and irritation and make it an unpleasant leeservaring.2 stars</v>
      </c>
    </row>
    <row r="40" ht="15.75" customHeight="1">
      <c r="A40" s="1">
        <v>38.0</v>
      </c>
      <c r="B40" s="3">
        <v>1.0</v>
      </c>
      <c r="C40" s="3">
        <v>1.0</v>
      </c>
      <c r="D40" s="3">
        <v>1.0</v>
      </c>
      <c r="E40" s="3" t="s">
        <v>43</v>
      </c>
      <c r="F40" s="3" t="str">
        <f>IFERROR(__xludf.DUMMYFUNCTION("GOOGLETRANSLATE(E40,""nl"",""en"")"),"A centuries-long search for ""Jewish identity"" is to me thought one of the main themes of the book ""Luck Tov,"" the story (nonfiction) starts at the end of the 20th century, when the Flemish and not Jewish Margot, is looking for a job, she started as a "&amp;"homework tutor for the children of a Jewish couple. The children formed a close bond with the family. The book is full of funny anecdotes, confrontational and uncomfortable situations, prejudice, anti-Semitism, but also some very troubled sense reflection"&amp;"s of survivors of the Second World War. Margot Van Streaten has delivered a 'Mazzel Tov' a 'diamond' a book. I greatly enjoyed reading this book 'Club Real Readers' by Publisher Atlas Contact.")</f>
        <v>A centuries-long search for "Jewish identity" is to me thought one of the main themes of the book "Luck Tov," the story (nonfiction) starts at the end of the 20th century, when the Flemish and not Jewish Margot, is looking for a job, she started as a homework tutor for the children of a Jewish couple. The children formed a close bond with the family. The book is full of funny anecdotes, confrontational and uncomfortable situations, prejudice, anti-Semitism, but also some very troubled sense reflections of survivors of the Second World War. Margot Van Streaten has delivered a 'Mazzel Tov' a 'diamond' a book. I greatly enjoyed reading this book 'Club Real Readers' by Publisher Atlas Contact.</v>
      </c>
    </row>
    <row r="41" ht="15.75" customHeight="1">
      <c r="A41" s="1">
        <v>39.0</v>
      </c>
      <c r="B41" s="3">
        <v>0.0</v>
      </c>
      <c r="C41" s="3">
        <v>0.0</v>
      </c>
      <c r="D41" s="3">
        <v>0.0</v>
      </c>
      <c r="E41" s="3" t="s">
        <v>44</v>
      </c>
      <c r="F41" s="3" t="str">
        <f>IFERROR(__xludf.DUMMYFUNCTION("GOOGLETRANSLATE(E41,""nl"",""en"")"),"This book I have ever gotten for free. In itself, I think it's an entertaining book, but many short sentences gave me a feeling rushed, I could not really get in there and at the end I found to attenuate. I did not feel much for the characters. It is a ra"&amp;"ther flat story for me. If I had not gotten it, I did it, I do not read. Two stars!")</f>
        <v>This book I have ever gotten for free. In itself, I think it's an entertaining book, but many short sentences gave me a feeling rushed, I could not really get in there and at the end I found to attenuate. I did not feel much for the characters. It is a rather flat story for me. If I had not gotten it, I did it, I do not read. Two stars!</v>
      </c>
    </row>
    <row r="42" ht="15.75" customHeight="1">
      <c r="A42" s="1">
        <v>40.0</v>
      </c>
      <c r="B42" s="3">
        <v>0.0</v>
      </c>
      <c r="C42" s="3">
        <v>0.0</v>
      </c>
      <c r="D42" s="3">
        <v>0.0</v>
      </c>
      <c r="E42" s="3" t="s">
        <v>45</v>
      </c>
      <c r="F42" s="3" t="str">
        <f>IFERROR(__xludf.DUMMYFUNCTION("GOOGLETRANSLATE(E42,""nl"",""en"")"),"After several thrillers have written Sophie Hannah wrote at the request of her publisher a totally different boek.Een book that had to be the spanning.Het book is written in the I-style sphere of the cover, narrated by Louise Beeston.Een woman everywhere "&amp;"against problems oploopt.Een annoying neighbor, an indifferent husband, a police officer who is not her geloofd.Het only bright spot in her life is her son Joseph, who, against her will, to boarding school and sings in one of koor.Nadeel the boarding scho"&amp;"ol is that Joseph can not live at home anymore and there is his mother but not to obscure wennen..Een choir I found boring, wordy book, without spanning.Soms very long sentences, persons deepened indefinitely, a total lack of credibility, in short, no boo"&amp;"k I of this writer used ben.Ik therefore hope that this ""outing"" was single and her next book again the old-fashioned quality that I'm used to her .More than two stars not deserved this book ...")</f>
        <v>After several thrillers have written Sophie Hannah wrote at the request of her publisher a totally different boek.Een book that had to be the spanning.Het book is written in the I-style sphere of the cover, narrated by Louise Beeston.Een woman everywhere against problems oploopt.Een annoying neighbor, an indifferent husband, a police officer who is not her geloofd.Het only bright spot in her life is her son Joseph, who, against her will, to boarding school and sings in one of koor.Nadeel the boarding school is that Joseph can not live at home anymore and there is his mother but not to obscure wennen..Een choir I found boring, wordy book, without spanning.Soms very long sentences, persons deepened indefinitely, a total lack of credibility, in short, no book I of this writer used ben.Ik therefore hope that this "outing" was single and her next book again the old-fashioned quality that I'm used to her .More than two stars not deserved this book ...</v>
      </c>
    </row>
    <row r="43" ht="15.75" customHeight="1">
      <c r="A43" s="1">
        <v>41.0</v>
      </c>
      <c r="B43" s="3">
        <v>1.0</v>
      </c>
      <c r="C43" s="3">
        <v>0.0</v>
      </c>
      <c r="D43" s="3">
        <v>1.0</v>
      </c>
      <c r="E43" s="3" t="s">
        <v>46</v>
      </c>
      <c r="F43" s="3" t="str">
        <f>IFERROR(__xludf.DUMMYFUNCTION("GOOGLETRANSLATE(E43,""nl"",""en"")"),"Lauren Weisberger's books are real books if you want to put your mind as zero: they are easy and quick way to read and the end is very predictable, arise therefore no real tension arcs. This really is a book you can read to unwind before bed. It is not so"&amp;" that you can not stop reading, it is not a page turner.")</f>
        <v>Lauren Weisberger's books are real books if you want to put your mind as zero: they are easy and quick way to read and the end is very predictable, arise therefore no real tension arcs. This really is a book you can read to unwind before bed. It is not so that you can not stop reading, it is not a page turner.</v>
      </c>
    </row>
    <row r="44" ht="15.75" customHeight="1">
      <c r="A44" s="1">
        <v>42.0</v>
      </c>
      <c r="B44" s="3">
        <v>1.0</v>
      </c>
      <c r="C44" s="3">
        <v>1.0</v>
      </c>
      <c r="D44" s="3">
        <v>1.0</v>
      </c>
      <c r="E44" s="3" t="s">
        <v>47</v>
      </c>
      <c r="F44" s="3" t="str">
        <f>IFERROR(__xludf.DUMMYFUNCTION("GOOGLETRANSLATE(E44,""nl"",""en"")"),"This story is a thriller not have a thrilling chases but more a psychological thriller.Het story is about a family, father, mother and two children, a son and a daughter.The shows that they each have their own agenda. Sander's son suddenly disappeared dur"&amp;"ing a summer camp and not gevonden.Na years given the parents a bericht.Een fine writing style and eye for describing altercations, reads this book gets a trein.Je reader always a look in present and verleden.Er play something, but what ............... Gr"&amp;"adually know the author masterfully the story more complicated, but also to elucidate. That's clever! It is exciting in the sense that the threads will come together and you think ............... how it exists.")</f>
        <v>This story is a thriller not have a thrilling chases but more a psychological thriller.Het story is about a family, father, mother and two children, a son and a daughter.The shows that they each have their own agenda. Sander's son suddenly disappeared during a summer camp and not gevonden.Na years given the parents a bericht.Een fine writing style and eye for describing altercations, reads this book gets a trein.Je reader always a look in present and verleden.Er play something, but what ............... Gradually know the author masterfully the story more complicated, but also to elucidate. That's clever! It is exciting in the sense that the threads will come together and you think ............... how it exists.</v>
      </c>
    </row>
    <row r="45" ht="15.75" customHeight="1">
      <c r="A45" s="1">
        <v>43.0</v>
      </c>
      <c r="B45" s="3">
        <v>0.0</v>
      </c>
      <c r="C45" s="3">
        <v>1.0</v>
      </c>
      <c r="D45" s="3">
        <v>1.0</v>
      </c>
      <c r="E45" s="3" t="s">
        <v>48</v>
      </c>
      <c r="F45" s="3" t="str">
        <f>IFERROR(__xludf.DUMMYFUNCTION("GOOGLETRANSLATE(E45,""nl"",""en"")"),"Harry Bosch would long be retired, but in this part of the renowned cycle has the allure of a James Bond opponents lettterlijk at high altitude respond treedt.In typical no nonsense think-and write rhythm of Michael Connelly, a display his protagonist Har"&amp;"ry Bosch says the acclaimed writer yet another success story of the detective still ""only"" voluntary work at the San Fernando Police Department.Echt we are happy as readers not criminal universe in which our hero moves. Bosch itself remains modest and a"&amp;" bit gloomy. Every time you get put on the wrong track. Have you solved a case, there is new is emerging again. Are you even accused of manipulation. Do you still make your brother need, the wily lawyer, Mickey Haller.En you think, to have a blatant injus"&amp;"tice, it proves yet again anders.Ja, Bosch gets to choose his old age. And as Tom Cruise in his best days on the big screen, he now tackles every mission impossible and bring it to a satisfactory conclusion. As he has in the one case in which he is accuse"&amp;"d of manipulation, really need the gifts and tricks of his broer.En anyway, it does not tell Hollywood success storie which Connelly. No, although Bosch acts as a troubleshooter for Connelly in many cases resolves, yet he paints a bleak picture of the dru"&amp;"g scene in Los Angeles. The description of the busloads of drug addicts gives may be a bleak picture of how man in decline. Bosch undercover, gets a soft spot for one of these solves cases that it might be reminiscent of his now deceased wife. Probably, a"&amp;"nother story from Bosch will continue its history gaan.Elk book Connelly reflects high quality and would this book compared to other thriller writers easily get 5 stars. So why four? Compared with other books Connelly, the story is somewhat slow start. An"&amp;"d antics at high altitude or go very smoothly. But, what am I now. It still does not mean, that this book is again a real highlight.")</f>
        <v>Harry Bosch would long be retired, but in this part of the renowned cycle has the allure of a James Bond opponents lettterlijk at high altitude respond treedt.In typical no nonsense think-and write rhythm of Michael Connelly, a display his protagonist Harry Bosch says the acclaimed writer yet another success story of the detective still "only" voluntary work at the San Fernando Police Department.Echt we are happy as readers not criminal universe in which our hero moves. Bosch itself remains modest and a bit gloomy. Every time you get put on the wrong track. Have you solved a case, there is new is emerging again. Are you even accused of manipulation. Do you still make your brother need, the wily lawyer, Mickey Haller.En you think, to have a blatant injustice, it proves yet again anders.Ja, Bosch gets to choose his old age. And as Tom Cruise in his best days on the big screen, he now tackles every mission impossible and bring it to a satisfactory conclusion. As he has in the one case in which he is accused of manipulation, really need the gifts and tricks of his broer.En anyway, it does not tell Hollywood success storie which Connelly. No, although Bosch acts as a troubleshooter for Connelly in many cases resolves, yet he paints a bleak picture of the drug scene in Los Angeles. The description of the busloads of drug addicts gives may be a bleak picture of how man in decline. Bosch undercover, gets a soft spot for one of these solves cases that it might be reminiscent of his now deceased wife. Probably, another story from Bosch will continue its history gaan.Elk book Connelly reflects high quality and would this book compared to other thriller writers easily get 5 stars. So why four? Compared with other books Connelly, the story is somewhat slow start. And antics at high altitude or go very smoothly. But, what am I now. It still does not mean, that this book is again a real highlight.</v>
      </c>
    </row>
    <row r="46" ht="15.75" customHeight="1">
      <c r="A46" s="1">
        <v>44.0</v>
      </c>
      <c r="B46" s="3">
        <v>1.0</v>
      </c>
      <c r="C46" s="3">
        <v>1.0</v>
      </c>
      <c r="D46" s="3">
        <v>1.0</v>
      </c>
      <c r="E46" s="3" t="s">
        <v>49</v>
      </c>
      <c r="F46" s="3" t="str">
        <f>IFERROR(__xludf.DUMMYFUNCTION("GOOGLETRANSLATE(E46,""nl"",""en"")"),"Before, I watched as a small child to the series Baantjer. It Piet Römer starred as Detective De Cock cee cee oo kaa. Great as he fulfilled that role! He gave his own twist, a wise man, a wise detective but sometimes there was also a joke. When I started "&amp;"the book, I did not expect that I would learn so much. The stories such as Peter Römer has described them, accompanied by flashbacks, giving you inspiration for your own life. Piet Römer was a fighter, a man with knowledge of his profession (acting) not t"&amp;"oo high demands but want a piece of qualitative (acting) is good. No commercial tape. Besides the serious of his life we ​​know of him, there will be a way forward Piet that will amaze. Spontaneous road trip to France or Spain for spontaneous shooting for"&amp;" television. What Peter did, one thing is evident in the book, work hard and live your life! Living the life! Piet so there was really good! This book is really a must, an inspiration for young and old. If you still have not fulfilled your ambitions, this"&amp;" book shows how it can be in any form. Through trial and error, this book shows that it happens everywhere. And this book reads more smoothly and also varied. Lovely to have a few days with sweetly zijn.Veel fun reading! Greetings from Sophie!")</f>
        <v>Before, I watched as a small child to the series Baantjer. It Piet Römer starred as Detective De Cock cee cee oo kaa. Great as he fulfilled that role! He gave his own twist, a wise man, a wise detective but sometimes there was also a joke. When I started the book, I did not expect that I would learn so much. The stories such as Peter Römer has described them, accompanied by flashbacks, giving you inspiration for your own life. Piet Römer was a fighter, a man with knowledge of his profession (acting) not too high demands but want a piece of qualitative (acting) is good. No commercial tape. Besides the serious of his life we ​​know of him, there will be a way forward Piet that will amaze. Spontaneous road trip to France or Spain for spontaneous shooting for television. What Peter did, one thing is evident in the book, work hard and live your life! Living the life! Piet so there was really good! This book is really a must, an inspiration for young and old. If you still have not fulfilled your ambitions, this book shows how it can be in any form. Through trial and error, this book shows that it happens everywhere. And this book reads more smoothly and also varied. Lovely to have a few days with sweetly zijn.Veel fun reading! Greetings from Sophie!</v>
      </c>
    </row>
    <row r="47" ht="15.75" customHeight="1">
      <c r="A47" s="1">
        <v>45.0</v>
      </c>
      <c r="B47" s="3">
        <v>0.0</v>
      </c>
      <c r="C47" s="3">
        <v>0.0</v>
      </c>
      <c r="D47" s="3">
        <v>0.0</v>
      </c>
      <c r="E47" s="3" t="s">
        <v>50</v>
      </c>
      <c r="F47" s="3" t="str">
        <f>IFERROR(__xludf.DUMMYFUNCTION("GOOGLETRANSLATE(E47,""nl"",""en"")"),"Karen Sharpe and Phoenix, there's a good point, but it is unfortunately not quite out.The story itself is a fascinating whole. That a writer there in any depth would stabbing, is a good thing. Connor goes too far, however, there in one step. Some of the ("&amp;"62 !!) chapters clearly indicate he knows how a police investigation proceeds to detail; it is therefore at times be a saai.Bovendien make names and events and links to events there is a lot of complexity - not ideal for those with time constraints for a "&amp;"month or more on a book doet.De last 50 pages of the rate goes up then suddenly , you are presented with an exciting finale, and put everything clearly in a row. However, the credibility thereby surely lost a lot. Furthermore you look retrospectively back"&amp;" to the three-page intro - past events where the book begins with - and you wonder what the utility and value of the intro ... Phoenix and Karen Sharpe, there's a good point, but it does not really matter ...")</f>
        <v>Karen Sharpe and Phoenix, there's a good point, but it is unfortunately not quite out.The story itself is a fascinating whole. That a writer there in any depth would stabbing, is a good thing. Connor goes too far, however, there in one step. Some of the (62 !!) chapters clearly indicate he knows how a police investigation proceeds to detail; it is therefore at times be a saai.Bovendien make names and events and links to events there is a lot of complexity - not ideal for those with time constraints for a month or more on a book doet.De last 50 pages of the rate goes up then suddenly , you are presented with an exciting finale, and put everything clearly in a row. However, the credibility thereby surely lost a lot. Furthermore you look retrospectively back to the three-page intro - past events where the book begins with - and you wonder what the utility and value of the intro ... Phoenix and Karen Sharpe, there's a good point, but it does not really matter ...</v>
      </c>
    </row>
    <row r="48" ht="15.75" customHeight="1">
      <c r="A48" s="1">
        <v>46.0</v>
      </c>
      <c r="B48" s="3">
        <v>1.0</v>
      </c>
      <c r="C48" s="3">
        <v>1.0</v>
      </c>
      <c r="D48" s="3">
        <v>1.0</v>
      </c>
      <c r="E48" s="3" t="s">
        <v>51</v>
      </c>
      <c r="F48" s="3" t="str">
        <f>IFERROR(__xludf.DUMMYFUNCTION("GOOGLETRANSLATE(E48,""nl"",""en"")"),"Wolfie playful smell one day a nasty smell and goes his nose. He finds a wise old goat who tells him that today is her last day. That last day bring new friends together and Wolfie goat learns about what death really means. He finds it an exciting adventu"&amp;"re and want to do a game old goat who dies first. Old goat find him endearing and playing mee.Op a very nice, bright and sweet way is described in this picture book how it is when someone dies. Nowhere you become frightened, it just seems like a nice adve"&amp;"nture that death is not the end of everything. And there's a lot of humor, very fine! Recognizable is the curiosity of the young wolf and the ease with which he asks questions and how he eventually deal with it as an old goat than is really dead. Really a"&amp;" childish way, it is strange and new, but it's also part of usual. Beautifully done! And endearing story comes alive through beautiful soft and dreamy illustrations by Caroline. A perfect combination!")</f>
        <v>Wolfie playful smell one day a nasty smell and goes his nose. He finds a wise old goat who tells him that today is her last day. That last day bring new friends together and Wolfie goat learns about what death really means. He finds it an exciting adventure and want to do a game old goat who dies first. Old goat find him endearing and playing mee.Op a very nice, bright and sweet way is described in this picture book how it is when someone dies. Nowhere you become frightened, it just seems like a nice adventure that death is not the end of everything. And there's a lot of humor, very fine! Recognizable is the curiosity of the young wolf and the ease with which he asks questions and how he eventually deal with it as an old goat than is really dead. Really a childish way, it is strange and new, but it's also part of usual. Beautifully done! And endearing story comes alive through beautiful soft and dreamy illustrations by Caroline. A perfect combination!</v>
      </c>
    </row>
    <row r="49" ht="15.75" customHeight="1">
      <c r="A49" s="1">
        <v>47.0</v>
      </c>
      <c r="B49" s="3">
        <v>1.0</v>
      </c>
      <c r="C49" s="3">
        <v>1.0</v>
      </c>
      <c r="D49" s="3">
        <v>1.0</v>
      </c>
      <c r="E49" s="3" t="s">
        <v>52</v>
      </c>
      <c r="F49" s="3" t="str">
        <f>IFERROR(__xludf.DUMMYFUNCTION("GOOGLETRANSLATE(E49,""nl"",""en"")"),"A delicious and easy book to read short stories that all have something to do with the title Release.")</f>
        <v>A delicious and easy book to read short stories that all have something to do with the title Release.</v>
      </c>
    </row>
    <row r="50" ht="15.75" customHeight="1">
      <c r="A50" s="1">
        <v>48.0</v>
      </c>
      <c r="B50" s="3">
        <v>1.0</v>
      </c>
      <c r="C50" s="3">
        <v>1.0</v>
      </c>
      <c r="D50" s="3">
        <v>1.0</v>
      </c>
      <c r="E50" s="3" t="s">
        <v>53</v>
      </c>
      <c r="F50" s="3" t="str">
        <f>IFERROR(__xludf.DUMMYFUNCTION("GOOGLETRANSLATE(E50,""nl"",""en"")"),"No conflict brought destruction and tragedy on such a large scale as the Second World War. Many people were held for decisive choices between good and evil, between conscience and duty. Such conditions are therefore invite countless appeared to writing no"&amp;"vels and penetrating it. A new positive outlier in this genre Witter Black, the debut novel by Johan van den Ende.Witter Black - Johan van den Ende We write Italy, autumn 1943 / spring 1944. In Italy, formerly led by Benito Mussolini, an ally of the third"&amp;" Reich, is becoming increasingly violent struggle developed between the German occupation authorities and the Italian opposition after the Allied invasion of September 1943. Against this background there is the historical novel Witter black Johan van den "&amp;"Ende himself. The main character is Marco Sebastien Tinie Corletti, an Italian count who collaborates with the Germans and has served as a member of the Schutzstaffel (SS) in the Dachau concentration camp. He awakens initially impressed by the snobbish, s"&amp;"poiled aristocrat. It soon became apparent that he was a complex person with many doubts, struggling with his conscience on the one hand and its position in the SS on the other side. His feelings are best expressed in his diary passages contained in the r"&amp;"oman.Marco fights against Italian partisans, the Catholic clergy who support them, but also to his feelings and his brethren of the SS. Throughout the book he has (sometimes forced by outside pressure) to make some tough choices. Most of these fall out wr"&amp;"ong, both for himself and for his immediate environment. It is hard is the reader assess his form, because he himself seeking which side he stands. He therefore has some similarities to the German detective and a member of the Security Service Bernie Gunt"&amp;"her, the famous creation of Scottish author Philip Kerr.In compared to his boss and friend, SS Oberführer Helmut von schlagen, Corletti look like a choirboy. Von schlagen is the stereotype of the SS. He has an Aryan appearance, is cruel and very violent a"&amp;"nd has an obsessive hatred of Jews. At the same time it carries with it a big secret that it can be fatal. Other major characters in the book are members of the family Tandori, a Jewish family, on whose estate the SS detachment Von schlagen is ingekwartie"&amp;"rd.De family consists of the full-Jewish father Nando's mother Hannelore tandori-Von Walter Kirchen, whose brother held a high position within the Nazi Party, and their daughter Esther and son Rufus. Esther and Mark have a common past. There is a certain "&amp;"affection between the SS and the half-Jewish woman, which creates a lot of tension. Like Marco Ester holds a diary, which tracks are recorded in the novel. This provides some beautiful passages, such as: ""I want my memories tonight falling like leaves fr"&amp;"om a tree: Autumn in my head. And then, just before the sun rises, there is the purification of frost, winter with its snow-white snow, ice crystals, and the scent of jasmine. And then, on waking, there is the spring, a new world in which I again must jew"&amp;", again will dance, sing, play the violin, enjoy, and where I will be in love again as I once was. ""The book contains many such beautiful and tragic passages in both the diary and in the dialogues hoofdpersonages.Historische figures as cited previously a"&amp;"lready written many novels that take place during the Second World War. This makes it difficult to be original. The author succeeds however good. Certain aspects of the story seem far-fetched at first. Due to the complex and sophisticated manner in which "&amp;"the author describes, however, the story is nothing illogical about. The author has established a highly sophisticated writing style that stands out in more beautiful sentences. In the beginning, the story develops slowly. This is the author able to the c"&amp;"haracters of the protagonists good deepen. Throughout the book, the pace increases and you increasingly sucked into the story. There ensues an ingenious plot, which include (fighting) Italian partisans, looted art, the Pope and the Vatican involved. All t"&amp;"he characters are faced with difficult choices and many of them turn out a different, obscure, or even lighter side. The author knows a tragic love story full of intrigue convincingly interweaving with the raw war italy.The book contains some very violent"&amp;" passages, such as the German method of struggle is addressed to the Italian resistance, marked by gruesome reprisals . However, the violence is never gratuitous, unlike in other war novels. There are also some very touching and loving parts of the book o"&amp;"pgenomen.Albert KesselringVan den Ende has clearly done a lot of research for his book. He describes some actually existing characters and events held in truthful manner. This he knows in a friendly way to incorporate into his novel. A number of historica"&amp;"l figures who revue pass the cruel Higher SS and Polizeiführeraan the Adriatic coast, SS-Gruppenführer Odilo Globocnik, the ""smiling"" Oberbefehlshaber Südwest, General Field and Höchste SS and Police Leader Italy, SS-Obergruppenführer Karl Wolff.Ook res"&amp;"earch the German SS judge Konrad Morgen performed during the war to corruption and other misconduct by members of the SS in the German concentration camps is touched upon. Back of the book indicates that the story is based on historical facts and for more"&amp;" information, see the website Witterzwart.nl. It might also have been interesting in the book take some more background information to, for example, about what people really lived and the fictional characters zijn.Witter black is an excellent debut novel."&amp;" As the title suggests, you can not tell whether someone is white or black. Van den Ende shows that even the distribution of white, black and gray does not always do justice to the complex situation during World War II. The book is a must for anyone inter"&amp;"ested in World War II. Not only because of the poignant and tragic story, but also because it paints a realistic picture of the war and what impact they have on the (personal) development of those involved.")</f>
        <v>No conflict brought destruction and tragedy on such a large scale as the Second World War. Many people were held for decisive choices between good and evil, between conscience and duty. Such conditions are therefore invite countless appeared to writing novels and penetrating it. A new positive outlier in this genre Witter Black, the debut novel by Johan van den Ende.Witter Black - Johan van den Ende We write Italy, autumn 1943 / spring 1944. In Italy, formerly led by Benito Mussolini, an ally of the third Reich, is becoming increasingly violent struggle developed between the German occupation authorities and the Italian opposition after the Allied invasion of September 1943. Against this background there is the historical novel Witter black Johan van den Ende himself. The main character is Marco Sebastien Tinie Corletti, an Italian count who collaborates with the Germans and has served as a member of the Schutzstaffel (SS) in the Dachau concentration camp. He awakens initially impressed by the snobbish, spoiled aristocrat. It soon became apparent that he was a complex person with many doubts, struggling with his conscience on the one hand and its position in the SS on the other side. His feelings are best expressed in his diary passages contained in the roman.Marco fights against Italian partisans, the Catholic clergy who support them, but also to his feelings and his brethren of the SS. Throughout the book he has (sometimes forced by outside pressure) to make some tough choices. Most of these fall out wrong, both for himself and for his immediate environment. It is hard is the reader assess his form, because he himself seeking which side he stands. He therefore has some similarities to the German detective and a member of the Security Service Bernie Gunther, the famous creation of Scottish author Philip Kerr.In compared to his boss and friend, SS Oberführer Helmut von schlagen, Corletti look like a choirboy. Von schlagen is the stereotype of the SS. He has an Aryan appearance, is cruel and very violent and has an obsessive hatred of Jews. At the same time it carries with it a big secret that it can be fatal. Other major characters in the book are members of the family Tandori, a Jewish family, on whose estate the SS detachment Von schlagen is ingekwartierd.De family consists of the full-Jewish father Nando's mother Hannelore tandori-Von Walter Kirchen, whose brother held a high position within the Nazi Party, and their daughter Esther and son Rufus. Esther and Mark have a common past. There is a certain affection between the SS and the half-Jewish woman, which creates a lot of tension. Like Marco Ester holds a diary, which tracks are recorded in the novel. This provides some beautiful passages, such as: "I want my memories tonight falling like leaves from a tree: Autumn in my head. And then, just before the sun rises, there is the purification of frost, winter with its snow-white snow, ice crystals, and the scent of jasmine. And then, on waking, there is the spring, a new world in which I again must jew, again will dance, sing, play the violin, enjoy, and where I will be in love again as I once was. "The book contains many such beautiful and tragic passages in both the diary and in the dialogues hoofdpersonages.Historische figures as cited previously already written many novels that take place during the Second World War. This makes it difficult to be original. The author succeeds however good. Certain aspects of the story seem far-fetched at first. Due to the complex and sophisticated manner in which the author describes, however, the story is nothing illogical about. The author has established a highly sophisticated writing style that stands out in more beautiful sentences. In the beginning, the story develops slowly. This is the author able to the characters of the protagonists good deepen. Throughout the book, the pace increases and you increasingly sucked into the story. There ensues an ingenious plot, which include (fighting) Italian partisans, looted art, the Pope and the Vatican involved. All the characters are faced with difficult choices and many of them turn out a different, obscure, or even lighter side. The author knows a tragic love story full of intrigue convincingly interweaving with the raw war italy.The book contains some very violent passages, such as the German method of struggle is addressed to the Italian resistance, marked by gruesome reprisals . However, the violence is never gratuitous, unlike in other war novels. There are also some very touching and loving parts of the book opgenomen.Albert KesselringVan den Ende has clearly done a lot of research for his book. He describes some actually existing characters and events held in truthful manner. This he knows in a friendly way to incorporate into his novel. A number of historical figures who revue pass the cruel Higher SS and Polizeiführeraan the Adriatic coast, SS-Gruppenführer Odilo Globocnik, the "smiling" Oberbefehlshaber Südwest, General Field and Höchste SS and Police Leader Italy, SS-Obergruppenführer Karl Wolff.Ook research the German SS judge Konrad Morgen performed during the war to corruption and other misconduct by members of the SS in the German concentration camps is touched upon. Back of the book indicates that the story is based on historical facts and for more information, see the website Witterzwart.nl. It might also have been interesting in the book take some more background information to, for example, about what people really lived and the fictional characters zijn.Witter black is an excellent debut novel. As the title suggests, you can not tell whether someone is white or black. Van den Ende shows that even the distribution of white, black and gray does not always do justice to the complex situation during World War II. The book is a must for anyone interested in World War II. Not only because of the poignant and tragic story, but also because it paints a realistic picture of the war and what impact they have on the (personal) development of those involved.</v>
      </c>
    </row>
    <row r="51" ht="15.75" customHeight="1">
      <c r="A51" s="1">
        <v>49.0</v>
      </c>
      <c r="B51" s="3">
        <v>0.0</v>
      </c>
      <c r="C51" s="3">
        <v>0.0</v>
      </c>
      <c r="D51" s="3">
        <v>0.0</v>
      </c>
      <c r="E51" s="3" t="s">
        <v>54</v>
      </c>
      <c r="F51" s="3" t="str">
        <f>IFERROR(__xludf.DUMMYFUNCTION("GOOGLETRANSLATE(E51,""nl"",""en"")"),"Dick Francis was known for his horse thrillers he wrote for nearly forty years until 2000. In 2006 he picked up the thread again with his son Felix Francis. Together they wrote three thrillers, Dicks to death in 2010. At stake is Felix's first thriller he"&amp;" just schreef.Het story is narrated by Nick Foxton, a former jockey who is in the financial sector following a serious accident to work. When a horse is his colleague Herb, who stands beside him between a large audience, pumped full of bullets. To his sur"&amp;"prise, Nick turns the sole heir of his Herb too late and he therefore not waste any time to search the belongings of his murdered colleagues. In addition, he does finds that the police and escaped together with all information that it automatically will b"&amp;"e provided by others, but Nick put on the trail of a major financial fraude.Een son can have the name of his father, but that does not he automatically has his talent. If the name Francis would not have been on the books, it would not be noticed in the th"&amp;"riller offer. Felix Francis is not a master at setting up a plot, as appears on the game. The story that the death of Herb have to deal with clandestine American gamblers gets completely snowed under. Only at the end Felix thinks that he must also handle "&amp;"wire and still does so then in a way that is very short sighted. The reason Felix gives a warning note in the pockets of Herb does not fit into the story. At the end of his story Felix takes the cliché of stole the villain being killed all known for the p"&amp;"rotagonist. And for all the wicked not known, Felix let the other characters do fantasize together a theory that fits the facts must verklaren.De colorless character drawing upon the simple story. Beware when Nick domestic troubles are addressed, the char"&amp;"acters have a glimmer of life. Nick himself remains a bouncing ball flying from event to event without knowing what hit him. Felix has a writing style which he regularly comments Nick let specify what is said. It then goes into phrases like: ""I'm sorry, "&amp;"I thought, but not really."" The game is especially suitable for people who never read and grasp at most once a year during the holidays to a thriller. The average reader may thriller set on a book more demands.")</f>
        <v>Dick Francis was known for his horse thrillers he wrote for nearly forty years until 2000. In 2006 he picked up the thread again with his son Felix Francis. Together they wrote three thrillers, Dicks to death in 2010. At stake is Felix's first thriller he just schreef.Het story is narrated by Nick Foxton, a former jockey who is in the financial sector following a serious accident to work. When a horse is his colleague Herb, who stands beside him between a large audience, pumped full of bullets. To his surprise, Nick turns the sole heir of his Herb too late and he therefore not waste any time to search the belongings of his murdered colleagues. In addition, he does finds that the police and escaped together with all information that it automatically will be provided by others, but Nick put on the trail of a major financial fraude.Een son can have the name of his father, but that does not he automatically has his talent. If the name Francis would not have been on the books, it would not be noticed in the thriller offer. Felix Francis is not a master at setting up a plot, as appears on the game. The story that the death of Herb have to deal with clandestine American gamblers gets completely snowed under. Only at the end Felix thinks that he must also handle wire and still does so then in a way that is very short sighted. The reason Felix gives a warning note in the pockets of Herb does not fit into the story. At the end of his story Felix takes the cliché of stole the villain being killed all known for the protagonist. And for all the wicked not known, Felix let the other characters do fantasize together a theory that fits the facts must verklaren.De colorless character drawing upon the simple story. Beware when Nick domestic troubles are addressed, the characters have a glimmer of life. Nick himself remains a bouncing ball flying from event to event without knowing what hit him. Felix has a writing style which he regularly comments Nick let specify what is said. It then goes into phrases like: "I'm sorry, I thought, but not really." The game is especially suitable for people who never read and grasp at most once a year during the holidays to a thriller. The average reader may thriller set on a book more demands.</v>
      </c>
    </row>
    <row r="52" ht="15.75" customHeight="1">
      <c r="A52" s="1">
        <v>50.0</v>
      </c>
      <c r="B52" s="3">
        <v>1.0</v>
      </c>
      <c r="C52" s="3">
        <v>0.0</v>
      </c>
      <c r="D52" s="3">
        <v>1.0</v>
      </c>
      <c r="E52" s="3" t="s">
        <v>55</v>
      </c>
      <c r="F52" s="3" t="str">
        <f>IFERROR(__xludf.DUMMYFUNCTION("GOOGLETRANSLATE(E52,""nl"",""en"")"),"Bessy goes after the death of its patron looking for work as a maid in Scotland. Halfway though it lingers near Snatter and find work in a country with a wrekkige gentleman with political ambitions and a dear mistress with surely peculiar traits relative "&amp;"to the animal house staff. It commits them to follow foreign orders and then observe them in their execution. This will get the lady of the house insight into the thinking and living environment of the staff. She writes her findings carefully in her book:"&amp;" The Observations. Moreover, they also asked the staff to keep a diary and to her here for lezen.Bessy know from fish which have left many girls -states because of that 'foolish cures' mevrouw- of the house. But she also finds out that a certain Nora myst"&amp;"eriueze way of life has come ... and was pregnant. Who was that Nora covered her mistress still harbored such love, why and especially how they died? Bessy decides to find an answer to these questions and looks at the house. Here she comes up with the ide"&amp;"a once Ms. good fear to hunt through some ""ghosts"". The whole plan, however, walk severely out of control and makes Mrs. literally knettergek.Aan this book do you get not really addicted, but you expect that the author with an at least surprising end wi"&amp;"ll come up. One moment, it seems that it becomes predictable, but no so. Yet a surprising end ... for those who just want to think about it. Jane Harris after all manage to make everyone involved crazy in a handsome structure: no ma'am, but also her husba"&amp;"nd James at the end of the book, mad with grief. Ultimately the question can even identify who at the end of the story as mentally ill ended up in the institution: Ms. Bessy or ...? When the reader is mulling over this question, it is a danger ... to also"&amp;" be gaga too. Read at your own risk!")</f>
        <v>Bessy goes after the death of its patron looking for work as a maid in Scotland. Halfway though it lingers near Snatter and find work in a country with a wrekkige gentleman with political ambitions and a dear mistress with surely peculiar traits relative to the animal house staff. It commits them to follow foreign orders and then observe them in their execution. This will get the lady of the house insight into the thinking and living environment of the staff. She writes her findings carefully in her book: The Observations. Moreover, they also asked the staff to keep a diary and to her here for lezen.Bessy know from fish which have left many girls -states because of that 'foolish cures' mevrouw- of the house. But she also finds out that a certain Nora mysteriueze way of life has come ... and was pregnant. Who was that Nora covered her mistress still harbored such love, why and especially how they died? Bessy decides to find an answer to these questions and looks at the house. Here she comes up with the idea once Ms. good fear to hunt through some "ghosts". The whole plan, however, walk severely out of control and makes Mrs. literally knettergek.Aan this book do you get not really addicted, but you expect that the author with an at least surprising end will come up. One moment, it seems that it becomes predictable, but no so. Yet a surprising end ... for those who just want to think about it. Jane Harris after all manage to make everyone involved crazy in a handsome structure: no ma'am, but also her husband James at the end of the book, mad with grief. Ultimately the question can even identify who at the end of the story as mentally ill ended up in the institution: Ms. Bessy or ...? When the reader is mulling over this question, it is a danger ... to also be gaga too. Read at your own risk!</v>
      </c>
    </row>
    <row r="53" ht="15.75" customHeight="1">
      <c r="A53" s="1">
        <v>51.0</v>
      </c>
      <c r="B53" s="3">
        <v>1.0</v>
      </c>
      <c r="C53" s="3">
        <v>1.0</v>
      </c>
      <c r="D53" s="3">
        <v>1.0</v>
      </c>
      <c r="E53" s="3" t="s">
        <v>56</v>
      </c>
      <c r="F53" s="3" t="str">
        <f>IFERROR(__xludf.DUMMYFUNCTION("GOOGLETRANSLATE(E53,""nl"",""en"")"),"The re-releases of Aftermath by Peter Robinson is no pocket, slightly larger, but retain a paperback and well with one hand. At first I thought it was small fonts less fine, read it not so easy, especially since the beginning which is messy, after two hor"&amp;"rifying chapters. But then I was gripped by the story and just wanted to read. The book I read when in one breath. And the denouement is bijzonder.Alan Banks is an enjoyable, brooding inspector. Dpordat Robinson put it down as well and so are the other ch"&amp;"aracters they go live and be real. I'm Peter Robinson did not know the name Alan Banks have looked familiar to me. I think I've read books about him when I was still in the library, and that was in 2002. I definitely want more of Peter Robinson read about"&amp;" Alan Banks. Recommended.")</f>
        <v>The re-releases of Aftermath by Peter Robinson is no pocket, slightly larger, but retain a paperback and well with one hand. At first I thought it was small fonts less fine, read it not so easy, especially since the beginning which is messy, after two horrifying chapters. But then I was gripped by the story and just wanted to read. The book I read when in one breath. And the denouement is bijzonder.Alan Banks is an enjoyable, brooding inspector. Dpordat Robinson put it down as well and so are the other characters they go live and be real. I'm Peter Robinson did not know the name Alan Banks have looked familiar to me. I think I've read books about him when I was still in the library, and that was in 2002. I definitely want more of Peter Robinson read about Alan Banks. Recommended.</v>
      </c>
    </row>
    <row r="54" ht="15.75" customHeight="1">
      <c r="A54" s="1">
        <v>52.0</v>
      </c>
      <c r="B54" s="3">
        <v>1.0</v>
      </c>
      <c r="C54" s="3">
        <v>1.0</v>
      </c>
      <c r="D54" s="3">
        <v>1.0</v>
      </c>
      <c r="E54" s="3" t="s">
        <v>57</v>
      </c>
      <c r="F54" s="3" t="str">
        <f>IFERROR(__xludf.DUMMYFUNCTION("GOOGLETRANSLATE(E54,""nl"",""en"")"),"Wow! Wow! Wow! What a wonderful, touching story. I read it with a smile and a tear. Read it so especially outside where everyone can see and hear;) I recommend this to anyone who has enjoyed Monsieur Linh and His Child and 7 minutes after midnight. Wow!")</f>
        <v>Wow! Wow! Wow! What a wonderful, touching story. I read it with a smile and a tear. Read it so especially outside where everyone can see and hear;) I recommend this to anyone who has enjoyed Monsieur Linh and His Child and 7 minutes after midnight. Wow!</v>
      </c>
    </row>
    <row r="55" ht="15.75" customHeight="1">
      <c r="A55" s="1">
        <v>53.0</v>
      </c>
      <c r="B55" s="3">
        <v>0.0</v>
      </c>
      <c r="C55" s="3">
        <v>1.0</v>
      </c>
      <c r="D55" s="3">
        <v>1.0</v>
      </c>
      <c r="E55" s="3" t="s">
        <v>58</v>
      </c>
      <c r="F55" s="3" t="str">
        <f>IFERROR(__xludf.DUMMYFUNCTION("GOOGLETRANSLATE(E55,""nl"",""en"")"),"A special career switch was author Mechtild Borrmann. After a career in dance and theater educator, Gestalt therapist and personnel manager she decided to learn the writing profession. In Germany, her novels several prizes won. War Child is her debut in t"&amp;"he Netherlands. For the feelgood club Hebban I got the book on ahead lezen.Wanneer Hanno find a boy without someone who cares about him, he decides to take him home. So just have to fight anyone after World War II to survive and it would be inhuman to lea"&amp;"ve the boy alone. Years before fighting the family Anquist for their lives. Even rich people in Germany were not easy during the war. And years later - in the present - Anna wonders why her mother she behaves strangely. And Joost would ever get answers to"&amp;" his questions? Borrmann take you to three different times in Oorlogskind. We follow Clara Anquist around 1945, Hanno and his family in 1947 and Anna and Joost in 1992. At first it seems very complicated to three times by reading together. Yet that is not"&amp;" the case. Borrmann know three times to clearly differ from each other by a good variety of tijd.Ook if you do not look at what year the chapter is - each chapter begins with a date - the story is easy to follow. The atmosphere of the rich that they can s"&amp;"urvive difficult, if just after the war is typical of that era. The sorrow of loss - not only of those around them, but also of property and injustice is palpable on every pagina.Ook in the story of Hanno is clear the atmosphere to taste. Hanno's life con"&amp;"sists of survival. Illegally selling things to stay alive. The fear of the cold death freezing and the many rumors that arise when you save it to know. The oppressive atmosphere of Hamburg after the Second World splashed the pages and sometimes even do ri"&amp;"llen.In present is little atmosphere. Joost and Anna are both looking for the truth. While they look at the story, light Borrmann getting a piece of the veil. The story slowly comes to a climax and you as a reader busy for the mystery to lossen.Helaas it "&amp;"as quite clear who is who and that makes this story also very predictable. That's a shame, but it does not make it a bad book. Namely the war child must have not only the mystery, but above all the atmosphere descriptions on a black period in Duitsland.He"&amp;"t story is based on a true event, the unsolved murders debris. Borrmann is a fictional story around it invented, but knows how to write the history. The poor and the rich lifestyle is adjacent special. Oorlogskind gives a glimpse into a piece of history t"&amp;"hat many have never thought about. Only so it is already a must read.")</f>
        <v>A special career switch was author Mechtild Borrmann. After a career in dance and theater educator, Gestalt therapist and personnel manager she decided to learn the writing profession. In Germany, her novels several prizes won. War Child is her debut in the Netherlands. For the feelgood club Hebban I got the book on ahead lezen.Wanneer Hanno find a boy without someone who cares about him, he decides to take him home. So just have to fight anyone after World War II to survive and it would be inhuman to leave the boy alone. Years before fighting the family Anquist for their lives. Even rich people in Germany were not easy during the war. And years later - in the present - Anna wonders why her mother she behaves strangely. And Joost would ever get answers to his questions? Borrmann take you to three different times in Oorlogskind. We follow Clara Anquist around 1945, Hanno and his family in 1947 and Anna and Joost in 1992. At first it seems very complicated to three times by reading together. Yet that is not the case. Borrmann know three times to clearly differ from each other by a good variety of tijd.Ook if you do not look at what year the chapter is - each chapter begins with a date - the story is easy to follow. The atmosphere of the rich that they can survive difficult, if just after the war is typical of that era. The sorrow of loss - not only of those around them, but also of property and injustice is palpable on every pagina.Ook in the story of Hanno is clear the atmosphere to taste. Hanno's life consists of survival. Illegally selling things to stay alive. The fear of the cold death freezing and the many rumors that arise when you save it to know. The oppressive atmosphere of Hamburg after the Second World splashed the pages and sometimes even do rillen.In present is little atmosphere. Joost and Anna are both looking for the truth. While they look at the story, light Borrmann getting a piece of the veil. The story slowly comes to a climax and you as a reader busy for the mystery to lossen.Helaas it as quite clear who is who and that makes this story also very predictable. That's a shame, but it does not make it a bad book. Namely the war child must have not only the mystery, but above all the atmosphere descriptions on a black period in Duitsland.Het story is based on a true event, the unsolved murders debris. Borrmann is a fictional story around it invented, but knows how to write the history. The poor and the rich lifestyle is adjacent special. Oorlogskind gives a glimpse into a piece of history that many have never thought about. Only so it is already a must read.</v>
      </c>
    </row>
    <row r="56" ht="15.75" customHeight="1">
      <c r="A56" s="1">
        <v>54.0</v>
      </c>
      <c r="B56" s="3">
        <v>1.0</v>
      </c>
      <c r="C56" s="3">
        <v>1.0</v>
      </c>
      <c r="D56" s="3">
        <v>1.0</v>
      </c>
      <c r="E56" s="3" t="s">
        <v>59</v>
      </c>
      <c r="F56" s="3" t="str">
        <f>IFERROR(__xludf.DUMMYFUNCTION("GOOGLETRANSLATE(E56,""nl"",""en"")"),"The book Zondagskind describes the life of the young Jasmijn.Op personal and penetrating way she let the reader into the skin crawl someone with autisme.Gaandeweg the story live intensely with her and understand how it would be like this to go.")</f>
        <v>The book Zondagskind describes the life of the young Jasmijn.Op personal and penetrating way she let the reader into the skin crawl someone with autisme.Gaandeweg the story live intensely with her and understand how it would be like this to go.</v>
      </c>
    </row>
    <row r="57" ht="15.75" customHeight="1">
      <c r="A57" s="1">
        <v>55.0</v>
      </c>
      <c r="B57" s="3">
        <v>1.0</v>
      </c>
      <c r="C57" s="3">
        <v>1.0</v>
      </c>
      <c r="D57" s="3">
        <v>1.0</v>
      </c>
      <c r="E57" s="3" t="s">
        <v>60</v>
      </c>
      <c r="F57" s="3" t="str">
        <f>IFERROR(__xludf.DUMMYFUNCTION("GOOGLETRANSLATE(E57,""nl"",""en"")"),"You know these things happen, but a girl only 12 years when she enters this world is really very erg.Hoe left she sometimes goes all her mixed feelings for ManouIk find it a shocking book and hurry inconceivable that she can continue her leven.Wat she has"&amp;" experienced in her life are fortunately very few people, but perhaps much more than you think.")</f>
        <v>You know these things happen, but a girl only 12 years when she enters this world is really very erg.Hoe left she sometimes goes all her mixed feelings for ManouIk find it a shocking book and hurry inconceivable that she can continue her leven.Wat she has experienced in her life are fortunately very few people, but perhaps much more than you think.</v>
      </c>
    </row>
    <row r="58" ht="15.75" customHeight="1">
      <c r="A58" s="1">
        <v>56.0</v>
      </c>
      <c r="B58" s="3">
        <v>1.0</v>
      </c>
      <c r="C58" s="3">
        <v>1.0</v>
      </c>
      <c r="D58" s="3">
        <v>1.0</v>
      </c>
      <c r="E58" s="3" t="s">
        <v>61</v>
      </c>
      <c r="F58" s="3" t="str">
        <f>IFERROR(__xludf.DUMMYFUNCTION("GOOGLETRANSLATE(E58,""nl"",""en"")"),"Britt-Marie is a woman of 63, all stuck in her marriage to Kent. She lives her life according to set patterns, which others do not have it be thought is very important; Clean and wash the shirts of Kent is her purpose in life. The balcony her only enterta"&amp;"inment. Kent sees barely stand it, does not value her, calls her socially awkward. And she is so evident from her visits to the employment office where she gets from a young worker's blood under the nails. Britt-Marie likes because she needs a job, if you"&amp;" have a job, you'll miss if you do not appear at work. Then they can not find on the floor after months of death in your own house. Briit-Marie will work in Deposit, a small village which has largely abandoned by its inhabitants because there is no more w"&amp;"ork. Is Britt-Marie until then a very strange duck in the bite, Borg she is absolutely not. One character is more colorful than the other. She makes friends truly, and Bank One. She goes there as an administrator at a youth center work but soon becomes co"&amp;"ach of the football team in the making. In addition, she is helped by Sami, a young man with the wrong friends, but also with a very big heart. Britt-Marie teaches at Deposit choose for themselves what they think is important in life. And Borg? Borg chang"&amp;"es with her, it is another village which lived wordt.De author uses a special writing style. At first he used a lot of short and simple sentences. As a result, the separate touches of Britt-Marie and its dependency to be even more striking. As the story e"&amp;"volves, and you know the history of Britt-Marie, your hair starts to understand the writing style changes accordingly. If your reader is treated to wonderful phrases you get deeper thinking about life. ""Because if we the people we love do not forgive, th"&amp;"en who? What is love if it does not mean we love our loved ones if they have not earned? "" It is altogether a wonderful book which incorporated much humor is but I also occasionally had to wipe away a tear. And if you stand on the cover the following poi"&amp;"nts, the red dot, the rat, scarf, handbag and football: they all play a role in the story!")</f>
        <v>Britt-Marie is a woman of 63, all stuck in her marriage to Kent. She lives her life according to set patterns, which others do not have it be thought is very important; Clean and wash the shirts of Kent is her purpose in life. The balcony her only entertainment. Kent sees barely stand it, does not value her, calls her socially awkward. And she is so evident from her visits to the employment office where she gets from a young worker's blood under the nails. Britt-Marie likes because she needs a job, if you have a job, you'll miss if you do not appear at work. Then they can not find on the floor after months of death in your own house. Briit-Marie will work in Deposit, a small village which has largely abandoned by its inhabitants because there is no more work. Is Britt-Marie until then a very strange duck in the bite, Borg she is absolutely not. One character is more colorful than the other. She makes friends truly, and Bank One. She goes there as an administrator at a youth center work but soon becomes coach of the football team in the making. In addition, she is helped by Sami, a young man with the wrong friends, but also with a very big heart. Britt-Marie teaches at Deposit choose for themselves what they think is important in life. And Borg? Borg changes with her, it is another village which lived wordt.De author uses a special writing style. At first he used a lot of short and simple sentences. As a result, the separate touches of Britt-Marie and its dependency to be even more striking. As the story evolves, and you know the history of Britt-Marie, your hair starts to understand the writing style changes accordingly. If your reader is treated to wonderful phrases you get deeper thinking about life. "Because if we the people we love do not forgive, then who? What is love if it does not mean we love our loved ones if they have not earned? " It is altogether a wonderful book which incorporated much humor is but I also occasionally had to wipe away a tear. And if you stand on the cover the following points, the red dot, the rat, scarf, handbag and football: they all play a role in the story!</v>
      </c>
    </row>
    <row r="59" ht="15.75" customHeight="1">
      <c r="A59" s="1">
        <v>57.0</v>
      </c>
      <c r="B59" s="3">
        <v>0.0</v>
      </c>
      <c r="C59" s="3">
        <v>0.0</v>
      </c>
      <c r="D59" s="3">
        <v>0.0</v>
      </c>
      <c r="E59" s="3" t="s">
        <v>62</v>
      </c>
      <c r="F59" s="3" t="str">
        <f>IFERROR(__xludf.DUMMYFUNCTION("GOOGLETRANSLATE(E59,""nl"",""en"")"),"Forgotten why you are angry (especially when there is good reason for you) when you look into someone's eyes seems to me something in a Disney fairy tale rather than real life. Here, however, I would have provided some effort to read over. I also believe "&amp;"that trauma at unexpected moments can play first but not the minutes time again the head is pressed. This just concerns me that I made while reading ""Hard lie. Unfortunately there were quite a lot of fragments did me questionable kijken.Ik'm not terribly"&amp;" demanding. A serving clichés I survive without problem. Some predictability is still not a disaster. However, credibility and characters who I want / can sympathize indispensable. One of them must be present anyway I want a story to enjoy and I missed un"&amp;"fortunately both factors in this verhaal.Zo seemed Daniel's development in this story rather far-fetched and implausible. Other characters are then not seriously worked out so they are not much more like an afterthought. Now I had in the first book of the"&amp;" series already have some reservations, but they were not real hindrance when reading the story. This time there were too many annoyances in order to enjoy the book. I noticed that my attention was difficult vasthoudenNu meantime I know that in this genre"&amp;" is especially the lust that prevails while the love is not really noticeable. If you, however, while reading an erotic scene especially wondering whether their backs would do is probably time to read some other genres pain. I keep trying both -as mention"&amp;" disadvantages when writing a review but this time I seem a lot examples of the latter to tighten. Maybe I received this book more positive if I had not read quite a lot of similar stories in recent months. Pity had enough ""Hard lie 'now but a poor recep"&amp;"tion.")</f>
        <v>Forgotten why you are angry (especially when there is good reason for you) when you look into someone's eyes seems to me something in a Disney fairy tale rather than real life. Here, however, I would have provided some effort to read over. I also believe that trauma at unexpected moments can play first but not the minutes time again the head is pressed. This just concerns me that I made while reading "Hard lie. Unfortunately there were quite a lot of fragments did me questionable kijken.Ik'm not terribly demanding. A serving clichés I survive without problem. Some predictability is still not a disaster. However, credibility and characters who I want / can sympathize indispensable. One of them must be present anyway I want a story to enjoy and I missed unfortunately both factors in this verhaal.Zo seemed Daniel's development in this story rather far-fetched and implausible. Other characters are then not seriously worked out so they are not much more like an afterthought. Now I had in the first book of the series already have some reservations, but they were not real hindrance when reading the story. This time there were too many annoyances in order to enjoy the book. I noticed that my attention was difficult vasthoudenNu meantime I know that in this genre is especially the lust that prevails while the love is not really noticeable. If you, however, while reading an erotic scene especially wondering whether their backs would do is probably time to read some other genres pain. I keep trying both -as mention disadvantages when writing a review but this time I seem a lot examples of the latter to tighten. Maybe I received this book more positive if I had not read quite a lot of similar stories in recent months. Pity had enough "Hard lie 'now but a poor reception.</v>
      </c>
    </row>
    <row r="60" ht="15.75" customHeight="1">
      <c r="A60" s="1">
        <v>58.0</v>
      </c>
      <c r="B60" s="3">
        <v>1.0</v>
      </c>
      <c r="C60" s="3">
        <v>1.0</v>
      </c>
      <c r="D60" s="3">
        <v>1.0</v>
      </c>
      <c r="E60" s="3" t="s">
        <v>63</v>
      </c>
      <c r="F60" s="3" t="str">
        <f>IFERROR(__xludf.DUMMYFUNCTION("GOOGLETRANSLATE(E60,""nl"",""en"")"),"This is the story of 16-year Ize who must stay required in the summer with her grandmother in New Zealand. Her parents because going into therapy in Spain. Ize bummed thereof Zealand is a land of farmers where nothing is going on. She just broke up with T"&amp;"ije. Her friends remain in Amsterdam. This is a boring vacation ... But that changes when they find a picture in the attic of a girl who looks like grandmother. Granny shocked by the pictures and would Ize tell the whole story ... This is about the 16-yea"&amp;"r-old Janne to be called in 1944 to work for the Germans. She must also help her parents with housework. It becomes even harder when her friends ask if they ""want a job to renovate"" ... choose them for her parents and for the Germans, who sometimes be n"&amp;"ice if they opt for the chores of her friends? Her friend William is its only bright spot. But nobody knows that she treats him ... The book, which is thus divided into two separate stories, read very smoothly. You can identify with the main characters of"&amp;" both stories. Ize is a city girl with her friends at Juices What every adolescent can live in her inleven.Janne in wartime has her friends, how difficult it sometimes is to have choices maken.Beide stories are full of excitement and romance and humor. Th"&amp;"e nice thing about the book is that you read both stories and eventually come to the end of the story. The stories are not unrelated, as you'll soon find out. It's a thrilling war story and a modern story of an adolescent this time one.The end I found wha"&amp;"t abruptly, it is as if the story is not completely off. I would have liked a more rounded whole gezien.4 stars.")</f>
        <v>This is the story of 16-year Ize who must stay required in the summer with her grandmother in New Zealand. Her parents because going into therapy in Spain. Ize bummed thereof Zealand is a land of farmers where nothing is going on. She just broke up with Tije. Her friends remain in Amsterdam. This is a boring vacation ... But that changes when they find a picture in the attic of a girl who looks like grandmother. Granny shocked by the pictures and would Ize tell the whole story ... This is about the 16-year-old Janne to be called in 1944 to work for the Germans. She must also help her parents with housework. It becomes even harder when her friends ask if they "want a job to renovate" ... choose them for her parents and for the Germans, who sometimes be nice if they opt for the chores of her friends? Her friend William is its only bright spot. But nobody knows that she treats him ... The book, which is thus divided into two separate stories, read very smoothly. You can identify with the main characters of both stories. Ize is a city girl with her friends at Juices What every adolescent can live in her inleven.Janne in wartime has her friends, how difficult it sometimes is to have choices maken.Beide stories are full of excitement and romance and humor. The nice thing about the book is that you read both stories and eventually come to the end of the story. The stories are not unrelated, as you'll soon find out. It's a thrilling war story and a modern story of an adolescent this time one.The end I found what abruptly, it is as if the story is not completely off. I would have liked a more rounded whole gezien.4 stars.</v>
      </c>
    </row>
    <row r="61" ht="15.75" customHeight="1">
      <c r="A61" s="1">
        <v>59.0</v>
      </c>
      <c r="B61" s="3">
        <v>0.0</v>
      </c>
      <c r="C61" s="3">
        <v>0.0</v>
      </c>
      <c r="D61" s="3">
        <v>0.0</v>
      </c>
      <c r="E61" s="3" t="s">
        <v>64</v>
      </c>
      <c r="F61" s="3" t="str">
        <f>IFERROR(__xludf.DUMMYFUNCTION("GOOGLETRANSLATE(E61,""nl"",""en"")"),"This book could not really appeal to me. In LA people are ill as a result of new prion disease for which no cure exists. As a drastic measure very LA is quarantined. This obviously has implications for the population. When people are forced to stay within"&amp;" a certain area, they revert to their primitive needs. At the same time it found a new Mayan codex. Her suspicion that the solution for the new disease back to find in this codex. Its translation is stiff, especially since one of the people has its own ag"&amp;"enda. The codex documents translated in the text I found disturbing because they stopped the story. I also found the ending rather quickly reeling and it was not a good end for me.")</f>
        <v>This book could not really appeal to me. In LA people are ill as a result of new prion disease for which no cure exists. As a drastic measure very LA is quarantined. This obviously has implications for the population. When people are forced to stay within a certain area, they revert to their primitive needs. At the same time it found a new Mayan codex. Her suspicion that the solution for the new disease back to find in this codex. Its translation is stiff, especially since one of the people has its own agenda. The codex documents translated in the text I found disturbing because they stopped the story. I also found the ending rather quickly reeling and it was not a good end for me.</v>
      </c>
    </row>
    <row r="62" ht="15.75" customHeight="1">
      <c r="A62" s="1">
        <v>60.0</v>
      </c>
      <c r="B62" s="3">
        <v>0.0</v>
      </c>
      <c r="C62" s="3">
        <v>0.0</v>
      </c>
      <c r="D62" s="3">
        <v>0.0</v>
      </c>
      <c r="E62" s="3" t="s">
        <v>65</v>
      </c>
      <c r="F62" s="3" t="str">
        <f>IFERROR(__xludf.DUMMYFUNCTION("GOOGLETRANSLATE(E62,""nl"",""en"")"),"In the novel, Living in the past makes the reader acquainted with an elderly man who prefers everything as it leaves. Of modern times, he must know nothing: no computers or the Internet, smart phones (all the IT devices, ""as he calls them are), nor other"&amp;" electrical appliances. His language is not with the times: his demented wife he invariably refers to ""the missus"" and ""true"" word is almost on every page for. Under this aversion to modern technology and the current time and society actually hides a "&amp;"deep fear: fear of aging, decay and death. Hence this man so desperate to go back to the past and clinging to everything from 'past'. When he gets a little accident he finally realizes that the modern time also certainly benefit biedt.Tuomas Kyrö is a Fin"&amp;"nish social critic who voice trying to sound through this old man. He closes with this novel to a trend of recent years: stories of elderly people who have all sorts of comical adventures (think for instance Attempts to some of life making Henry Green and"&amp;" Jonas Jonas Sons, the 100-year-old man from the window climbed and disappeared). The recipe is often the same: the word is a comic elderly in or around a nursing or retirement home, and under this layer sometimes lies criticism of society, the elderly et"&amp;"c.Kyrö try the adventures of this old man too hilarious to be but can not manage this. Sometimes the jokes not so much that they do not come up to its promise (although of course humor is debatable), sometimes the adventures of the language of this man un"&amp;"realistic. The main example serves often old-fashioned, genteel language, fully in line with the fact that he is put down like an old grumbler who longs for the old days, but it is too obvious by the use of too many old words one paragraph or fragment: """&amp;"My life is mapped out by people whose parents I have carried to the grave, whose activities I watched beaten when she snot phase eye make-up phase, the moped phase and the punks phase went through I'm still as moody as such. someone asks loudly: we can st"&amp;"ill slightly behapstukken as in our own, sir ""it will create the language at some point too contrived and thus the story becomes less realistic, something that, for example, already fed by the abundant use? the word 'true'. This distracts from the story "&amp;"and generates more irritation than amusement. The novel also sails fog; the author knows not to hold the attention and furthermore not always read sentences as prettig.Vroeger everything better convince unfortunately not enough, the laughter continues and"&amp;" because of the excessive amount of old-fashioned language which the protagonist makes use Kyrö is the story contrived and unrealistic. The author was there perhaps something better put less fat and less on top can make explicit: less is more true in this"&amp;" case.")</f>
        <v>In the novel, Living in the past makes the reader acquainted with an elderly man who prefers everything as it leaves. Of modern times, he must know nothing: no computers or the Internet, smart phones (all the IT devices, "as he calls them are), nor other electrical appliances. His language is not with the times: his demented wife he invariably refers to "the missus" and "true" word is almost on every page for. Under this aversion to modern technology and the current time and society actually hides a deep fear: fear of aging, decay and death. Hence this man so desperate to go back to the past and clinging to everything from 'past'. When he gets a little accident he finally realizes that the modern time also certainly benefit biedt.Tuomas Kyrö is a Finnish social critic who voice trying to sound through this old man. He closes with this novel to a trend of recent years: stories of elderly people who have all sorts of comical adventures (think for instance Attempts to some of life making Henry Green and Jonas Jonas Sons, the 100-year-old man from the window climbed and disappeared). The recipe is often the same: the word is a comic elderly in or around a nursing or retirement home, and under this layer sometimes lies criticism of society, the elderly etc.Kyrö try the adventures of this old man too hilarious to be but can not manage this. Sometimes the jokes not so much that they do not come up to its promise (although of course humor is debatable), sometimes the adventures of the language of this man unrealistic. The main example serves often old-fashioned, genteel language, fully in line with the fact that he is put down like an old grumbler who longs for the old days, but it is too obvious by the use of too many old words one paragraph or fragment: "My life is mapped out by people whose parents I have carried to the grave, whose activities I watched beaten when she snot phase eye make-up phase, the moped phase and the punks phase went through I'm still as moody as such. someone asks loudly: we can still slightly behapstukken as in our own, sir "it will create the language at some point too contrived and thus the story becomes less realistic, something that, for example, already fed by the abundant use? the word 'true'. This distracts from the story and generates more irritation than amusement. The novel also sails fog; the author knows not to hold the attention and furthermore not always read sentences as prettig.Vroeger everything better convince unfortunately not enough, the laughter continues and because of the excessive amount of old-fashioned language which the protagonist makes use Kyrö is the story contrived and unrealistic. The author was there perhaps something better put less fat and less on top can make explicit: less is more true in this case.</v>
      </c>
    </row>
    <row r="63" ht="15.75" customHeight="1">
      <c r="A63" s="1">
        <v>61.0</v>
      </c>
      <c r="B63" s="3">
        <v>1.0</v>
      </c>
      <c r="C63" s="3">
        <v>1.0</v>
      </c>
      <c r="D63" s="3">
        <v>1.0</v>
      </c>
      <c r="E63" s="3" t="s">
        <v>66</v>
      </c>
      <c r="F63" s="3" t="str">
        <f>IFERROR(__xludf.DUMMYFUNCTION("GOOGLETRANSLATE(E63,""nl"",""en"")"),"Away from You is a wonderful feel-good novel in which the family of central Antwerp. Helena, a single mother of a grown son Alex, meet in a special way Klaus, a friend of her brother and sister Anouk Cas. In the meantime, it appears the marriage of Cas an"&amp;"d Anouk some cracks on walking as Anouk enters into a romance with Mark she happens to meet again at a wedding after they had met earlier at a course. Son Alex is going to live with his girlfriend Anna, but staying suspiciously often back to Helena. Meanw"&amp;"hile Alex grandfather Bob helps online dating. Give Anouk and Helena herself to love or they opt for the familiar life they know? Meanwhile fighting Helena and Alex also for the preservation of the youth where Alex has spent a lot of time. This Helena do "&amp;"with Klaus is journalist and so here and there is a connection to the media. Together they write a column that will quickly viral on social media. And here comes one of the other? It reads very nice way, it's a light story that lets meegenieten with the d"&amp;"oings of the family of Antwerp. Dutch as I had occasionally to get used to some typical Flemish expressions, but that did have its charm.")</f>
        <v>Away from You is a wonderful feel-good novel in which the family of central Antwerp. Helena, a single mother of a grown son Alex, meet in a special way Klaus, a friend of her brother and sister Anouk Cas. In the meantime, it appears the marriage of Cas and Anouk some cracks on walking as Anouk enters into a romance with Mark she happens to meet again at a wedding after they had met earlier at a course. Son Alex is going to live with his girlfriend Anna, but staying suspiciously often back to Helena. Meanwhile Alex grandfather Bob helps online dating. Give Anouk and Helena herself to love or they opt for the familiar life they know? Meanwhile fighting Helena and Alex also for the preservation of the youth where Alex has spent a lot of time. This Helena do with Klaus is journalist and so here and there is a connection to the media. Together they write a column that will quickly viral on social media. And here comes one of the other? It reads very nice way, it's a light story that lets meegenieten with the doings of the family of Antwerp. Dutch as I had occasionally to get used to some typical Flemish expressions, but that did have its charm.</v>
      </c>
    </row>
    <row r="64" ht="15.75" customHeight="1">
      <c r="A64" s="1">
        <v>62.0</v>
      </c>
      <c r="B64" s="3">
        <v>1.0</v>
      </c>
      <c r="C64" s="3">
        <v>1.0</v>
      </c>
      <c r="D64" s="3">
        <v>1.0</v>
      </c>
      <c r="E64" s="3" t="s">
        <v>67</v>
      </c>
      <c r="F64" s="3" t="str">
        <f>IFERROR(__xludf.DUMMYFUNCTION("GOOGLETRANSLATE(E64,""nl"",""en"")"),"""Now the fear is gone"" is a clever written story with multiple layers. It's not just about the horrifying events in Auschwitz, but also on the lives of survivors after Auschwitz and the love relationship between Lena and Heiner.Heiner is a survivor of t"&amp;"he Auschwitz concentration camp. In Auschwitz Heiner resolved to survive so he can testify of what has taken place later. Once outside the camp and reunited with his beloved show love not withstand the constant urge to tell Heiner and his frequent nightma"&amp;"res because he relives the stories in his sleep. If he in 1963 at the Auschwitz trial witness acts he meets the young and spirited Lena. She and Heiner feel strongly attracted to each other, but their relationship is a constant search for how they should "&amp;"relate to the trauma of Heiner. Beautifully described the loneliness Heiner experiencing is because, no matter how well he tells his story, neither the court nor Lena herself will ever empathize with what Heiner has seen and experienced. Words have for th"&amp;"ose involved often a totally different meaning and cargo. The only people with whom Heiner feel really understood his old comrades from Auschwitz. Lena's witnessed the special bond that these survivors with each other; a bond that they will never have tha"&amp;"t way with Heiner. Friends tell each other the stories repeatedly until the story all belongs to them. But he Lena need to learn that Auschwitz is not the measure of all things in life.The story takes the reader on a journey of pre-war Vienna, via Auschwi"&amp;"tz, through the Auschwitz trial in Frankfurt in 1963 to Polish is investing in the 80s. When reading through a whole range of emotions in review, from disgust to emotion, without being sentimental or predictable. An absolute must-read, ""that we will neve"&amp;"r forget.""")</f>
        <v>"Now the fear is gone" is a clever written story with multiple layers. It's not just about the horrifying events in Auschwitz, but also on the lives of survivors after Auschwitz and the love relationship between Lena and Heiner.Heiner is a survivor of the Auschwitz concentration camp. In Auschwitz Heiner resolved to survive so he can testify of what has taken place later. Once outside the camp and reunited with his beloved show love not withstand the constant urge to tell Heiner and his frequent nightmares because he relives the stories in his sleep. If he in 1963 at the Auschwitz trial witness acts he meets the young and spirited Lena. She and Heiner feel strongly attracted to each other, but their relationship is a constant search for how they should relate to the trauma of Heiner. Beautifully described the loneliness Heiner experiencing is because, no matter how well he tells his story, neither the court nor Lena herself will ever empathize with what Heiner has seen and experienced. Words have for those involved often a totally different meaning and cargo. The only people with whom Heiner feel really understood his old comrades from Auschwitz. Lena's witnessed the special bond that these survivors with each other; a bond that they will never have that way with Heiner. Friends tell each other the stories repeatedly until the story all belongs to them. But he Lena need to learn that Auschwitz is not the measure of all things in life.The story takes the reader on a journey of pre-war Vienna, via Auschwitz, through the Auschwitz trial in Frankfurt in 1963 to Polish is investing in the 80s. When reading through a whole range of emotions in review, from disgust to emotion, without being sentimental or predictable. An absolute must-read, "that we will never forget."</v>
      </c>
    </row>
    <row r="65" ht="15.75" customHeight="1">
      <c r="A65" s="1">
        <v>63.0</v>
      </c>
      <c r="B65" s="3">
        <v>0.0</v>
      </c>
      <c r="C65" s="3">
        <v>0.0</v>
      </c>
      <c r="D65" s="3">
        <v>0.0</v>
      </c>
      <c r="E65" s="3" t="s">
        <v>68</v>
      </c>
      <c r="F65" s="3" t="str">
        <f>IFERROR(__xludf.DUMMYFUNCTION("GOOGLETRANSLATE(E65,""nl"",""en"")"),"I write this review without having read other reviews, because I always like objective to book early. If there are matches, then this is accidental as gegaan.Verder I do not think I really put spoilers, but a little warning before you read this: I'm in de"&amp;"tail getreden.Gisteravond I've read the book. I must say I am very positive. I want to do some things on my kwijt.Alleereerst critical notes (yes I am a teacher, so I want to finish with my positive comments ...) First, I noticed that there are an incredi"&amp;"ble amount of exclamation points. That of course is a personal thing, but I do not read nice. Fortunately, the story will not less interessant.Ik found it unfortunate that Kagnot and Eefha newly arrived so late in the book. The story was so long on only A"&amp;"dam, I at one point did not really keep the book. Only when Kagnot appeared on the scene, I was a bit more geboeid.Verder I wondered why the book ""Diary 32 'hot. I understand that it is a mysterious title and it speaks to. But I think it's unrealistic th"&amp;"at someone writes so extensively in his journal, including verbatim quotes. The story was also necessary that the diary kept coming back to Adam, else he could of course not in writing. But that does Kagnot steals his briefcase, but discarding the diary, "&amp;"I had personally seen otherwise. Why he is ""afraid"" of the diary, but not for the other strange things in the suitcase? I think the story was even better advantage came when Adam just vertelde.Dan my positive findings! First, I really like that gecreeër"&amp;"t is a new world. I always like. Especially since it is so different from our world. Then you can fine your imagination into it. The drawing at the end I liked. And I thought it was good that it was only at the end, because then I could at least let my im"&amp;"agination funds. However, it was so detailed written my performance almost same was.In book childhood memories come from Adam forward. Here I sit myself down to ask if perhaps autobiographical was because they were incredibly detailed. It seemed really a "&amp;"diary written material haha! The section that remained me most is' a loop in time. The events there are very strange and inexplicable yet described very realistic. I am very open to that kind of stuff and found it personally too scary. I was glad that the"&amp;" book does not go into that strange events going on, otherwise I do not know if I could read it. It spoke to my imagination so that I was afraid that I could not sleep anymore. However, I do have enjoyed it because it's just a 'dream' is.Al in all I am op"&amp;"timistic and I'm curious about the next book! I would say so by Jan Love Sanne!")</f>
        <v>I write this review without having read other reviews, because I always like objective to book early. If there are matches, then this is accidental as gegaan.Verder I do not think I really put spoilers, but a little warning before you read this: I'm in detail getreden.Gisteravond I've read the book. I must say I am very positive. I want to do some things on my kwijt.Alleereerst critical notes (yes I am a teacher, so I want to finish with my positive comments ...) First, I noticed that there are an incredible amount of exclamation points. That of course is a personal thing, but I do not read nice. Fortunately, the story will not less interessant.Ik found it unfortunate that Kagnot and Eefha newly arrived so late in the book. The story was so long on only Adam, I at one point did not really keep the book. Only when Kagnot appeared on the scene, I was a bit more geboeid.Verder I wondered why the book "Diary 32 'hot. I understand that it is a mysterious title and it speaks to. But I think it's unrealistic that someone writes so extensively in his journal, including verbatim quotes. The story was also necessary that the diary kept coming back to Adam, else he could of course not in writing. But that does Kagnot steals his briefcase, but discarding the diary, I had personally seen otherwise. Why he is "afraid" of the diary, but not for the other strange things in the suitcase? I think the story was even better advantage came when Adam just vertelde.Dan my positive findings! First, I really like that gecreeërt is a new world. I always like. Especially since it is so different from our world. Then you can fine your imagination into it. The drawing at the end I liked. And I thought it was good that it was only at the end, because then I could at least let my imagination funds. However, it was so detailed written my performance almost same was.In book childhood memories come from Adam forward. Here I sit myself down to ask if perhaps autobiographical was because they were incredibly detailed. It seemed really a diary written material haha! The section that remained me most is' a loop in time. The events there are very strange and inexplicable yet described very realistic. I am very open to that kind of stuff and found it personally too scary. I was glad that the book does not go into that strange events going on, otherwise I do not know if I could read it. It spoke to my imagination so that I was afraid that I could not sleep anymore. However, I do have enjoyed it because it's just a 'dream' is.Al in all I am optimistic and I'm curious about the next book! I would say so by Jan Love Sanne!</v>
      </c>
    </row>
    <row r="66" ht="15.75" customHeight="1">
      <c r="A66" s="1">
        <v>64.0</v>
      </c>
      <c r="B66" s="3">
        <v>0.0</v>
      </c>
      <c r="C66" s="3">
        <v>0.0</v>
      </c>
      <c r="D66" s="3">
        <v>0.0</v>
      </c>
      <c r="E66" s="3" t="s">
        <v>69</v>
      </c>
      <c r="F66" s="3" t="str">
        <f>IFERROR(__xludf.DUMMYFUNCTION("GOOGLETRANSLATE(E66,""nl"",""en"")"),"The book did not interest me, it gave recognition to my own childhood life and upbringing, but it's all rather dull display.")</f>
        <v>The book did not interest me, it gave recognition to my own childhood life and upbringing, but it's all rather dull display.</v>
      </c>
    </row>
    <row r="67" ht="15.75" customHeight="1">
      <c r="A67" s="1">
        <v>65.0</v>
      </c>
      <c r="B67" s="3">
        <v>0.0</v>
      </c>
      <c r="C67" s="3">
        <v>0.0</v>
      </c>
      <c r="D67" s="3">
        <v>0.0</v>
      </c>
      <c r="E67" s="3" t="s">
        <v>70</v>
      </c>
      <c r="F67" s="3" t="str">
        <f>IFERROR(__xludf.DUMMYFUNCTION("GOOGLETRANSLATE(E67,""nl"",""en"")"),"It's a good story, but actually it is already clear what the outcome. Little exciting. Yet you want to completely read the book, hence me still 2 stars.")</f>
        <v>It's a good story, but actually it is already clear what the outcome. Little exciting. Yet you want to completely read the book, hence me still 2 stars.</v>
      </c>
    </row>
    <row r="68" ht="15.75" customHeight="1">
      <c r="A68" s="1">
        <v>66.0</v>
      </c>
      <c r="B68" s="3">
        <v>0.0</v>
      </c>
      <c r="C68" s="3">
        <v>0.0</v>
      </c>
      <c r="D68" s="3">
        <v>1.0</v>
      </c>
      <c r="E68" s="3" t="s">
        <v>71</v>
      </c>
      <c r="F68" s="3" t="str">
        <f>IFERROR(__xludf.DUMMYFUNCTION("GOOGLETRANSLATE(E68,""nl"",""en"")"),"Johnnie Walker is a former para-commando who after his para-period in Rwanda to Antwerp bookshop antique shop ""Blue Monday"" has opened. At night he is plagued by nightmares about this black period he was going in Rwanda.Hij before being examined by a ps"&amp;"ychiatrist, who prescribes him pills, but Walker is never but to nemen.Liever this been intend he goes after closing the bookstore antiques shop to neighboring Greek hangout, where he and a host of friends, one Obscurer all the other delved into dronkeman"&amp;"sgelal, meaningless conversations and drinking alcohol.Alle friends have a nickname that refers to their verleden.Op a day Louise, the former girlfriend of Walker returned to Antwerp. After a violent relationship is that of the one on the other day left f"&amp;"or Greece with her Greek adonis.Walkers life is starting over completely at kop.Hij is back in love, will experience a violent night of love with her, and one day he discovered that Louise his bed was vermoord.De flamboyant police Moermans is charged with"&amp;" the murder investigation and soon lead dives the first tracks to Walker.Walker under with an old priest and begins its own investigation into the killer of his ex-geliefde.Van off this time it appears that Walker suffers another suffered from his childho"&amp;"od, child abuse by a geestelijke.Van all his friends, the old prostitute Mustang Sally providing him shelter and believes in his onschuld.Het just start getting nice round Walker sluiten.De plot where the Greek mafia role demands is surprising and yet onv"&amp;"erwacht.Tijdens reading this book I sometimes do not read things the impression of having gemist.Het book to me is far too complex underlying storylines and verhaalwendingen.In the book is a lot of black humor verwerkt.Ik this was not super book and strug"&amp;"gled with the writing style to do overkwam.Zonder prejudice sometimes complex on the writing abilities of Patrick Conrad, I can appreciate this book only two stars.")</f>
        <v>Johnnie Walker is a former para-commando who after his para-period in Rwanda to Antwerp bookshop antique shop "Blue Monday" has opened. At night he is plagued by nightmares about this black period he was going in Rwanda.Hij before being examined by a psychiatrist, who prescribes him pills, but Walker is never but to nemen.Liever this been intend he goes after closing the bookstore antiques shop to neighboring Greek hangout, where he and a host of friends, one Obscurer all the other delved into dronkemansgelal, meaningless conversations and drinking alcohol.Alle friends have a nickname that refers to their verleden.Op a day Louise, the former girlfriend of Walker returned to Antwerp. After a violent relationship is that of the one on the other day left for Greece with her Greek adonis.Walkers life is starting over completely at kop.Hij is back in love, will experience a violent night of love with her, and one day he discovered that Louise his bed was vermoord.De flamboyant police Moermans is charged with the murder investigation and soon lead dives the first tracks to Walker.Walker under with an old priest and begins its own investigation into the killer of his ex-geliefde.Van off this time it appears that Walker suffers another suffered from his childhood, child abuse by a geestelijke.Van all his friends, the old prostitute Mustang Sally providing him shelter and believes in his onschuld.Het just start getting nice round Walker sluiten.De plot where the Greek mafia role demands is surprising and yet onverwacht.Tijdens reading this book I sometimes do not read things the impression of having gemist.Het book to me is far too complex underlying storylines and verhaalwendingen.In the book is a lot of black humor verwerkt.Ik this was not super book and struggled with the writing style to do overkwam.Zonder prejudice sometimes complex on the writing abilities of Patrick Conrad, I can appreciate this book only two stars.</v>
      </c>
    </row>
    <row r="69" ht="15.75" customHeight="1">
      <c r="A69" s="1">
        <v>67.0</v>
      </c>
      <c r="B69" s="3">
        <v>0.0</v>
      </c>
      <c r="C69" s="3">
        <v>0.0</v>
      </c>
      <c r="D69" s="3">
        <v>0.0</v>
      </c>
      <c r="E69" s="3" t="s">
        <v>72</v>
      </c>
      <c r="F69" s="3" t="str">
        <f>IFERROR(__xludf.DUMMYFUNCTION("GOOGLETRANSLATE(E69,""nl"",""en"")"),"I found ""The sect of Mariette Lindstein intriguing and oppressive, and at the end I was certainly curious part twee.'De sect resurrects' continues, Sofia tries a new life to rebuild her life after the cult and that does not easy. What me in this book was"&amp;" particularly irritated Sofia behavior. It is irrational, not thinking about her steps and sometimes things happen that I have found very bizarre easy go. Which thus came about totally unrealistic. I also liked Sofia not only irrational, but also naive. I"&amp;" did not expect after her experiences in the sect and that felt unrealistic aan.Het story I found not very interesting, there was little momentum at times but in the meantime passed there in one chapter once a year, sometimes much quickly felt. Altogether"&amp;" there were too many things that I was 'The cult resurrects' pretty teleurstelde.Mijn theory trilogies seems always to be true: the first part is good, the second part is really a lot less and the third part brilliantly. I'll have to wait and see in this "&amp;"series, but I'm certainly curious enough to go lezen.'De sect resurrected the third part ""is opposed to part one, for me really a lot less interesting. The story was unbelievable, the protagonist irrational and naive. Such a pity!")</f>
        <v>I found "The sect of Mariette Lindstein intriguing and oppressive, and at the end I was certainly curious part twee.'De sect resurrects' continues, Sofia tries a new life to rebuild her life after the cult and that does not easy. What me in this book was particularly irritated Sofia behavior. It is irrational, not thinking about her steps and sometimes things happen that I have found very bizarre easy go. Which thus came about totally unrealistic. I also liked Sofia not only irrational, but also naive. I did not expect after her experiences in the sect and that felt unrealistic aan.Het story I found not very interesting, there was little momentum at times but in the meantime passed there in one chapter once a year, sometimes much quickly felt. Altogether there were too many things that I was 'The cult resurrects' pretty teleurstelde.Mijn theory trilogies seems always to be true: the first part is good, the second part is really a lot less and the third part brilliantly. I'll have to wait and see in this series, but I'm certainly curious enough to go lezen.'De sect resurrected the third part "is opposed to part one, for me really a lot less interesting. The story was unbelievable, the protagonist irrational and naive. Such a pity!</v>
      </c>
    </row>
    <row r="70" ht="15.75" customHeight="1">
      <c r="A70" s="1">
        <v>68.0</v>
      </c>
      <c r="B70" s="3">
        <v>1.0</v>
      </c>
      <c r="C70" s="3">
        <v>1.0</v>
      </c>
      <c r="D70" s="3">
        <v>1.0</v>
      </c>
      <c r="E70" s="3" t="s">
        <v>73</v>
      </c>
      <c r="F70" s="3" t="str">
        <f>IFERROR(__xludf.DUMMYFUNCTION("GOOGLETRANSLATE(E70,""nl"",""en"")"),"Thrillers author Ingrid Oonincx fall to a large audience in the flavor because they are extremely exciting and difficult road lay. Short Cut after Nickname and Collision, already its third psychological thriller.Als Gwen during the funeral of her childhoo"&amp;"d friend Guus come face to face with Marcel and Patrick, her heart skips a moment. Once they were seven of a close circle of friends, The Magnificent Seven. A terrible accident suddenly tore apart tough group. If after the funeral very strange things happ"&amp;"en, Gwen knows she can not let bygones be bygones. She makes a gruesome discovery and must fight for her leven.Sluipweg has a number of very different characters. A group of friends, which differ greatly in terms of characters, but who for various reasons"&amp;" still feel attracted to each other. The characters and their relationships are therefore particularly interesting and as exciting. Gwen has a nice appearance with a wonderful personality as the main character, of course, the best developed. She leads the"&amp;" reader through the story. The plot is strong. We added enough interesting twists to the story that the reader is never sure whether you're on the right track. The complications are pretty well hidden in the story. Once on the wrong track to become overwh"&amp;"elmed by the ultimately very surprising denouement. The Ingrid Oonincx writing style is smooth, easy and pleasant to read. Short Cut has speed despite there between past and present decade difference is. The story is written in the present tense, that wil"&amp;"l make everything very intensely and immediately experienced. The reference to certain songs in the story give the book something extra s. The story itself is very unique but no less fun to read. Short Cut is so n thriller where you easily just forget eve"&amp;"rything around you. It is unfortunately out before you know it.")</f>
        <v>Thrillers author Ingrid Oonincx fall to a large audience in the flavor because they are extremely exciting and difficult road lay. Short Cut after Nickname and Collision, already its third psychological thriller.Als Gwen during the funeral of her childhood friend Guus come face to face with Marcel and Patrick, her heart skips a moment. Once they were seven of a close circle of friends, The Magnificent Seven. A terrible accident suddenly tore apart tough group. If after the funeral very strange things happen, Gwen knows she can not let bygones be bygones. She makes a gruesome discovery and must fight for her leven.Sluipweg has a number of very different characters. A group of friends, which differ greatly in terms of characters, but who for various reasons still feel attracted to each other. The characters and their relationships are therefore particularly interesting and as exciting. Gwen has a nice appearance with a wonderful personality as the main character, of course, the best developed. She leads the reader through the story. The plot is strong. We added enough interesting twists to the story that the reader is never sure whether you're on the right track. The complications are pretty well hidden in the story. Once on the wrong track to become overwhelmed by the ultimately very surprising denouement. The Ingrid Oonincx writing style is smooth, easy and pleasant to read. Short Cut has speed despite there between past and present decade difference is. The story is written in the present tense, that will make everything very intensely and immediately experienced. The reference to certain songs in the story give the book something extra s. The story itself is very unique but no less fun to read. Short Cut is so n thriller where you easily just forget everything around you. It is unfortunately out before you know it.</v>
      </c>
    </row>
    <row r="71" ht="15.75" customHeight="1">
      <c r="A71" s="1">
        <v>69.0</v>
      </c>
      <c r="B71" s="3">
        <v>1.0</v>
      </c>
      <c r="C71" s="3">
        <v>1.0</v>
      </c>
      <c r="D71" s="3">
        <v>1.0</v>
      </c>
      <c r="E71" s="3" t="s">
        <v>74</v>
      </c>
      <c r="F71" s="3" t="str">
        <f>IFERROR(__xludf.DUMMYFUNCTION("GOOGLETRANSLATE(E71,""nl"",""en"")"),"For people who want to read a thriller, this is an absolute must. Throughout the book depends a special atmosphere that grabs and not loslaat.Ik themselves often read while I eat .... but in this book it was not quite good together! There are quite explic"&amp;"it descriptions of the most horrible situations. This was for me 'as much as I can take' ...")</f>
        <v>For people who want to read a thriller, this is an absolute must. Throughout the book depends a special atmosphere that grabs and not loslaat.Ik themselves often read while I eat .... but in this book it was not quite good together! There are quite explicit descriptions of the most horrible situations. This was for me 'as much as I can take' ...</v>
      </c>
    </row>
    <row r="72" ht="15.75" customHeight="1">
      <c r="A72" s="1">
        <v>70.0</v>
      </c>
      <c r="B72" s="3">
        <v>1.0</v>
      </c>
      <c r="C72" s="3">
        <v>1.0</v>
      </c>
      <c r="D72" s="3">
        <v>1.0</v>
      </c>
      <c r="E72" s="3" t="s">
        <v>75</v>
      </c>
      <c r="F72" s="3" t="str">
        <f>IFERROR(__xludf.DUMMYFUNCTION("GOOGLETRANSLATE(E72,""nl"",""en"")"),"Erika Foster comes from Manchester to London to take a case study about. They will also immediately returned from medical leave after an incident with multiple fatalities. The man who led so far the investigation into the missing daughter of a wealthy bus"&amp;"inessman-politician must now cede to Erika. Her first enemy they therefore al.Wanneer woman is found dead, it is a murder investigation. Because there politics is involved, it should be done cautiously, but that is something that Erika does not know. She "&amp;"goes in as a young dog in a game of skittles, wars against all agreements, against the establishment in. The clashes quickly with its chief, and the father of the victim, with some iedereen.Erika can not stand injustice. Although she was twenty-five years"&amp;" with the police, she bites still attached, a case is not just one thing. She has especially weak for the bland ones of the maatschappij.Dit is the first book of a series and the first of a series that is very strong. Lots of action, fast, many conflicts "&amp;"between people, stress. The denouement I did not really see it coming ahead. Erika Foster's can carry this series as well protagonist.")</f>
        <v>Erika Foster comes from Manchester to London to take a case study about. They will also immediately returned from medical leave after an incident with multiple fatalities. The man who led so far the investigation into the missing daughter of a wealthy businessman-politician must now cede to Erika. Her first enemy they therefore al.Wanneer woman is found dead, it is a murder investigation. Because there politics is involved, it should be done cautiously, but that is something that Erika does not know. She goes in as a young dog in a game of skittles, wars against all agreements, against the establishment in. The clashes quickly with its chief, and the father of the victim, with some iedereen.Erika can not stand injustice. Although she was twenty-five years with the police, she bites still attached, a case is not just one thing. She has especially weak for the bland ones of the maatschappij.Dit is the first book of a series and the first of a series that is very strong. Lots of action, fast, many conflicts between people, stress. The denouement I did not really see it coming ahead. Erika Foster's can carry this series as well protagonist.</v>
      </c>
    </row>
    <row r="73" ht="15.75" customHeight="1">
      <c r="A73" s="1">
        <v>71.0</v>
      </c>
      <c r="B73" s="3">
        <v>0.0</v>
      </c>
      <c r="C73" s="3">
        <v>0.0</v>
      </c>
      <c r="D73" s="3">
        <v>0.0</v>
      </c>
      <c r="E73" s="3" t="s">
        <v>76</v>
      </c>
      <c r="F73" s="3" t="str">
        <f>IFERROR(__xludf.DUMMYFUNCTION("GOOGLETRANSLATE(E73,""nl"",""en"")"),"I am very much interested in that book begonnenIk have long been familiar with the phenomenon NDE [NDE] and I am convinced that there is more between heaven and earth than what we can perceive senses with our [therefore had I chose this book for the wildc"&amp;"ard #spiritualiteit], so I was very curious about the experiences of this jochie.Helaas it was a disappointment. the story about the experiences of Colton written by his father, Todd is the pastor. The whole book is like a sermon calling for bekering.Elk "&amp;"sentence from the story of his son, he tries to connect - to monitor the experience? - a Bible. He knows the Bible inside out, that much is clear, and therefore his book eventually became almost a summary of the Bible rather than the story of Colton. I go"&amp;"t the feeling that the special experience of the child is being abused by the father souls to winnen.Het was eventually so irritating that I was meaning to fold and not continue reading to the book shut. When I want to read scriptures then I'll take my Bi"&amp;"ble boekenplank.Om short: The boy was in heaven could not touch me, and that's not all Colton but the way his father, Todd, there in this book it handled is.2 ** Colton ....")</f>
        <v>I am very much interested in that book begonnenIk have long been familiar with the phenomenon NDE [NDE] and I am convinced that there is more between heaven and earth than what we can perceive senses with our [therefore had I chose this book for the wildcard #spiritualiteit], so I was very curious about the experiences of this jochie.Helaas it was a disappointment. the story about the experiences of Colton written by his father, Todd is the pastor. The whole book is like a sermon calling for bekering.Elk sentence from the story of his son, he tries to connect - to monitor the experience? - a Bible. He knows the Bible inside out, that much is clear, and therefore his book eventually became almost a summary of the Bible rather than the story of Colton. I got the feeling that the special experience of the child is being abused by the father souls to winnen.Het was eventually so irritating that I was meaning to fold and not continue reading to the book shut. When I want to read scriptures then I'll take my Bible boekenplank.Om short: The boy was in heaven could not touch me, and that's not all Colton but the way his father, Todd, there in this book it handled is.2 ** Colton ....</v>
      </c>
    </row>
    <row r="74" ht="15.75" customHeight="1">
      <c r="A74" s="1">
        <v>72.0</v>
      </c>
      <c r="B74" s="3">
        <v>0.0</v>
      </c>
      <c r="C74" s="3">
        <v>0.0</v>
      </c>
      <c r="D74" s="3">
        <v>0.0</v>
      </c>
      <c r="E74" s="3" t="s">
        <v>77</v>
      </c>
      <c r="F74" s="3" t="str">
        <f>IFERROR(__xludf.DUMMYFUNCTION("GOOGLETRANSLATE(E74,""nl"",""en"")"),"This book reads it fluently but I can hard as a thriller regarded more as another American Hero story and certainly not really innovative.")</f>
        <v>This book reads it fluently but I can hard as a thriller regarded more as another American Hero story and certainly not really innovative.</v>
      </c>
    </row>
    <row r="75" ht="15.75" customHeight="1">
      <c r="A75" s="1">
        <v>73.0</v>
      </c>
      <c r="B75" s="3">
        <v>0.0</v>
      </c>
      <c r="C75" s="3">
        <v>0.0</v>
      </c>
      <c r="D75" s="3">
        <v>0.0</v>
      </c>
      <c r="E75" s="3" t="s">
        <v>78</v>
      </c>
      <c r="F75" s="3" t="str">
        <f>IFERROR(__xludf.DUMMYFUNCTION("GOOGLETRANSLATE(E75,""nl"",""en"")"),"Really, I have about six months to do this book finally read. I'm there in June last year to start, but from the beginning I found it difficult to know who was who, and once I realized it, I found it boring, because of the many herhalingen.Het book was pr"&amp;"aised heaven, because then even started a book club, I was still going to read it too. Meanwhile, I read other books for their own reading clubs or reviews but at the end of last year I took the book back in good spirits on to read it too, so ready was.4 "&amp;"people tell in their own way a shooting in a school. Shooting which lasts 54 minutes, hence the titel.Pas halfway I got the relationships of telling people to weten.Ik themselves more think it is a Young Adult story and maybe I am ""too old"" to read this"&amp;" kind of book? There come so many improbabilities that for me seemed ""childish"". If you are right in a hostage situation, if there are 39 deaths / injuries, then do not you doing love or other feelings about this, then you're just scared! You got too mu"&amp;"ch adrenaline, you do not think more nuchter.Nu yes, the book is out, I'm glad the way kan.Ik hoping for a special or exciting plot, but it also did not come! ... Maybe reading for teenagers exciting to and it's just not for me, so surely the story gets 2"&amp;" stars.")</f>
        <v>Really, I have about six months to do this book finally read. I'm there in June last year to start, but from the beginning I found it difficult to know who was who, and once I realized it, I found it boring, because of the many herhalingen.Het book was praised heaven, because then even started a book club, I was still going to read it too. Meanwhile, I read other books for their own reading clubs or reviews but at the end of last year I took the book back in good spirits on to read it too, so ready was.4 people tell in their own way a shooting in a school. Shooting which lasts 54 minutes, hence the titel.Pas halfway I got the relationships of telling people to weten.Ik themselves more think it is a Young Adult story and maybe I am "too old" to read this kind of book? There come so many improbabilities that for me seemed "childish". If you are right in a hostage situation, if there are 39 deaths / injuries, then do not you doing love or other feelings about this, then you're just scared! You got too much adrenaline, you do not think more nuchter.Nu yes, the book is out, I'm glad the way kan.Ik hoping for a special or exciting plot, but it also did not come! ... Maybe reading for teenagers exciting to and it's just not for me, so surely the story gets 2 stars.</v>
      </c>
    </row>
    <row r="76" ht="15.75" customHeight="1">
      <c r="A76" s="1">
        <v>74.0</v>
      </c>
      <c r="B76" s="3">
        <v>0.0</v>
      </c>
      <c r="C76" s="3">
        <v>0.0</v>
      </c>
      <c r="D76" s="3">
        <v>0.0</v>
      </c>
      <c r="E76" s="3" t="s">
        <v>79</v>
      </c>
      <c r="F76" s="3" t="str">
        <f>IFERROR(__xludf.DUMMYFUNCTION("GOOGLETRANSLATE(E76,""nl"",""en"")"),"I had, as a fan of mom and pop Kellerman, here much, but I found it annoying, spurious and apocryphal book in a weird stijl.Ik do not think his parents have given advice to take this stoppen.De rave reviews are mi also just because they are kent.Nee backg"&amp;"round, I continue with the latest Jonathan Kellerman and give this one Kellerman links.")</f>
        <v>I had, as a fan of mom and pop Kellerman, here much, but I found it annoying, spurious and apocryphal book in a weird stijl.Ik do not think his parents have given advice to take this stoppen.De rave reviews are mi also just because they are kent.Nee background, I continue with the latest Jonathan Kellerman and give this one Kellerman links.</v>
      </c>
    </row>
    <row r="77" ht="15.75" customHeight="1">
      <c r="A77" s="1">
        <v>75.0</v>
      </c>
      <c r="B77" s="3">
        <v>1.0</v>
      </c>
      <c r="C77" s="3">
        <v>1.0</v>
      </c>
      <c r="D77" s="3">
        <v>1.0</v>
      </c>
      <c r="E77" s="3" t="s">
        <v>80</v>
      </c>
      <c r="F77" s="3" t="str">
        <f>IFERROR(__xludf.DUMMYFUNCTION("GOOGLETRANSLATE(E77,""nl"",""en"")"),"As a writer, I know how hard it is a ""coming of age"" to write. You changeable characters who fight with their upcoming maturity and the loss of their innocence. They are characters who are on a double track, and you still want to make empathetic. Throw "&amp;"taking a domineering father and a move to a new country as well and you have an explosive mix. Murat knows, and this is not easy to maintain the balance. The balance between cynicism, even nihilism and humor. Murat and do it like it's nothing. Not every w"&amp;"riter is done so well to put down an era. To do feel the Bijlmer. As if the Bijlmer of then still bestaat.Dit kind of books are unfortunately not often written. Books giving on an emotional roller coaster and look where the writer, the reader sometimes a "&amp;"pat on the back and the next moment grabs you by the throat. There is one scene which I will not reveal here, who is so good at building, dialogue, silences - that a lecture about may be ""be invisible"" is not just a story of a writer, but also a storyte"&amp;"ller. . A combination which unfortunately is not always frequent enough.")</f>
        <v>As a writer, I know how hard it is a "coming of age" to write. You changeable characters who fight with their upcoming maturity and the loss of their innocence. They are characters who are on a double track, and you still want to make empathetic. Throw taking a domineering father and a move to a new country as well and you have an explosive mix. Murat knows, and this is not easy to maintain the balance. The balance between cynicism, even nihilism and humor. Murat and do it like it's nothing. Not every writer is done so well to put down an era. To do feel the Bijlmer. As if the Bijlmer of then still bestaat.Dit kind of books are unfortunately not often written. Books giving on an emotional roller coaster and look where the writer, the reader sometimes a pat on the back and the next moment grabs you by the throat. There is one scene which I will not reveal here, who is so good at building, dialogue, silences - that a lecture about may be "be invisible" is not just a story of a writer, but also a storyteller. . A combination which unfortunately is not always frequent enough.</v>
      </c>
    </row>
    <row r="78" ht="15.75" customHeight="1">
      <c r="A78" s="1">
        <v>76.0</v>
      </c>
      <c r="B78" s="3">
        <v>0.0</v>
      </c>
      <c r="C78" s="3">
        <v>0.0</v>
      </c>
      <c r="D78" s="3">
        <v>0.0</v>
      </c>
      <c r="E78" s="3" t="s">
        <v>81</v>
      </c>
      <c r="F78" s="3" t="str">
        <f>IFERROR(__xludf.DUMMYFUNCTION("GOOGLETRANSLATE(E78,""nl"",""en"")"),"Although everyone seems to welcome the book hot I found it solid, unfortunately, a large teleurstelling.De author stringing cliches together so that they form a very predictable story and characters. At no time, I found the book exciting. The story remind"&amp;"ed me more like a cheap Bollywood film.")</f>
        <v>Although everyone seems to welcome the book hot I found it solid, unfortunately, a large teleurstelling.De author stringing cliches together so that they form a very predictable story and characters. At no time, I found the book exciting. The story reminded me more like a cheap Bollywood film.</v>
      </c>
    </row>
    <row r="79" ht="15.75" customHeight="1">
      <c r="A79" s="1">
        <v>77.0</v>
      </c>
      <c r="B79" s="3">
        <v>1.0</v>
      </c>
      <c r="C79" s="3">
        <v>1.0</v>
      </c>
      <c r="D79" s="3">
        <v>1.0</v>
      </c>
      <c r="E79" s="3" t="s">
        <v>82</v>
      </c>
      <c r="F79" s="3" t="str">
        <f>IFERROR(__xludf.DUMMYFUNCTION("GOOGLETRANSLATE(E79,""nl"",""en"")"),"What a wonderful book was saying this! WOW I could not stop reading it and got it yesterday also read in one jerk. A pretty exciting story and I do kind of like reading a book told by several people. Highly recommended this book.")</f>
        <v>What a wonderful book was saying this! WOW I could not stop reading it and got it yesterday also read in one jerk. A pretty exciting story and I do kind of like reading a book told by several people. Highly recommended this book.</v>
      </c>
    </row>
    <row r="80" ht="15.75" customHeight="1">
      <c r="A80" s="1">
        <v>78.0</v>
      </c>
      <c r="B80" s="3">
        <v>1.0</v>
      </c>
      <c r="C80" s="3">
        <v>1.0</v>
      </c>
      <c r="D80" s="3">
        <v>1.0</v>
      </c>
      <c r="E80" s="3" t="s">
        <v>83</v>
      </c>
      <c r="F80" s="3" t="str">
        <f>IFERROR(__xludf.DUMMYFUNCTION("GOOGLETRANSLATE(E80,""nl"",""en"")"),"What does humanity as the sun 500 years will destroy all life on earth? We find a way to move the earth. The wandering earth, the title story of this collection, is about the impact this has on people's lives. It's a crazy idea and the effect is completel"&amp;"y physically impossible. But the way Cixin look at it makes you think along what this means in the lives of people. So it is with the other stories. They are not very well written, and the characters are often quite flat, but they are ideas you 'night in "&amp;"bed still thinking about whether you share with other people. And that makes this book highly recommended.")</f>
        <v>What does humanity as the sun 500 years will destroy all life on earth? We find a way to move the earth. The wandering earth, the title story of this collection, is about the impact this has on people's lives. It's a crazy idea and the effect is completely physically impossible. But the way Cixin look at it makes you think along what this means in the lives of people. So it is with the other stories. They are not very well written, and the characters are often quite flat, but they are ideas you 'night in bed still thinking about whether you share with other people. And that makes this book highly recommended.</v>
      </c>
    </row>
    <row r="81" ht="15.75" customHeight="1">
      <c r="A81" s="1">
        <v>79.0</v>
      </c>
      <c r="B81" s="3">
        <v>1.0</v>
      </c>
      <c r="C81" s="3">
        <v>1.0</v>
      </c>
      <c r="D81" s="3">
        <v>1.0</v>
      </c>
      <c r="E81" s="3" t="s">
        <v>84</v>
      </c>
      <c r="F81" s="3" t="str">
        <f>IFERROR(__xludf.DUMMYFUNCTION("GOOGLETRANSLATE(E81,""nl"",""en"")"),"This book I read with as much pleasure. I bite me every time in fixed again. Being a nice pill I could not take my visits almost daily hospital so I have about a good two weeks done reading this book to him. But what a plezier.Super elaborate protagonist "&amp;"completely sympathize with you. You play as it were, in this character. How often do you think ""see you now or not coming?"" ""And"" how are you gonna react? "". Nice written timelines all well into each other and knocking in my opinion. Beautifully book"&amp;" I'd recommend!")</f>
        <v>This book I read with as much pleasure. I bite me every time in fixed again. Being a nice pill I could not take my visits almost daily hospital so I have about a good two weeks done reading this book to him. But what a plezier.Super elaborate protagonist completely sympathize with you. You play as it were, in this character. How often do you think "see you now or not coming?" "And" how are you gonna react? ". Nice written timelines all well into each other and knocking in my opinion. Beautifully book I'd recommend!</v>
      </c>
    </row>
    <row r="82" ht="15.75" customHeight="1">
      <c r="A82" s="1">
        <v>80.0</v>
      </c>
      <c r="B82" s="3">
        <v>1.0</v>
      </c>
      <c r="C82" s="3">
        <v>1.0</v>
      </c>
      <c r="D82" s="3">
        <v>1.0</v>
      </c>
      <c r="E82" s="3" t="s">
        <v>85</v>
      </c>
      <c r="F82" s="3" t="str">
        <f>IFERROR(__xludf.DUMMYFUNCTION("GOOGLETRANSLATE(E82,""nl"",""en"")"),"Shortly inhoudLex Niekel takes you along with Bob them from Moscow to Beijing on the Trans Mongolia Express. He talks about his visit to Moscow where he attended the well-known monuments and beautiful metro stations. From there they take the train to Beij"&amp;"ing, with a stop in Ulaanbaatar, where they do a trek through the Mongolian steppe and where they stay with locals in a train journey of several days joert.Een seem boring, but this ride is for Lex and his passenger Bob a great adventure. They have chosen"&amp;" should share first class travel as they have a train compartment for the two of them instead of a second-class cabin for four persons they then with two other unfamiliar travelers. But they soon learn to know other fellow travelers in the first class car"&amp;"riage and having it all seems to their own peculiar gewoonten.Na travel their migration in Ulaanbaatar they continue with the UB-Beijing express train in second class, where they share their coupe a Chinese couple. This seems less practical than their fir"&amp;"st class compartment that they had on the Trans Mongolian Express. Four passengers and their luggage just seem to fit in the train compartment and this only after a lot of puzzling. Once in Beijing, they will also appear as the familiar landmarks bezoeken"&amp;".ConclusieDit book only for readers who want to make the trip with the Trans Mongolian Express, but this is not correct, it will certainly attract a wider audience. Lex has a very nice, funny writing style and goes beyond the usual travel guides, anyone c"&amp;"an consult it and everyone provided some google research work also find all the practical things about this trip, unnecessarily so Lex would repeat this information again here. He describes in his book his own adventures, how he has seen and experienced e"&amp;"verything that he often does in a fun, funny way. Yes, liked his sense of humor my best and will surely many readers captivated! Besides, he also cited lesser known historical facts and anecdotes, which are not found in traditional guidebooks as the Luzhn"&amp;"iki disaster at the sports stadium in Moscow, or story of Mathias Rust on Red Square. I especially liked also are aware of the contrasts and his critical eye on it, as he has from Moscow about wealth and how trains an hour to see him anywhere around the p"&amp;"overty was.The book contains several sections which are each divided into smaller chapters, so read everything very smoothly. Lex describes what he sees from his perspective, his writing style is visual, it was like I stepped onto the train with him in Mo"&amp;"scow, and it lived with him. After each section, there are also some pictures and is in the beginning of the book a ticket on the route, this gives the reader a better idea of ​​the journey Lex maakte.Een additional value is that when a traveler booklet r"&amp;"eads and you have questions you can personally contact the author via his email address or the facebook page of the book. In addition, there are on this facebook page loads of extra foto's.Dit book is definitely a must for travelers who plan to take the t"&amp;"rain, but also for other readers who just out of interest to read this great book. I enjoyed it immensely and have nothing negative to criticize. Therefore this fun book gets five stars earned.")</f>
        <v>Shortly inhoudLex Niekel takes you along with Bob them from Moscow to Beijing on the Trans Mongolia Express. He talks about his visit to Moscow where he attended the well-known monuments and beautiful metro stations. From there they take the train to Beijing, with a stop in Ulaanbaatar, where they do a trek through the Mongolian steppe and where they stay with locals in a train journey of several days joert.Een seem boring, but this ride is for Lex and his passenger Bob a great adventure. They have chosen should share first class travel as they have a train compartment for the two of them instead of a second-class cabin for four persons they then with two other unfamiliar travelers. But they soon learn to know other fellow travelers in the first class carriage and having it all seems to their own peculiar gewoonten.Na travel their migration in Ulaanbaatar they continue with the UB-Beijing express train in second class, where they share their coupe a Chinese couple. This seems less practical than their first class compartment that they had on the Trans Mongolian Express. Four passengers and their luggage just seem to fit in the train compartment and this only after a lot of puzzling. Once in Beijing, they will also appear as the familiar landmarks bezoeken.ConclusieDit book only for readers who want to make the trip with the Trans Mongolian Express, but this is not correct, it will certainly attract a wider audience. Lex has a very nice, funny writing style and goes beyond the usual travel guides, anyone can consult it and everyone provided some google research work also find all the practical things about this trip, unnecessarily so Lex would repeat this information again here. He describes in his book his own adventures, how he has seen and experienced everything that he often does in a fun, funny way. Yes, liked his sense of humor my best and will surely many readers captivated! Besides, he also cited lesser known historical facts and anecdotes, which are not found in traditional guidebooks as the Luzhniki disaster at the sports stadium in Moscow, or story of Mathias Rust on Red Square. I especially liked also are aware of the contrasts and his critical eye on it, as he has from Moscow about wealth and how trains an hour to see him anywhere around the poverty was.The book contains several sections which are each divided into smaller chapters, so read everything very smoothly. Lex describes what he sees from his perspective, his writing style is visual, it was like I stepped onto the train with him in Moscow, and it lived with him. After each section, there are also some pictures and is in the beginning of the book a ticket on the route, this gives the reader a better idea of ​​the journey Lex maakte.Een additional value is that when a traveler booklet reads and you have questions you can personally contact the author via his email address or the facebook page of the book. In addition, there are on this facebook page loads of extra foto's.Dit book is definitely a must for travelers who plan to take the train, but also for other readers who just out of interest to read this great book. I enjoyed it immensely and have nothing negative to criticize. Therefore this fun book gets five stars earned.</v>
      </c>
    </row>
    <row r="83" ht="15.75" customHeight="1">
      <c r="A83" s="1">
        <v>81.0</v>
      </c>
      <c r="B83" s="3">
        <v>0.0</v>
      </c>
      <c r="C83" s="3">
        <v>0.0</v>
      </c>
      <c r="D83" s="3">
        <v>0.0</v>
      </c>
      <c r="E83" s="3" t="s">
        <v>86</v>
      </c>
      <c r="F83" s="3" t="str">
        <f>IFERROR(__xludf.DUMMYFUNCTION("GOOGLETRANSLATE(E83,""nl"",""en"")"),"This is the 1st book by Michael Crichton that I also have uitgelezen.Maar I read that he is not himself geschreven.Het idea behind the book from him, unfortunately he died before he could schrijven.Iemand wrote the book so in place and that they had not d"&amp;"one better or lower than his / her own naam.Het was like I was a physics book or lesson to follow was.The started promising with the mysterious death but was some 100 pages further there is nothing happening more and had I had and it weggelegd.Te ingewink"&amp;"eld in moments, latin terms, not relaxing book to me.")</f>
        <v>This is the 1st book by Michael Crichton that I also have uitgelezen.Maar I read that he is not himself geschreven.Het idea behind the book from him, unfortunately he died before he could schrijven.Iemand wrote the book so in place and that they had not done better or lower than his / her own naam.Het was like I was a physics book or lesson to follow was.The started promising with the mysterious death but was some 100 pages further there is nothing happening more and had I had and it weggelegd.Te ingewinkeld in moments, latin terms, not relaxing book to me.</v>
      </c>
    </row>
    <row r="84" ht="15.75" customHeight="1">
      <c r="A84" s="1">
        <v>82.0</v>
      </c>
      <c r="B84" s="3">
        <v>1.0</v>
      </c>
      <c r="C84" s="3">
        <v>1.0</v>
      </c>
      <c r="D84" s="3">
        <v>1.0</v>
      </c>
      <c r="E84" s="3" t="s">
        <v>87</v>
      </c>
      <c r="F84" s="3" t="str">
        <f>IFERROR(__xludf.DUMMYFUNCTION("GOOGLETRANSLATE(E84,""nl"",""en"")"),"Nora Roberts immediately notice the door at home and takes you to the funeral of a feared rancher in the scenic mountains of Montana. There we meet the three half sisters Willa Tess and Lily who have never met before the funeral. Willa lives on the ranch "&amp;"'Mercy' all her life. She is ready to stand her ground and take the ranch of her father too. Lily who just spent her first months of life on the ranch has become a frail figure, on the run from her ex. And Tess, the oldest, is scriptwriter and grew up amo"&amp;"ng movie stars in Hollywood. Also with Adam we soon know. He is Willa's half brother on his mother's side and also lives on the ranch. Soon he takes care of Lily of everything and everyone is afraid. When Nate (lawyer and also neighboring rancher) reads t"&amp;"he will, the consequences are not along. The three sisters have long together at the ranch stays a year without being longer than a week may skip. They must also allow the supervision of Ben (another neighboring rancher) and Nate during that year. Willa d"&amp;"etonated on the spot, they must not only share her ranch, but also has a strong dislike for Ben who tries to seduce her for years. But Willa has no choice if she wants to keep the ranch they must comply. Lily contrast looks an excellent solution for its f"&amp;"light problem here thousands of kilometers away from everything she'll be safe from the blows of her ex. But Tess is the biggest disaster. They hoped to soon with some money home, but is forced to spend a year in this' boerengat. It is a daunting task for"&amp;" both Tess and Willa to the servants to keep the harness, for a woman at the head of a ranch goes against the usual male ranch in order. When the ranch is, however, plagued by horrific scenes Willa is not alone and everyone should, the sisters, the servan"&amp;"ts, Ben, Nate and Adam together to get around the year. Clouds over Montana is a well-constructed romantic thriller with a constant tension, full of love stories and intrigues, psychological twists and realistic characters with characters sufficiently sub"&amp;"stantiated. Nora Roberts is a writer and much queen of romantic suspense. This time they do a year sympathize on a cattle ranch with all the trimmings. They let you enjoy the most delicious pastries and gaze at beautiful landscapes, but also goes along ca"&amp;"strate bulls, calves helps bring the world crawls and still finding yourself in the shoes of a morbid character. Roberts has a fascinating and often funny narrative, leaving too much to your own imagination. Clouds over Montana is written in simple words,"&amp;" reads super easy to make the necessary change: nature, fear and anxiety, jealousy, romance with a touch of eroticism, in short, perfect for a weekend nice long slicing enjoy exciting entertainment.")</f>
        <v>Nora Roberts immediately notice the door at home and takes you to the funeral of a feared rancher in the scenic mountains of Montana. There we meet the three half sisters Willa Tess and Lily who have never met before the funeral. Willa lives on the ranch 'Mercy' all her life. She is ready to stand her ground and take the ranch of her father too. Lily who just spent her first months of life on the ranch has become a frail figure, on the run from her ex. And Tess, the oldest, is scriptwriter and grew up among movie stars in Hollywood. Also with Adam we soon know. He is Willa's half brother on his mother's side and also lives on the ranch. Soon he takes care of Lily of everything and everyone is afraid. When Nate (lawyer and also neighboring rancher) reads the will, the consequences are not along. The three sisters have long together at the ranch stays a year without being longer than a week may skip. They must also allow the supervision of Ben (another neighboring rancher) and Nate during that year. Willa detonated on the spot, they must not only share her ranch, but also has a strong dislike for Ben who tries to seduce her for years. But Willa has no choice if she wants to keep the ranch they must comply. Lily contrast looks an excellent solution for its flight problem here thousands of kilometers away from everything she'll be safe from the blows of her ex. But Tess is the biggest disaster. They hoped to soon with some money home, but is forced to spend a year in this' boerengat. It is a daunting task for both Tess and Willa to the servants to keep the harness, for a woman at the head of a ranch goes against the usual male ranch in order. When the ranch is, however, plagued by horrific scenes Willa is not alone and everyone should, the sisters, the servants, Ben, Nate and Adam together to get around the year. Clouds over Montana is a well-constructed romantic thriller with a constant tension, full of love stories and intrigues, psychological twists and realistic characters with characters sufficiently substantiated. Nora Roberts is a writer and much queen of romantic suspense. This time they do a year sympathize on a cattle ranch with all the trimmings. They let you enjoy the most delicious pastries and gaze at beautiful landscapes, but also goes along castrate bulls, calves helps bring the world crawls and still finding yourself in the shoes of a morbid character. Roberts has a fascinating and often funny narrative, leaving too much to your own imagination. Clouds over Montana is written in simple words, reads super easy to make the necessary change: nature, fear and anxiety, jealousy, romance with a touch of eroticism, in short, perfect for a weekend nice long slicing enjoy exciting entertainment.</v>
      </c>
    </row>
    <row r="85" ht="15.75" customHeight="1">
      <c r="A85" s="1">
        <v>83.0</v>
      </c>
      <c r="B85" s="3">
        <v>1.0</v>
      </c>
      <c r="C85" s="3">
        <v>1.0</v>
      </c>
      <c r="D85" s="3">
        <v>1.0</v>
      </c>
      <c r="E85" s="3" t="s">
        <v>88</v>
      </c>
      <c r="F85" s="3" t="str">
        <f>IFERROR(__xludf.DUMMYFUNCTION("GOOGLETRANSLATE(E85,""nl"",""en"")"),"I recently became acquainted with the books of Christine Bols and I do not regret not had. Greenfields was enjoying again. Yet another whole puzzle that I had a suspect or 3 and complete again next SAT. Blessed is. It is also no long-winded, what I think "&amp;"is important. I look forward to book 4")</f>
        <v>I recently became acquainted with the books of Christine Bols and I do not regret not had. Greenfields was enjoying again. Yet another whole puzzle that I had a suspect or 3 and complete again next SAT. Blessed is. It is also no long-winded, what I think is important. I look forward to book 4</v>
      </c>
    </row>
    <row r="86" ht="15.75" customHeight="1">
      <c r="A86" s="1">
        <v>84.0</v>
      </c>
      <c r="B86" s="3">
        <v>0.0</v>
      </c>
      <c r="C86" s="3">
        <v>0.0</v>
      </c>
      <c r="D86" s="3">
        <v>0.0</v>
      </c>
      <c r="E86" s="3" t="s">
        <v>89</v>
      </c>
      <c r="F86" s="3" t="str">
        <f>IFERROR(__xludf.DUMMYFUNCTION("GOOGLETRANSLATE(E86,""nl"",""en"")"),"Turbid water has a high content Libelle- and Margriet. We extend participant made of thinking and suffering of the protagonist. That result is quite out of the paint, but it makes the story together very viscous. The back flap reveals that he leads an ""u"&amp;"nexciting existence,"" and that seems to apply to the whole book. The events unfold according to a logical (and predictable) pattern, so you can actually only conclude that Turbid water outside the category of ""exciting story"" is. In addition, the inspe"&amp;"ctor Bonnema emphatically a cozy coffee encryption is seemingly casually bring the truth up to know. Caricatured reading from the fifties.")</f>
        <v>Turbid water has a high content Libelle- and Margriet. We extend participant made of thinking and suffering of the protagonist. That result is quite out of the paint, but it makes the story together very viscous. The back flap reveals that he leads an "unexciting existence," and that seems to apply to the whole book. The events unfold according to a logical (and predictable) pattern, so you can actually only conclude that Turbid water outside the category of "exciting story" is. In addition, the inspector Bonnema emphatically a cozy coffee encryption is seemingly casually bring the truth up to know. Caricatured reading from the fifties.</v>
      </c>
    </row>
    <row r="87" ht="15.75" customHeight="1">
      <c r="A87" s="1">
        <v>85.0</v>
      </c>
      <c r="B87" s="3">
        <v>1.0</v>
      </c>
      <c r="C87" s="3">
        <v>1.0</v>
      </c>
      <c r="D87" s="3">
        <v>1.0</v>
      </c>
      <c r="E87" s="3" t="s">
        <v>90</v>
      </c>
      <c r="F87" s="3" t="str">
        <f>IFERROR(__xludf.DUMMYFUNCTION("GOOGLETRANSLATE(E87,""nl"",""en"")"),"Parker Bilal (1960, London) is the pseudonym of the award-winning British-Sudanese writer Jamal Mahjoub. In an interview he once explained that the name ""Parker"" a tribute to his grandmother who was addicted to crime literature, and that ""Bilal"" was t"&amp;"he name of his grandfather who was driving a Nile boat. After several attempts at writing thrillers that were never published, he eventually created the Sudanese private detective Makana. Angel of the city is the second in which serie.Caïro, 2001. As if l"&amp;"ife in the slums of the city is not bad enough, there are several murders committed by young homeless boys. They are all Muslims, so the suspicion soon falls on the Coptic Christians, fueled by opponents of this geloofsgroep.Ondertussen Makana is hired by"&amp;" Alla Farag, the Egyptian owner of a travel agency. This has received a rather strange letter - he thinks - his life is threatened. Makana investigates, is witness to a brutal reckoning coming soon to the conclusion that it is not Farag Alla's life is thr"&amp;"eatened, but that of someone else. His investigation leads him not only on the streets of Cairo, but also those of Luxor, into the desert to it. When finally the Egyptian secret service and the police got involved, realizes Makana he comes dangerously clo"&amp;"se to the solution, not only threats, but also that of the child murders, and that therefore his own life seriously danger is.In Angel city Bilal strongly focuses this time on the social conflicts within the Egyptian society under the Mubarak regime. The "&amp;"neighborhood Imbaba, where much of the story takes place is one of the poorer districts of Cairo, where both Copts and Muslims live. It is there that the killer finds his victims, leaving local opponents of the Christian faith revolt against the Copts. Ma"&amp;"kana itself is a loner, a man who lost everything he loved, and may never return to his own country. He is an honest man, with an innate determination to get any truth above table. Bilal put him down as a somewhat endearing personality, with a healthy dos"&amp;"e of humor and a pragmatic approach to human nature, making it almost a party is to Makana's research throughout the book to volgen.Maar not only Makana's character is developed interesting and well , the other characters are lifelike and contributing tol"&amp;"d a good story and believable. The atmosphere is almost palpable fury and gruesome details are sometimes described, but never over the top. The only downside is that there are quite a few characters, making the city Angel no book that can be put aside lon"&amp;"g. However, the story is so exciting and intriguing that put away is not an option. Reading through it, to the end, both unexpected and chilling is.Inmiddels appeared in England the third in the series Makana. It is hoped that the translation is not long "&amp;"overdue. For this second part does it eagerly look forward to!")</f>
        <v>Parker Bilal (1960, London) is the pseudonym of the award-winning British-Sudanese writer Jamal Mahjoub. In an interview he once explained that the name "Parker" a tribute to his grandmother who was addicted to crime literature, and that "Bilal" was the name of his grandfather who was driving a Nile boat. After several attempts at writing thrillers that were never published, he eventually created the Sudanese private detective Makana. Angel of the city is the second in which serie.Caïro, 2001. As if life in the slums of the city is not bad enough, there are several murders committed by young homeless boys. They are all Muslims, so the suspicion soon falls on the Coptic Christians, fueled by opponents of this geloofsgroep.Ondertussen Makana is hired by Alla Farag, the Egyptian owner of a travel agency. This has received a rather strange letter - he thinks - his life is threatened. Makana investigates, is witness to a brutal reckoning coming soon to the conclusion that it is not Farag Alla's life is threatened, but that of someone else. His investigation leads him not only on the streets of Cairo, but also those of Luxor, into the desert to it. When finally the Egyptian secret service and the police got involved, realizes Makana he comes dangerously close to the solution, not only threats, but also that of the child murders, and that therefore his own life seriously danger is.In Angel city Bilal strongly focuses this time on the social conflicts within the Egyptian society under the Mubarak regime. The neighborhood Imbaba, where much of the story takes place is one of the poorer districts of Cairo, where both Copts and Muslims live. It is there that the killer finds his victims, leaving local opponents of the Christian faith revolt against the Copts. Makana itself is a loner, a man who lost everything he loved, and may never return to his own country. He is an honest man, with an innate determination to get any truth above table. Bilal put him down as a somewhat endearing personality, with a healthy dose of humor and a pragmatic approach to human nature, making it almost a party is to Makana's research throughout the book to volgen.Maar not only Makana's character is developed interesting and well , the other characters are lifelike and contributing told a good story and believable. The atmosphere is almost palpable fury and gruesome details are sometimes described, but never over the top. The only downside is that there are quite a few characters, making the city Angel no book that can be put aside long. However, the story is so exciting and intriguing that put away is not an option. Reading through it, to the end, both unexpected and chilling is.Inmiddels appeared in England the third in the series Makana. It is hoped that the translation is not long overdue. For this second part does it eagerly look forward to!</v>
      </c>
    </row>
    <row r="88" ht="15.75" customHeight="1">
      <c r="A88" s="1">
        <v>86.0</v>
      </c>
      <c r="B88" s="3">
        <v>0.0</v>
      </c>
      <c r="C88" s="3">
        <v>0.0</v>
      </c>
      <c r="D88" s="3">
        <v>0.0</v>
      </c>
      <c r="E88" s="3" t="s">
        <v>91</v>
      </c>
      <c r="F88" s="3" t="str">
        <f>IFERROR(__xludf.DUMMYFUNCTION("GOOGLETRANSLATE(E88,""nl"",""en"")"),"Marieke Nijkamps ""Before I release you,"" a translation of ""Before I let go,"" is a story about two friends and a closed community. It's about guilt, friendship, but also moved about your lot has changed locked voelen.Er in Lost Creek, a village in Alas"&amp;"ka, since Corey seven months earlier with her mother and brother to Canada. Corey returns to Lost Creek for the memorial service of Kyra, her best friend, a girl with bipolar stoornis.Nijkamp outlines the community before and after Kyra's death. Where Kyr"&amp;"a earlier by villagers as ""freak"" was declared, they would be embraced by the community's relocation since Corey. Corey goes to investigate the drowning of her best vriendin.We get a picture of the mysteries of Lost Creek, a cold village where outsiders"&amp;" no place and the relationship between Kyra and Corey through letters, phone calls and descriptions from the I -peroon, Corey. By Kyra written, but not sent letters to Corey, describe Kyra's struggle for life. ""I'll tell you a story. There was once a lon"&amp;"ely girl who lived in an abandoned spa. (…) I do not have anything anymore. I'm afraid, Cor. Please come back. ""Unfortunately, the characters are not sufficiently developed and the changes in time and repetitions confusing and sometimes even annoying. A "&amp;"missed opportunity, because there are enough ingredients were there for an exciting YA novel or thriller.")</f>
        <v>Marieke Nijkamps "Before I release you," a translation of "Before I let go," is a story about two friends and a closed community. It's about guilt, friendship, but also moved about your lot has changed locked voelen.Er in Lost Creek, a village in Alaska, since Corey seven months earlier with her mother and brother to Canada. Corey returns to Lost Creek for the memorial service of Kyra, her best friend, a girl with bipolar stoornis.Nijkamp outlines the community before and after Kyra's death. Where Kyra earlier by villagers as "freak" was declared, they would be embraced by the community's relocation since Corey. Corey goes to investigate the drowning of her best vriendin.We get a picture of the mysteries of Lost Creek, a cold village where outsiders no place and the relationship between Kyra and Corey through letters, phone calls and descriptions from the I -peroon, Corey. By Kyra written, but not sent letters to Corey, describe Kyra's struggle for life. "I'll tell you a story. There was once a lonely girl who lived in an abandoned spa. (…) I do not have anything anymore. I'm afraid, Cor. Please come back. "Unfortunately, the characters are not sufficiently developed and the changes in time and repetitions confusing and sometimes even annoying. A missed opportunity, because there are enough ingredients were there for an exciting YA novel or thriller.</v>
      </c>
    </row>
    <row r="89" ht="15.75" customHeight="1">
      <c r="A89" s="1">
        <v>87.0</v>
      </c>
      <c r="B89" s="3">
        <v>0.0</v>
      </c>
      <c r="C89" s="3">
        <v>0.0</v>
      </c>
      <c r="D89" s="3">
        <v>0.0</v>
      </c>
      <c r="E89" s="3" t="s">
        <v>92</v>
      </c>
      <c r="F89" s="3" t="str">
        <f>IFERROR(__xludf.DUMMYFUNCTION("GOOGLETRANSLATE(E89,""nl"",""en"")"),"This short book is a smaller font than other books in the series, so you will have more story. Too bad in this case, because a lot of bla bla. In fact, the whole story seems too blah blah point.The is a tried and tested method, especially for novice write"&amp;"rs: be protagonist talk about everything, except where it really matters. So it is actually clear from the outset that the main character was once accused of pedophilia, but it's definitely up to about half of the book that this is pronounced (there was a"&amp;" charge). It does not add to the story or allegation is true or not, it excites even not at all, because it excites the protagonist also niet.Het is not a thriller in the sense of ""he did it or not?"" That showdown is indeed niet.Helaas the story further"&amp;" rather trite and provides new insights into the life of an (alleged) pedophile. The stereotype sketchiness of the characters, especially the daughter, is still the most shocking. Pity that the author failed to lift the taboo subject to a higher level tha"&amp;"n ""Panorama article"".")</f>
        <v>This short book is a smaller font than other books in the series, so you will have more story. Too bad in this case, because a lot of bla bla. In fact, the whole story seems too blah blah point.The is a tried and tested method, especially for novice writers: be protagonist talk about everything, except where it really matters. So it is actually clear from the outset that the main character was once accused of pedophilia, but it's definitely up to about half of the book that this is pronounced (there was a charge). It does not add to the story or allegation is true or not, it excites even not at all, because it excites the protagonist also niet.Het is not a thriller in the sense of "he did it or not?" That showdown is indeed niet.Helaas the story further rather trite and provides new insights into the life of an (alleged) pedophile. The stereotype sketchiness of the characters, especially the daughter, is still the most shocking. Pity that the author failed to lift the taboo subject to a higher level than "Panorama article".</v>
      </c>
    </row>
    <row r="90" ht="15.75" customHeight="1">
      <c r="A90" s="1">
        <v>88.0</v>
      </c>
      <c r="B90" s="3">
        <v>1.0</v>
      </c>
      <c r="C90" s="3">
        <v>1.0</v>
      </c>
      <c r="D90" s="3">
        <v>1.0</v>
      </c>
      <c r="E90" s="3" t="s">
        <v>93</v>
      </c>
      <c r="F90" s="3" t="str">
        <f>IFERROR(__xludf.DUMMYFUNCTION("GOOGLETRANSLATE(E90,""nl"",""en"")"),"What a poignant book again Kristin Hannah, as her other books. Then you really have a lot to do about if your ex of your loved one is looking to get out of your coma woman. I was again very impressed by the book and have all lived with it until the end. Y"&amp;"ou used to have that beautiful emotional movies on TV Daniele Steel, and Mark Hall of films, well there you can really add to a story. You gotta love of course, but I absolutely love it there. Moving and a story you will not soon forget, top book.")</f>
        <v>What a poignant book again Kristin Hannah, as her other books. Then you really have a lot to do about if your ex of your loved one is looking to get out of your coma woman. I was again very impressed by the book and have all lived with it until the end. You used to have that beautiful emotional movies on TV Daniele Steel, and Mark Hall of films, well there you can really add to a story. You gotta love of course, but I absolutely love it there. Moving and a story you will not soon forget, top book.</v>
      </c>
    </row>
    <row r="91" ht="15.75" customHeight="1">
      <c r="A91" s="1">
        <v>89.0</v>
      </c>
      <c r="B91" s="3">
        <v>0.0</v>
      </c>
      <c r="C91" s="3">
        <v>1.0</v>
      </c>
      <c r="D91" s="3">
        <v>0.0</v>
      </c>
      <c r="E91" s="3" t="s">
        <v>94</v>
      </c>
      <c r="F91" s="3" t="str">
        <f>IFERROR(__xludf.DUMMYFUNCTION("GOOGLETRANSLATE(E91,""nl"",""en"")"),"Unfortunately, there were times when I could not keep my attention, perhaps this was because some passages were a bit too wordy.")</f>
        <v>Unfortunately, there were times when I could not keep my attention, perhaps this was because some passages were a bit too wordy.</v>
      </c>
    </row>
    <row r="92" ht="15.75" customHeight="1">
      <c r="A92" s="1">
        <v>90.0</v>
      </c>
      <c r="B92" s="3">
        <v>1.0</v>
      </c>
      <c r="C92" s="3">
        <v>1.0</v>
      </c>
      <c r="D92" s="3">
        <v>1.0</v>
      </c>
      <c r="E92" s="3" t="s">
        <v>95</v>
      </c>
      <c r="F92" s="3" t="str">
        <f>IFERROR(__xludf.DUMMYFUNCTION("GOOGLETRANSLATE(E92,""nl"",""en"")"),"What I really did appreciate this book was that the humor one time was a little different than usual. At some points in this book, the story falls a bit, but when you want to annoy happened suddenly something funny so you immediately all occupants back to"&amp;" it. I think it's great that you have five sisters and every book describes the life of one of the sisters. This was the oldest sister. After the second oldest!")</f>
        <v>What I really did appreciate this book was that the humor one time was a little different than usual. At some points in this book, the story falls a bit, but when you want to annoy happened suddenly something funny so you immediately all occupants back to it. I think it's great that you have five sisters and every book describes the life of one of the sisters. This was the oldest sister. After the second oldest!</v>
      </c>
    </row>
    <row r="93" ht="15.75" customHeight="1">
      <c r="A93" s="1">
        <v>91.0</v>
      </c>
      <c r="B93" s="3">
        <v>1.0</v>
      </c>
      <c r="C93" s="3">
        <v>0.0</v>
      </c>
      <c r="D93" s="3">
        <v>0.0</v>
      </c>
      <c r="E93" s="3" t="s">
        <v>96</v>
      </c>
      <c r="F93" s="3" t="str">
        <f>IFERROR(__xludf.DUMMYFUNCTION("GOOGLETRANSLATE(E93,""nl"",""en"")"),"This you do not see often: an author of a historical detective historically in an afterword openly admits not always authentic too: ""It's virtually impossible to tell a comprehensive story set in the twelfth century without at least partly anachronistic "&amp;"to be. "" Ariana Franklin (the pseudonym Diana Norman) so it does not so closely. If we are her book which would assume they had been playing drafts and billiards, gelatin was fully established and they played the violin in the twelfth century. Obviously "&amp;"all of these have had their predecessors, but apparently keeps the writer rather understandable. It was located even aware of living in the dark ages, a term probably only in the fifteenth century appearance deed.Dit course details. Frank Link broadly fol"&amp;"lows the familiar story in this book with the bold title Mistress of the Art of Death. It is the year 1170 when the Archbishop of Canterbury will be killed by supporters of King Henry II. A child disappears in Cambridge and is later literally above water."&amp;" Because the child was last in a Jewish house was seen, the Jews are blamed. Then disappear three children. A rich jew killed by enraged population, and the remaining Jews seek refuge in the castle of the local sheriff. The king - which is already under p"&amp;"ressure since the murder of the archbishop - is outraged because the Jews are his main source of income. So he enlists the help of the king of Sicily, which his family is.Jawel, especially from southern Europe and a year after the first murder, the answer"&amp;" to this problem has come in the person of Simon of Naples, a sleuth. Simon is assisted by a woman: Adelia, the mistress of the art of death. How strange it may seem that the king of England someone from southern Europe late to overcome a series of murder"&amp;"s to solve, crazy is not it. Salerno, where Simon and Adelia come from, at that time the most important medical school established in Europe. Adelia is a medieval patholoog.Maar here Franklin can not let the modern era to enter through a back door. Adelia"&amp;" is in fact strikingly modern in her thinking. She is against torture, against the death penalty, does not believe in the existence of a god, and even in the exercise of her profession, she seems to be flown with a time machine. Salerno she has her own """&amp;"Body Farm"". The ""Body Farm"" is for those who do not know, a research institute in America where the decomposition of the human body under different conditions is studied. Adelia doing exactly the same, but with varkens.Op had Mistress of the Art of Dea"&amp;"th can be a good book if more care was given to. The stiff dialogues irregular perspective and tend everywhere comprehensive report to do this detective will not benefit. Besides, who says there is now ""recapitulate"" against a six? This issue is clearly"&amp;" better.")</f>
        <v>This you do not see often: an author of a historical detective historically in an afterword openly admits not always authentic too: "It's virtually impossible to tell a comprehensive story set in the twelfth century without at least partly anachronistic to be. " Ariana Franklin (the pseudonym Diana Norman) so it does not so closely. If we are her book which would assume they had been playing drafts and billiards, gelatin was fully established and they played the violin in the twelfth century. Obviously all of these have had their predecessors, but apparently keeps the writer rather understandable. It was located even aware of living in the dark ages, a term probably only in the fifteenth century appearance deed.Dit course details. Frank Link broadly follows the familiar story in this book with the bold title Mistress of the Art of Death. It is the year 1170 when the Archbishop of Canterbury will be killed by supporters of King Henry II. A child disappears in Cambridge and is later literally above water. Because the child was last in a Jewish house was seen, the Jews are blamed. Then disappear three children. A rich jew killed by enraged population, and the remaining Jews seek refuge in the castle of the local sheriff. The king - which is already under pressure since the murder of the archbishop - is outraged because the Jews are his main source of income. So he enlists the help of the king of Sicily, which his family is.Jawel, especially from southern Europe and a year after the first murder, the answer to this problem has come in the person of Simon of Naples, a sleuth. Simon is assisted by a woman: Adelia, the mistress of the art of death. How strange it may seem that the king of England someone from southern Europe late to overcome a series of murders to solve, crazy is not it. Salerno, where Simon and Adelia come from, at that time the most important medical school established in Europe. Adelia is a medieval patholoog.Maar here Franklin can not let the modern era to enter through a back door. Adelia is in fact strikingly modern in her thinking. She is against torture, against the death penalty, does not believe in the existence of a god, and even in the exercise of her profession, she seems to be flown with a time machine. Salerno she has her own "Body Farm". The "Body Farm" is for those who do not know, a research institute in America where the decomposition of the human body under different conditions is studied. Adelia doing exactly the same, but with varkens.Op had Mistress of the Art of Death can be a good book if more care was given to. The stiff dialogues irregular perspective and tend everywhere comprehensive report to do this detective will not benefit. Besides, who says there is now "recapitulate" against a six? This issue is clearly better.</v>
      </c>
    </row>
    <row r="94" ht="15.75" customHeight="1">
      <c r="A94" s="1">
        <v>92.0</v>
      </c>
      <c r="B94" s="3">
        <v>0.0</v>
      </c>
      <c r="C94" s="3">
        <v>0.0</v>
      </c>
      <c r="D94" s="3">
        <v>1.0</v>
      </c>
      <c r="E94" s="3" t="s">
        <v>97</v>
      </c>
      <c r="F94" s="3" t="str">
        <f>IFERROR(__xludf.DUMMYFUNCTION("GOOGLETRANSLATE(E94,""nl"",""en"")"),"A blustering politician Govert Brands, Municipal, red spider mite yarn as a paramedic is stabbed and dies. Detective Sjaak Bijl and her colleagues investigate. The paramedic Bart Flick, has during a rescue ecstasy snatched from a dealer. The dealer still "&amp;"has outstanding debts and has every interest that he gets the ecstasy. Police are investigating both the perpetrator of the stabbing and the trade in drugs. Several teams are doing that. As is also, in practice, there arises at the teams only rivalry. Aft"&amp;"er all, both teams have an interest in to arrest a perpetrator. Also there are riots place where people of Moroccan origin are involved. The riots have partly to do with whether or not to provide funding to a community center. Govert Brands, council chair"&amp;"man and also has an interest in the grant is awarded. He cheated and fathered a child with the sister of one of the Moroccans and blackmailed. The plot is not strong and has some loose ends. It is striking that the politicians get away with anywhere.")</f>
        <v>A blustering politician Govert Brands, Municipal, red spider mite yarn as a paramedic is stabbed and dies. Detective Sjaak Bijl and her colleagues investigate. The paramedic Bart Flick, has during a rescue ecstasy snatched from a dealer. The dealer still has outstanding debts and has every interest that he gets the ecstasy. Police are investigating both the perpetrator of the stabbing and the trade in drugs. Several teams are doing that. As is also, in practice, there arises at the teams only rivalry. After all, both teams have an interest in to arrest a perpetrator. Also there are riots place where people of Moroccan origin are involved. The riots have partly to do with whether or not to provide funding to a community center. Govert Brands, council chairman and also has an interest in the grant is awarded. He cheated and fathered a child with the sister of one of the Moroccans and blackmailed. The plot is not strong and has some loose ends. It is striking that the politicians get away with anywhere.</v>
      </c>
    </row>
    <row r="95" ht="15.75" customHeight="1">
      <c r="A95" s="1">
        <v>93.0</v>
      </c>
      <c r="B95" s="3">
        <v>0.0</v>
      </c>
      <c r="C95" s="3">
        <v>0.0</v>
      </c>
      <c r="D95" s="3">
        <v>0.0</v>
      </c>
      <c r="E95" s="3" t="s">
        <v>98</v>
      </c>
      <c r="F95" s="3" t="str">
        <f>IFERROR(__xludf.DUMMYFUNCTION("GOOGLETRANSLATE(E95,""nl"",""en"")"),"The book did not captivate me completely. I do not feel any betrokkenhid the protagonists. Technically, it is necessary a good story, but to become captivated more than that.")</f>
        <v>The book did not captivate me completely. I do not feel any betrokkenhid the protagonists. Technically, it is necessary a good story, but to become captivated more than that.</v>
      </c>
    </row>
    <row r="96" ht="15.75" customHeight="1">
      <c r="A96" s="1">
        <v>94.0</v>
      </c>
      <c r="B96" s="3">
        <v>1.0</v>
      </c>
      <c r="C96" s="3">
        <v>1.0</v>
      </c>
      <c r="D96" s="3">
        <v>1.0</v>
      </c>
      <c r="E96" s="3" t="s">
        <v>99</v>
      </c>
      <c r="F96" s="3" t="str">
        <f>IFERROR(__xludf.DUMMYFUNCTION("GOOGLETRANSLATE(E96,""nl"",""en"")"),"I'm a fan of Tami Hoag, also this book, I again read with pleasure. I enjoy the excitement and romance. Tami definitely remain my top among 10 writers.")</f>
        <v>I'm a fan of Tami Hoag, also this book, I again read with pleasure. I enjoy the excitement and romance. Tami definitely remain my top among 10 writers.</v>
      </c>
    </row>
    <row r="97" ht="15.75" customHeight="1">
      <c r="A97" s="1">
        <v>95.0</v>
      </c>
      <c r="B97" s="3">
        <v>0.0</v>
      </c>
      <c r="C97" s="3">
        <v>0.0</v>
      </c>
      <c r="D97" s="3">
        <v>0.0</v>
      </c>
      <c r="E97" s="3" t="s">
        <v>100</v>
      </c>
      <c r="F97" s="3" t="str">
        <f>IFERROR(__xludf.DUMMYFUNCTION("GOOGLETRANSLATE(E97,""nl"",""en"")"),"Unless there are very strange things happen Train is the thriller of the year, as headlines De Volkskrant on the cover of the recently published book by Pete Dexter. But Scott Turow and The New York Times does not fail with their hymn to the writer and th"&amp;"e writing. This creates high expectations, and the attentive reader has to come right by me awarded stars seen that those expectations low ... Train is set in America in the fifties, when the discrimination its heyday, to be exact: the sunny California. T"&amp;"he story consists of two separate storylines that Lionel Train Walker, a young black golf caddy, is the linking pin. The reader is taken into the life of Train, with trial and error, the (black almost impossible) love and talent for the exclusive golf dis"&amp;"covered. Then Train runs against policeman Miller Packard, which - albeit scantily - is conducting an investigation into a failed hijacking of a yacht, with his strong feelings for the victim and the widow Norah Still resurface. But his feelings for Norah"&amp;" be gradually overshadowed by his special interest Train.Het seems pretty bizarre story and that is it actually a little bit. Dexter jumps from one thing to another and although the idea behind the story for me remains a mystery, the author nevertheless s"&amp;"trangely I managed to get into the story. This is mainly due to the fragile, uncertain nature of Train, that is well represented by the writer. But that is - besides the stunning reversal - the only positive. Above all I Train perceived as a very boring b"&amp;"ook, with stereotypical characters, an implausible plot and lack of tension. Dexter does not convince me and that proves once again how personal is a review.")</f>
        <v>Unless there are very strange things happen Train is the thriller of the year, as headlines De Volkskrant on the cover of the recently published book by Pete Dexter. But Scott Turow and The New York Times does not fail with their hymn to the writer and the writing. This creates high expectations, and the attentive reader has to come right by me awarded stars seen that those expectations low ... Train is set in America in the fifties, when the discrimination its heyday, to be exact: the sunny California. The story consists of two separate storylines that Lionel Train Walker, a young black golf caddy, is the linking pin. The reader is taken into the life of Train, with trial and error, the (black almost impossible) love and talent for the exclusive golf discovered. Then Train runs against policeman Miller Packard, which - albeit scantily - is conducting an investigation into a failed hijacking of a yacht, with his strong feelings for the victim and the widow Norah Still resurface. But his feelings for Norah be gradually overshadowed by his special interest Train.Het seems pretty bizarre story and that is it actually a little bit. Dexter jumps from one thing to another and although the idea behind the story for me remains a mystery, the author nevertheless strangely I managed to get into the story. This is mainly due to the fragile, uncertain nature of Train, that is well represented by the writer. But that is - besides the stunning reversal - the only positive. Above all I Train perceived as a very boring book, with stereotypical characters, an implausible plot and lack of tension. Dexter does not convince me and that proves once again how personal is a review.</v>
      </c>
    </row>
    <row r="98" ht="15.75" customHeight="1">
      <c r="A98" s="1">
        <v>96.0</v>
      </c>
      <c r="B98" s="3">
        <v>0.0</v>
      </c>
      <c r="C98" s="3">
        <v>0.0</v>
      </c>
      <c r="D98" s="3">
        <v>1.0</v>
      </c>
      <c r="E98" s="3" t="s">
        <v>101</v>
      </c>
      <c r="F98" s="3" t="str">
        <f>IFERROR(__xludf.DUMMYFUNCTION("GOOGLETRANSLATE(E98,""nl"",""en"")"),"Thumb is a simple guy, who love each day doing odd jobs for his master. But one day his master says that his end has come. Thumb inherits his library and must again do a job for his master. He is the king must bring an important message. Along the way he "&amp;"finds himself in many dangerous situations. As his journey progresses, he feels a lot of pressure on his shoulders. The bad future of the empire, it can happen? This book is about good and evil. And lies. Can Goedzo and his friends turn this terrible fate"&amp;"? There's a lot of magic in the book by Mira example. Large falcons, beautiful creatures with which you can fly .Verwarrend I liked the use of the name Goedzo in conjunction with the boy and young man. It's the same person. But it created so more distance"&amp;" with his character this way. Jammer.De dragon I like great fun ... stubborn and well gebekt. The pieces of this water dragon I really liked it. My favorite character is the dragon. This lets you know well and I had a bond with them. Recognized much in hi"&amp;"s character. The characterization is quite flat, happen quite a lot of things, but I want the characters really get to know best takes quite a while before you can put the cover ... But this is a scene from the boek.Ik had no relationship with main charac"&amp;"ter thumb, because I could not really get into the story ............ ..Mooie long sentences that sometimes I had to read it several times to understand what I read now. It is written visual. But I was not in the story, the writing style. I could not get "&amp;"used to it. Too bad like that, you have a story houden.De Writing style remains in my eyes quite grave and that's not my thing. That's always a shame. I was my turn not to find. But everyone experiences a book anders.Typische Flemish statements. Eg you ar"&amp;"e such cuties ... I like them and Flemish always has its charm! Figure 5, which is just under 3 *** So. 2.5 ***")</f>
        <v>Thumb is a simple guy, who love each day doing odd jobs for his master. But one day his master says that his end has come. Thumb inherits his library and must again do a job for his master. He is the king must bring an important message. Along the way he finds himself in many dangerous situations. As his journey progresses, he feels a lot of pressure on his shoulders. The bad future of the empire, it can happen? This book is about good and evil. And lies. Can Goedzo and his friends turn this terrible fate? There's a lot of magic in the book by Mira example. Large falcons, beautiful creatures with which you can fly .Verwarrend I liked the use of the name Goedzo in conjunction with the boy and young man. It's the same person. But it created so more distance with his character this way. Jammer.De dragon I like great fun ... stubborn and well gebekt. The pieces of this water dragon I really liked it. My favorite character is the dragon. This lets you know well and I had a bond with them. Recognized much in his character. The characterization is quite flat, happen quite a lot of things, but I want the characters really get to know best takes quite a while before you can put the cover ... But this is a scene from the boek.Ik had no relationship with main character thumb, because I could not really get into the story ............ ..Mooie long sentences that sometimes I had to read it several times to understand what I read now. It is written visual. But I was not in the story, the writing style. I could not get used to it. Too bad like that, you have a story houden.De Writing style remains in my eyes quite grave and that's not my thing. That's always a shame. I was my turn not to find. But everyone experiences a book anders.Typische Flemish statements. Eg you are such cuties ... I like them and Flemish always has its charm! Figure 5, which is just under 3 *** So. 2.5 ***</v>
      </c>
    </row>
    <row r="99" ht="15.75" customHeight="1">
      <c r="A99" s="1">
        <v>97.0</v>
      </c>
      <c r="B99" s="3">
        <v>1.0</v>
      </c>
      <c r="C99" s="3">
        <v>1.0</v>
      </c>
      <c r="D99" s="3">
        <v>1.0</v>
      </c>
      <c r="E99" s="3" t="s">
        <v>102</v>
      </c>
      <c r="F99" s="3" t="str">
        <f>IFERROR(__xludf.DUMMYFUNCTION("GOOGLETRANSLATE(E99,""nl"",""en"")"),"The story begins in American Gods in prison with Shadow, a man who has served almost criminal. Shortly before his release, he learns that his wife Laura was killed in a car accident. Shadow departs immediately after his release to the town where he lives."&amp;" He meets the mysterious Mr. Wednesday against. Because Shadow still has no purpose in life after the death of Laura, he will take up the offer of Mr. Wednesday to come work for him. Gradually the story is clear that with which Mr. Wednesday something is "&amp;"not fluff, he appears to have given unclear and fall quite a few victims in its environment. Shadow makes not too fussed about, draws with Mr. Wednesday on a road trip across America. Noteworthy plays his deceased wife also have a role in it enough. She i"&amp;"s obviously dead but are not. He's more weird figures against the majority appear to be Old Gods. They are forgotten by the people who worshiped them ever. For them, the New Gods replaced, technology, social media. Mr. Wednesdag is an Old God, he is Odin "&amp;"wants to battle against the Gods. Through an ingenious plan Shadow should be the decisive link in this struggle. But of Shadow will allow use? American Gods is a fat pill but reads very smoothly away. A beautiful story with many trips to ancient tales and"&amp;" mythology, 4 stars worth it to me!")</f>
        <v>The story begins in American Gods in prison with Shadow, a man who has served almost criminal. Shortly before his release, he learns that his wife Laura was killed in a car accident. Shadow departs immediately after his release to the town where he lives. He meets the mysterious Mr. Wednesday against. Because Shadow still has no purpose in life after the death of Laura, he will take up the offer of Mr. Wednesday to come work for him. Gradually the story is clear that with which Mr. Wednesday something is not fluff, he appears to have given unclear and fall quite a few victims in its environment. Shadow makes not too fussed about, draws with Mr. Wednesday on a road trip across America. Noteworthy plays his deceased wife also have a role in it enough. She is obviously dead but are not. He's more weird figures against the majority appear to be Old Gods. They are forgotten by the people who worshiped them ever. For them, the New Gods replaced, technology, social media. Mr. Wednesdag is an Old God, he is Odin wants to battle against the Gods. Through an ingenious plan Shadow should be the decisive link in this struggle. But of Shadow will allow use? American Gods is a fat pill but reads very smoothly away. A beautiful story with many trips to ancient tales and mythology, 4 stars worth it to me!</v>
      </c>
    </row>
    <row r="100" ht="15.75" customHeight="1">
      <c r="A100" s="1">
        <v>98.0</v>
      </c>
      <c r="B100" s="3">
        <v>1.0</v>
      </c>
      <c r="C100" s="3">
        <v>1.0</v>
      </c>
      <c r="D100" s="3">
        <v>1.0</v>
      </c>
      <c r="E100" s="3" t="s">
        <v>103</v>
      </c>
      <c r="F100" s="3" t="str">
        <f>IFERROR(__xludf.DUMMYFUNCTION("GOOGLETRANSLATE(E100,""nl"",""en"")"),"The children's book is the third in the series. This time, the Fashion Academy is the theme: Preppy Punk vs. Who will this year get the secret mission? And who will win the pop upstore assignment? There is a lot of mystery and it is exciting because you w"&amp;"ant to know if it's all good. The soporific Master Musch is back in action, but also all other teachers again who or what is the De Klos? You get there after all! Tasia has not so enjoying herself at the academy. She feels that knows everything and nothin"&amp;"g to learn from. She feels no more at home. So they often sneaks away from the Academy to meet a number of young people in the park. The secret mission ensures stress, the lucky student gets to him this year. He he must bring this to a successful conclusi"&amp;"on? Mutually there is much conflict between the students, but this time they have to work together on a project. Hope it turns out fine! And they will have it in time for each other? It is a very nice book to read, reads very fast and you're right back in"&amp;" the story of the students on this special boarding school. Children can read it yourself, it's pretty simple Dutch and occasionally instructive too. You learn a great deal about fashion and certain techniques. It is a book that you learn from the experie"&amp;"nce too. A delicious fresh look at the fashion world. Many children would like this school really exists. But maybe they did get an invitation soon, just like Harry Potter, only the children invited talent to go to this school, through a letter! Again lot"&amp;"s of great illustrations of Aunt Beun. She makes this time using a lot of black and orange. Very nice. The design is also nice. Hardcover with ribbon marker and all looks very brightly out. Fun to read for themselves or lezen.Ik give the book a 7.5 if I m"&amp;"ay give a figure. That amounts to 3.5-4 ****.")</f>
        <v>The children's book is the third in the series. This time, the Fashion Academy is the theme: Preppy Punk vs. Who will this year get the secret mission? And who will win the pop upstore assignment? There is a lot of mystery and it is exciting because you want to know if it's all good. The soporific Master Musch is back in action, but also all other teachers again who or what is the De Klos? You get there after all! Tasia has not so enjoying herself at the academy. She feels that knows everything and nothing to learn from. She feels no more at home. So they often sneaks away from the Academy to meet a number of young people in the park. The secret mission ensures stress, the lucky student gets to him this year. He he must bring this to a successful conclusion? Mutually there is much conflict between the students, but this time they have to work together on a project. Hope it turns out fine! And they will have it in time for each other? It is a very nice book to read, reads very fast and you're right back in the story of the students on this special boarding school. Children can read it yourself, it's pretty simple Dutch and occasionally instructive too. You learn a great deal about fashion and certain techniques. It is a book that you learn from the experience too. A delicious fresh look at the fashion world. Many children would like this school really exists. But maybe they did get an invitation soon, just like Harry Potter, only the children invited talent to go to this school, through a letter! Again lots of great illustrations of Aunt Beun. She makes this time using a lot of black and orange. Very nice. The design is also nice. Hardcover with ribbon marker and all looks very brightly out. Fun to read for themselves or lezen.Ik give the book a 7.5 if I may give a figure. That amounts to 3.5-4 ****.</v>
      </c>
    </row>
    <row r="101" ht="15.75" customHeight="1">
      <c r="A101" s="1">
        <v>99.0</v>
      </c>
      <c r="B101" s="3">
        <v>0.0</v>
      </c>
      <c r="C101" s="3">
        <v>0.0</v>
      </c>
      <c r="D101" s="3">
        <v>0.0</v>
      </c>
      <c r="E101" s="3" t="s">
        <v>104</v>
      </c>
      <c r="F101" s="3" t="str">
        <f>IFERROR(__xludf.DUMMYFUNCTION("GOOGLETRANSLATE(E101,""nl"",""en"")"),"The story of Antonio and Ginevra reads very nice and easy way. The descriptions about Italy when his beautiful and believable, but the story is never really exciting. Because it is written, the momentum is taken from the story from different perspectives."&amp;" Yet not use the opportunity to go deeper into the feelings of Antonio. That way we can not know why Antonio first as defensive was (or was it really just because of the poem he was once madly in love?). In addition, the feelings of Ginevra was very brief"&amp;" beschreven.Het end I rushed happen to be. Too bad, I had expected more.")</f>
        <v>The story of Antonio and Ginevra reads very nice and easy way. The descriptions about Italy when his beautiful and believable, but the story is never really exciting. Because it is written, the momentum is taken from the story from different perspectives. Yet not use the opportunity to go deeper into the feelings of Antonio. That way we can not know why Antonio first as defensive was (or was it really just because of the poem he was once madly in love?). In addition, the feelings of Ginevra was very brief beschreven.Het end I rushed happen to be. Too bad, I had expected more.</v>
      </c>
    </row>
    <row r="102" ht="15.75" customHeight="1">
      <c r="A102" s="1">
        <v>100.0</v>
      </c>
      <c r="B102" s="3">
        <v>0.0</v>
      </c>
      <c r="C102" s="3">
        <v>0.0</v>
      </c>
      <c r="D102" s="3">
        <v>0.0</v>
      </c>
      <c r="E102" s="3" t="s">
        <v>105</v>
      </c>
      <c r="F102" s="3" t="str">
        <f>IFERROR(__xludf.DUMMYFUNCTION("GOOGLETRANSLATE(E102,""nl"",""en"")"),"The announcement of the Oxymorontheorie created me high expectations. Pieter Aspe is anyway a good writer, I was also curious about a novel by him. But in the end this book was really tegen.Aspe a smooth writer and you make throughout the story. But the O"&amp;"xymorontheorie often contains pages full folosofische theories, which you know nothing anymore. Also the language in conversations often vulgar, and very explicitly and sekscènes overdreven.Het story itself does not speak to me and I really straining to r"&amp;"ead the book too. Still, the book gets two stars because of the smooth writing style of Aspe.")</f>
        <v>The announcement of the Oxymorontheorie created me high expectations. Pieter Aspe is anyway a good writer, I was also curious about a novel by him. But in the end this book was really tegen.Aspe a smooth writer and you make throughout the story. But the Oxymorontheorie often contains pages full folosofische theories, which you know nothing anymore. Also the language in conversations often vulgar, and very explicitly and sekscènes overdreven.Het story itself does not speak to me and I really straining to read the book too. Still, the book gets two stars because of the smooth writing style of Aspe.</v>
      </c>
    </row>
    <row r="103" ht="15.75" customHeight="1">
      <c r="A103" s="1">
        <v>101.0</v>
      </c>
      <c r="B103" s="3">
        <v>0.0</v>
      </c>
      <c r="C103" s="3">
        <v>0.0</v>
      </c>
      <c r="D103" s="3">
        <v>1.0</v>
      </c>
      <c r="E103" s="3" t="s">
        <v>106</v>
      </c>
      <c r="F103" s="3" t="str">
        <f>IFERROR(__xludf.DUMMYFUNCTION("GOOGLETRANSLATE(E103,""nl"",""en"")"),"Changes is the fifth book in the series in which we follow the Cazalet family, a wealthy, extensive British family. Many years after the series of four, which appeared in the first half of the 90s, Howard wrote in 2013 a fifth book about the family. For r"&amp;"eaders who have become very familiar with these books after four generations of family members, such additional book is obviously something to look forward to. But expectations are not ingelost.Het first book, Light years, took place just before the Secon"&amp;"d World War. As the title indicates, the years were still light, without any problems. The storyline in the book quietly rippling. We got to know the family better, but nearly everyone lived side by side, there was little interaction. The text was marked "&amp;"by numerous descriptions: nature, the attire, the people ... In the second book, Countdown, war erupted. Most families have pulled together their property, well away from London. The war is present, but dominates life is not real. Everything is quite anot"&amp;"her. It should be creatively dealt with meals and clothing, and the economic and cultural life revolves vierkant.In third book, confusion, war is first still ongoing. We follow again the whole family, but the focus is now on three young adult women, who s"&amp;"aw growing up in the previous sections. Together we experience the last years of the war and the liberation. It is a book full of stagnation, it is waiting for the bevrijding.In the fourth book, Liberation, we are experiencing the first years after the wa"&amp;"r. Also in this book is how it runs parallel lives Cazalets with the social developments after the war. The country needs to know to save again and they should too. The family seems to have landed in a new world, but must still deal with a lot of aftereff"&amp;"ects from oorlogsjaren.En then there is this fifth book, Changes. It takes place in the second half of the 50s on major changes have to wait long for the reader who actually come but at the end of the book. The bulk of the book feels like a very, very lon"&amp;"g introduction. All family members were again presented and that the children of former meantime have grown and many have children themselves, there was a long list of relatives seems turned off to lopen.De writing style of Howard. This elderly lady occas"&amp;"ionally used words as her might suit her youthful characters, but you obviously do not get young language by occasionally a couple of words between gooien.Het book is different from the previous. It is not that nothing happens in this book, the soap conte"&amp;"nt remains very high, but there is rarely depth. And that's part five regular little boring, despite the short chapters. There are a few (but too few) well written deep passages, especially those in which two deaths from the title beschreven.De changes ar"&amp;"e really only at the end of the book discussed. These corporate changes with great personal consequences for the family. The changes they bring to our characters are only very slightly above. Actually could start the book better chapter that it afsluit.De"&amp;"el five had actually need not be written. Of course, it responds to the logical curiosity of the reader who read the first four parts, but it is a redundant book. The fourth book the family saga rounded off very nicely, making it fifth overall weather is "&amp;"not good. 2.5 stars.")</f>
        <v>Changes is the fifth book in the series in which we follow the Cazalet family, a wealthy, extensive British family. Many years after the series of four, which appeared in the first half of the 90s, Howard wrote in 2013 a fifth book about the family. For readers who have become very familiar with these books after four generations of family members, such additional book is obviously something to look forward to. But expectations are not ingelost.Het first book, Light years, took place just before the Second World War. As the title indicates, the years were still light, without any problems. The storyline in the book quietly rippling. We got to know the family better, but nearly everyone lived side by side, there was little interaction. The text was marked by numerous descriptions: nature, the attire, the people ... In the second book, Countdown, war erupted. Most families have pulled together their property, well away from London. The war is present, but dominates life is not real. Everything is quite another. It should be creatively dealt with meals and clothing, and the economic and cultural life revolves vierkant.In third book, confusion, war is first still ongoing. We follow again the whole family, but the focus is now on three young adult women, who saw growing up in the previous sections. Together we experience the last years of the war and the liberation. It is a book full of stagnation, it is waiting for the bevrijding.In the fourth book, Liberation, we are experiencing the first years after the war. Also in this book is how it runs parallel lives Cazalets with the social developments after the war. The country needs to know to save again and they should too. The family seems to have landed in a new world, but must still deal with a lot of aftereffects from oorlogsjaren.En then there is this fifth book, Changes. It takes place in the second half of the 50s on major changes have to wait long for the reader who actually come but at the end of the book. The bulk of the book feels like a very, very long introduction. All family members were again presented and that the children of former meantime have grown and many have children themselves, there was a long list of relatives seems turned off to lopen.De writing style of Howard. This elderly lady occasionally used words as her might suit her youthful characters, but you obviously do not get young language by occasionally a couple of words between gooien.Het book is different from the previous. It is not that nothing happens in this book, the soap content remains very high, but there is rarely depth. And that's part five regular little boring, despite the short chapters. There are a few (but too few) well written deep passages, especially those in which two deaths from the title beschreven.De changes are really only at the end of the book discussed. These corporate changes with great personal consequences for the family. The changes they bring to our characters are only very slightly above. Actually could start the book better chapter that it afsluit.Deel five had actually need not be written. Of course, it responds to the logical curiosity of the reader who read the first four parts, but it is a redundant book. The fourth book the family saga rounded off very nicely, making it fifth overall weather is not good. 2.5 stars.</v>
      </c>
    </row>
    <row r="104" ht="15.75" customHeight="1">
      <c r="A104" s="1">
        <v>102.0</v>
      </c>
      <c r="B104" s="3">
        <v>1.0</v>
      </c>
      <c r="C104" s="3">
        <v>0.0</v>
      </c>
      <c r="D104" s="3">
        <v>1.0</v>
      </c>
      <c r="E104" s="3" t="s">
        <v>107</v>
      </c>
      <c r="F104" s="3" t="str">
        <f>IFERROR(__xludf.DUMMYFUNCTION("GOOGLETRANSLATE(E104,""nl"",""en"")"),"Jeroen Kuypers has no author name to everyone on the tongue is only his pseudonym Roel Thijssen says fans of Graham Marquand series much more. Under the pseudonym Peter Marx Kuypers has recently launched a new series of secret agent Damian Dupont in the l"&amp;"ead. The medallion is Armenian and the hour of the dead wolf appeared almost simultaneously. Kuypers' oeuvre is characterized by an unwavering interest in themes such as espionage, major military conflicts, cultures and religions. The medallion is also Ar"&amp;"menian below scharen.Damian as the owner of a security mission to undercover infiltrate the Armenian terrorist environment. The contract is a European secret service which represents a large group of multinationals. Damian needs a planned attack by Armeni"&amp;"ans on Turkish Prime prevent, during his visit to the European Parliament in Brussels. Such a murder would cause great political instability and affect the admission of Turkey to the EU. And the multinationals holds only one thing: business as usual withi"&amp;"n the Turkish community there are pros and fierce opponents of accession;! especially the Islamic community sees great limitation of its power across Europe. Damian Dupont is expected as money-laundering banker can easily infiltrate into the corrupt world"&amp;" of the rulers in the Balkans. He enters a world of espionage and counterespionage, which seems to consist only of enemies instead of friends and medestanders.Peter Marx read well in the young Turkish history. The legacy that consists mainly of hatred and"&amp;" distrust between Armenians and Kurds stems from the Balkan War of 1912. In particular, the Armenian genocide that the Turkish government for being held, brewing still continues among the population. That relationship he used as the basis for the hidden h"&amp;"otbeds of rebellion in Turkey with the death of the prime minister as einddoel.Overigens it is too optimistic to Damian compare with other secret agents like James Bond. That name being synonymous with almost superhuman intelligence and lots of technical "&amp;"ingenuity. Regarding both properties Damian can not even stand in the shadow of his opponent. The journey of Damian and his two colleagues from the world of Turkish rulers described logical and understandable, even though infiltration sometimes goes easy."&amp;" This shakes the credibility, and also dims the voltage to a small waakvlammetje.Misschien the author is not alone responsible for, but dozens of spelling and grammatical mistakes in this relatively short story disrupt constant attention of the reader; wi"&amp;"th a (possible) reprint must be taken seriously here. Partly because it is Armenian medallion best as a prototype to be considered that to be the awakening, is presentable and attractive still pretty tinkered.")</f>
        <v>Jeroen Kuypers has no author name to everyone on the tongue is only his pseudonym Roel Thijssen says fans of Graham Marquand series much more. Under the pseudonym Peter Marx Kuypers has recently launched a new series of secret agent Damian Dupont in the lead. The medallion is Armenian and the hour of the dead wolf appeared almost simultaneously. Kuypers' oeuvre is characterized by an unwavering interest in themes such as espionage, major military conflicts, cultures and religions. The medallion is also Armenian below scharen.Damian as the owner of a security mission to undercover infiltrate the Armenian terrorist environment. The contract is a European secret service which represents a large group of multinationals. Damian needs a planned attack by Armenians on Turkish Prime prevent, during his visit to the European Parliament in Brussels. Such a murder would cause great political instability and affect the admission of Turkey to the EU. And the multinationals holds only one thing: business as usual within the Turkish community there are pros and fierce opponents of accession;! especially the Islamic community sees great limitation of its power across Europe. Damian Dupont is expected as money-laundering banker can easily infiltrate into the corrupt world of the rulers in the Balkans. He enters a world of espionage and counterespionage, which seems to consist only of enemies instead of friends and medestanders.Peter Marx read well in the young Turkish history. The legacy that consists mainly of hatred and distrust between Armenians and Kurds stems from the Balkan War of 1912. In particular, the Armenian genocide that the Turkish government for being held, brewing still continues among the population. That relationship he used as the basis for the hidden hotbeds of rebellion in Turkey with the death of the prime minister as einddoel.Overigens it is too optimistic to Damian compare with other secret agents like James Bond. That name being synonymous with almost superhuman intelligence and lots of technical ingenuity. Regarding both properties Damian can not even stand in the shadow of his opponent. The journey of Damian and his two colleagues from the world of Turkish rulers described logical and understandable, even though infiltration sometimes goes easy. This shakes the credibility, and also dims the voltage to a small waakvlammetje.Misschien the author is not alone responsible for, but dozens of spelling and grammatical mistakes in this relatively short story disrupt constant attention of the reader; with a (possible) reprint must be taken seriously here. Partly because it is Armenian medallion best as a prototype to be considered that to be the awakening, is presentable and attractive still pretty tinkered.</v>
      </c>
    </row>
    <row r="105" ht="15.75" customHeight="1">
      <c r="A105" s="1">
        <v>103.0</v>
      </c>
      <c r="B105" s="3">
        <v>0.0</v>
      </c>
      <c r="C105" s="3">
        <v>1.0</v>
      </c>
      <c r="D105" s="3">
        <v>1.0</v>
      </c>
      <c r="E105" s="3" t="s">
        <v>108</v>
      </c>
      <c r="F105" s="3" t="str">
        <f>IFERROR(__xludf.DUMMYFUNCTION("GOOGLETRANSLATE(E105,""nl"",""en"")"),"Drakenzieler is a series of three books, the first part Mirror Spirit (April 2014) I read, followed by part two slumbering spirit (April 2016), and Three dusk spirit (September 2016). Besides this trilogy Cocky van Dijk started next trilogy named Drake Ni"&amp;"js, the first part, Crystal heart has already been published (May 2017). These books are published by Zilverspoor.com.Cocky van Dijk is all her life with her nose in a book. This led to her manager became MagicTales.nl they match the script with Luitingh "&amp;"Fantasy co-organized and a judge has judged at the Fantastels and started to write itself. Several theater works are stage publisher Finch edited and throughout the country opgevoerd.Cocky van Dijk has a very original way of writing. She writes all loose "&amp;"fragments and ideas on papers and doing them in a van ideas, inspiration she shakes it empty. The series the drakenzieler originated from a short story, the jury in the short story has recommended a complete book about to write, especially so that the com"&amp;"plete trilogy is geworden.Waar is the third part of this trilogy? Now Gille and circuit reports seem, the Dragon Castle licking his wounds. The dead are buried and everyone, including Fenna, try a new rhythm to vinden.Toch still fears exist. The mother is"&amp;" upset, Fenna does not feel well and Eames feels compelled to take measures that are not quite aanstaan.Net her when it seems that everything is under control, strange things happen. For how can disappear a body of a young woman from the catacombs? Who wa"&amp;"s it and there is a connection between her and Gille? But he is still dead? While Fenna's personal concerns increase and even the baby dragons must pay for it, she must confront her nemesis, in the ultimate take to redden.Wat the Dragon Castle, I found th"&amp;"is book? I'm honestly a little disappointed. The people who follow my reviews a bit, knowing that I was in love with Part 1 of this book. I liked so much that I had high hopes for Part 2 (which was disappointing) and Part 3, which is not what the story al"&amp;"so tegenviel.Is fun for me? Yes, but just not as good as the first part. I think it's all far-fetched and implausible. And do me little by little irritating to Fenna. Reads the easy way, absolutely ... but I am honest when I say that I find quite thin boo"&amp;"klet expensive, is returned to the story. Sorry Cocky.Daar I find it a nice ending to the trilogy, I give the book 3.5 * I have read the next book Crystal heart, but actually more I was lying it, because this book had probably not purchased after reading "&amp;"this third part.")</f>
        <v>Drakenzieler is a series of three books, the first part Mirror Spirit (April 2014) I read, followed by part two slumbering spirit (April 2016), and Three dusk spirit (September 2016). Besides this trilogy Cocky van Dijk started next trilogy named Drake Nijs, the first part, Crystal heart has already been published (May 2017). These books are published by Zilverspoor.com.Cocky van Dijk is all her life with her nose in a book. This led to her manager became MagicTales.nl they match the script with Luitingh Fantasy co-organized and a judge has judged at the Fantastels and started to write itself. Several theater works are stage publisher Finch edited and throughout the country opgevoerd.Cocky van Dijk has a very original way of writing. She writes all loose fragments and ideas on papers and doing them in a van ideas, inspiration she shakes it empty. The series the drakenzieler originated from a short story, the jury in the short story has recommended a complete book about to write, especially so that the complete trilogy is geworden.Waar is the third part of this trilogy? Now Gille and circuit reports seem, the Dragon Castle licking his wounds. The dead are buried and everyone, including Fenna, try a new rhythm to vinden.Toch still fears exist. The mother is upset, Fenna does not feel well and Eames feels compelled to take measures that are not quite aanstaan.Net her when it seems that everything is under control, strange things happen. For how can disappear a body of a young woman from the catacombs? Who was it and there is a connection between her and Gille? But he is still dead? While Fenna's personal concerns increase and even the baby dragons must pay for it, she must confront her nemesis, in the ultimate take to redden.Wat the Dragon Castle, I found this book? I'm honestly a little disappointed. The people who follow my reviews a bit, knowing that I was in love with Part 1 of this book. I liked so much that I had high hopes for Part 2 (which was disappointing) and Part 3, which is not what the story also tegenviel.Is fun for me? Yes, but just not as good as the first part. I think it's all far-fetched and implausible. And do me little by little irritating to Fenna. Reads the easy way, absolutely ... but I am honest when I say that I find quite thin booklet expensive, is returned to the story. Sorry Cocky.Daar I find it a nice ending to the trilogy, I give the book 3.5 * I have read the next book Crystal heart, but actually more I was lying it, because this book had probably not purchased after reading this third part.</v>
      </c>
    </row>
    <row r="106" ht="15.75" customHeight="1">
      <c r="A106" s="1">
        <v>104.0</v>
      </c>
      <c r="B106" s="3">
        <v>0.0</v>
      </c>
      <c r="C106" s="3">
        <v>0.0</v>
      </c>
      <c r="D106" s="3">
        <v>0.0</v>
      </c>
      <c r="E106" s="3" t="s">
        <v>109</v>
      </c>
      <c r="F106" s="3" t="str">
        <f>IFERROR(__xludf.DUMMYFUNCTION("GOOGLETRANSLATE(E106,""nl"",""en"")"),"American author James Patterson and Maxine Paetro have known each other for over forty years. Since 2005 they work together for the successful Women's Murder Club series. And the Young Adult thriller ""Confession of a moordverdachte.'De children Matthew ("&amp;"24), Harry (16), Hugo (10) and Tandy (16) 's startled at night by police at the door. They are attracted by an alarm has been triggered and after study shows that parents, Malcolm and Maud, to be deceased. Because the door was locked, the police are looki"&amp;"ng for the suspect in the family. The resident assistant of their mother, Samantha, is the family gerekend.Het family Angel is strange that all children have exceptional talents. Matthew is a sporting, Harry's super musical, Hugo is extremely strong and T"&amp;"andy is intelligent. The interior of the house is full of curiosities. The deceased parents were very wealthy and eccentric and set high standards for their children. If they could not meet them followed peculiar and heavy strafprojecten.Slimme Tandy want"&amp;"s the innocence of her brothers evidence and goes to investigate. This makes the book written in the I-form and Tandy aimed directly at the reader. Through flashbacks of her you'll be more and more about their family history to know. The chapters are shor"&amp;"t and the story continues to spin long in the same circle. Last of some family secrets are revealed. Tandy is the only character that clearly comes from the paint, the other remain what vaag.Door all the curiosities and eccentric family members can not id"&amp;"entify with the reader. A brother that hits all the furniture to smithereens, children who have to swallow handfuls of pills, drugs and cheating are severe issues for YA thriller. In addition, the story is really over the top and quite exaggerated. I also"&amp;" found unsurprising end.")</f>
        <v>American author James Patterson and Maxine Paetro have known each other for over forty years. Since 2005 they work together for the successful Women's Murder Club series. And the Young Adult thriller "Confession of a moordverdachte.'De children Matthew (24), Harry (16), Hugo (10) and Tandy (16) 's startled at night by police at the door. They are attracted by an alarm has been triggered and after study shows that parents, Malcolm and Maud, to be deceased. Because the door was locked, the police are looking for the suspect in the family. The resident assistant of their mother, Samantha, is the family gerekend.Het family Angel is strange that all children have exceptional talents. Matthew is a sporting, Harry's super musical, Hugo is extremely strong and Tandy is intelligent. The interior of the house is full of curiosities. The deceased parents were very wealthy and eccentric and set high standards for their children. If they could not meet them followed peculiar and heavy strafprojecten.Slimme Tandy wants the innocence of her brothers evidence and goes to investigate. This makes the book written in the I-form and Tandy aimed directly at the reader. Through flashbacks of her you'll be more and more about their family history to know. The chapters are short and the story continues to spin long in the same circle. Last of some family secrets are revealed. Tandy is the only character that clearly comes from the paint, the other remain what vaag.Door all the curiosities and eccentric family members can not identify with the reader. A brother that hits all the furniture to smithereens, children who have to swallow handfuls of pills, drugs and cheating are severe issues for YA thriller. In addition, the story is really over the top and quite exaggerated. I also found unsurprising end.</v>
      </c>
    </row>
    <row r="107" ht="15.75" customHeight="1">
      <c r="A107" s="1">
        <v>105.0</v>
      </c>
      <c r="B107" s="3">
        <v>0.0</v>
      </c>
      <c r="C107" s="3">
        <v>0.0</v>
      </c>
      <c r="D107" s="3">
        <v>0.0</v>
      </c>
      <c r="E107" s="3" t="s">
        <v>110</v>
      </c>
      <c r="F107" s="3" t="str">
        <f>IFERROR(__xludf.DUMMYFUNCTION("GOOGLETRANSLATE(E107,""nl"",""en"")"),"Disappointingly, this is the first thing that comes to mind when I have the book. After reading Birdman I expected a lot (too much?) Of this book, but it is disappointing. The beginning and actually the whole first part is quite in order and exciting but "&amp;"after that it's exactly the author or her inspiration was exhausted. The remainder of the book is important, not exciting and sometimes even boring. The story itself offers best opportunities: a journalist tries a cult leader as to expose fraud, while doi"&amp;"ng some nasty discoveries. When the reporter finally have a relationship with the deformed daughter of the sect leader will begin the book more like a novel drive to look at than a thriller. The story ""grabbed"" me at any time. The atrocities and the vol"&amp;"tage Birdman so special and well made are not here at all, and therefore this book is disappointing.")</f>
        <v>Disappointingly, this is the first thing that comes to mind when I have the book. After reading Birdman I expected a lot (too much?) Of this book, but it is disappointing. The beginning and actually the whole first part is quite in order and exciting but after that it's exactly the author or her inspiration was exhausted. The remainder of the book is important, not exciting and sometimes even boring. The story itself offers best opportunities: a journalist tries a cult leader as to expose fraud, while doing some nasty discoveries. When the reporter finally have a relationship with the deformed daughter of the sect leader will begin the book more like a novel drive to look at than a thriller. The story "grabbed" me at any time. The atrocities and the voltage Birdman so special and well made are not here at all, and therefore this book is disappointing.</v>
      </c>
    </row>
    <row r="108" ht="15.75" customHeight="1">
      <c r="A108" s="1">
        <v>106.0</v>
      </c>
      <c r="B108" s="3">
        <v>1.0</v>
      </c>
      <c r="C108" s="3">
        <v>1.0</v>
      </c>
      <c r="D108" s="3">
        <v>1.0</v>
      </c>
      <c r="E108" s="3" t="s">
        <v>111</v>
      </c>
      <c r="F108" s="3" t="str">
        <f>IFERROR(__xludf.DUMMYFUNCTION("GOOGLETRANSLATE(E108,""nl"",""en"")"),"Generally I do not like books about football or sportcoryfeen. But as avid fans of the talk show VI, I could end up a huge fan of Rene van der Gijp.En curious as to how such a man in such a deep valley, I decided to read it when a colleague offered me to "&amp;"borrow .Zelden read such a good book weghappend. Sign is on the wall that my dyslexic teenage son who never touch a book, read it with red ears in a jerk like you uitlas.GIJP Renee hears talk. It describes a vessel full by timely present. It is suitable n"&amp;"ot only for football fans, though a little knowledge of this noble sport or bonus. It is mainly about a spoiled, talented Rotterdam boy from a famous football family under pressure advertising collapses in life after his football career.")</f>
        <v>Generally I do not like books about football or sportcoryfeen. But as avid fans of the talk show VI, I could end up a huge fan of Rene van der Gijp.En curious as to how such a man in such a deep valley, I decided to read it when a colleague offered me to borrow .Zelden read such a good book weghappend. Sign is on the wall that my dyslexic teenage son who never touch a book, read it with red ears in a jerk like you uitlas.GIJP Renee hears talk. It describes a vessel full by timely present. It is suitable not only for football fans, though a little knowledge of this noble sport or bonus. It is mainly about a spoiled, talented Rotterdam boy from a famous football family under pressure advertising collapses in life after his football career.</v>
      </c>
    </row>
    <row r="109" ht="15.75" customHeight="1">
      <c r="A109" s="1">
        <v>107.0</v>
      </c>
      <c r="B109" s="3">
        <v>1.0</v>
      </c>
      <c r="C109" s="3">
        <v>1.0</v>
      </c>
      <c r="D109" s="3">
        <v>1.0</v>
      </c>
      <c r="E109" s="3" t="s">
        <v>112</v>
      </c>
      <c r="F109" s="3" t="str">
        <f>IFERROR(__xludf.DUMMYFUNCTION("GOOGLETRANSLATE(E109,""nl"",""en"")"),"Nice informative book with many facts about food. If we find anything strange in the Netherlands, this is actually very common in places like China or Norway! Occasionally irked me the things that I read, but you keep on reading! The text is written in a "&amp;"fun, playful and drawings, jokes and interesting information such as Wakker Dier between making the book is complete. The chapters are well-chosen. Facts about sea creatures and insects for example, but also a chapter on cannibalism. (52nd book by book bi"&amp;"ngo 2016)")</f>
        <v>Nice informative book with many facts about food. If we find anything strange in the Netherlands, this is actually very common in places like China or Norway! Occasionally irked me the things that I read, but you keep on reading! The text is written in a fun, playful and drawings, jokes and interesting information such as Wakker Dier between making the book is complete. The chapters are well-chosen. Facts about sea creatures and insects for example, but also a chapter on cannibalism. (52nd book by book bingo 2016)</v>
      </c>
    </row>
    <row r="110" ht="15.75" customHeight="1">
      <c r="A110" s="1">
        <v>108.0</v>
      </c>
      <c r="B110" s="3">
        <v>1.0</v>
      </c>
      <c r="C110" s="3">
        <v>1.0</v>
      </c>
      <c r="D110" s="3">
        <v>1.0</v>
      </c>
      <c r="E110" s="3" t="s">
        <v>113</v>
      </c>
      <c r="F110" s="3" t="str">
        <f>IFERROR(__xludf.DUMMYFUNCTION("GOOGLETRANSLATE(E110,""nl"",""en"")"),"Can there be friendship between a slave and her mistress? That question is central to Brenda Meulemans historic debut novel The betrayal of Julia. The novel set in the Rome of 2 BC, gives a good idea of ​​the time, but above all a universal story of frien"&amp;"dship, identity, loyalty and schuldgevoel.Van the two main characters only Julia, the Roman mistress and the accidental daughter of emperor Augustus, really existed. The Greek slave Aigle, through whose eyes we experience the history, shot from the imagin"&amp;"ation of Meuleman. Aigle and Julia Meuleman creates two lifelike characters, both in their own way are not free to go wherever they willen.De two women are opposites, and thus have just a special relationship. Julia, the elegant and charismatic noble daug"&amp;"hter, who is always in the spotlight, but can not decide who they marry or what political ideas they bandied about. Aigle is beautiful, intelligent and servile slave who is constantly torn between two worlds and fro. She does not belong with the other sla"&amp;"ves, her cocky find because they are so close to Julia condition, but not with the free people because they simply always subordinate will zijn.Meuleman aptly describes how Aigle struggling with where her loyalty lies. Thereby exposing aspects of slavery "&amp;"which can not easily read in history books. For example, in the case of status differences and rivalry between slaves with each other. If Aigle wearing a beautiful dress which she has received from Julia, her fellow slaves pick their noses for her. The mo"&amp;"ment Aigle inadvertently gets an excuse to hear secret, they are unsure what to do. Julia stay loyal or betray her? Although we follow the story through the eyes of Aigle, Julia's monologue is at the end of the story, the climax of the book. With a strong"&amp;" piece Roman rhetoric Julia will know who has hitherto only Aigles perspective, to bring doubt. It makes the title ambiguous, because who betrayed whom? Moreover, it is refreshing to have a Dutch novel to read about the Roman antiquity. The writing style "&amp;"of art historian Meuleman imagine the reader effortlessly into a credible Roman setting: ""The structures are located around the forum for me: the colonnades around the square of Caesar and Augustus, the temples, basilicas and the curia."" And therefore r"&amp;"oam once such characters carved in the ancient city of Julia Betrayal must be a successful debut.")</f>
        <v>Can there be friendship between a slave and her mistress? That question is central to Brenda Meulemans historic debut novel The betrayal of Julia. The novel set in the Rome of 2 BC, gives a good idea of ​​the time, but above all a universal story of friendship, identity, loyalty and schuldgevoel.Van the two main characters only Julia, the Roman mistress and the accidental daughter of emperor Augustus, really existed. The Greek slave Aigle, through whose eyes we experience the history, shot from the imagination of Meuleman. Aigle and Julia Meuleman creates two lifelike characters, both in their own way are not free to go wherever they willen.De two women are opposites, and thus have just a special relationship. Julia, the elegant and charismatic noble daughter, who is always in the spotlight, but can not decide who they marry or what political ideas they bandied about. Aigle is beautiful, intelligent and servile slave who is constantly torn between two worlds and fro. She does not belong with the other slaves, her cocky find because they are so close to Julia condition, but not with the free people because they simply always subordinate will zijn.Meuleman aptly describes how Aigle struggling with where her loyalty lies. Thereby exposing aspects of slavery which can not easily read in history books. For example, in the case of status differences and rivalry between slaves with each other. If Aigle wearing a beautiful dress which she has received from Julia, her fellow slaves pick their noses for her. The moment Aigle inadvertently gets an excuse to hear secret, they are unsure what to do. Julia stay loyal or betray her? Although we follow the story through the eyes of Aigle, Julia's monologue is at the end of the story, the climax of the book. With a strong piece Roman rhetoric Julia will know who has hitherto only Aigles perspective, to bring doubt. It makes the title ambiguous, because who betrayed whom? Moreover, it is refreshing to have a Dutch novel to read about the Roman antiquity. The writing style of art historian Meuleman imagine the reader effortlessly into a credible Roman setting: "The structures are located around the forum for me: the colonnades around the square of Caesar and Augustus, the temples, basilicas and the curia." And therefore roam once such characters carved in the ancient city of Julia Betrayal must be a successful debut.</v>
      </c>
    </row>
    <row r="111" ht="15.75" customHeight="1">
      <c r="A111" s="1">
        <v>109.0</v>
      </c>
      <c r="B111" s="3">
        <v>0.0</v>
      </c>
      <c r="C111" s="3">
        <v>0.0</v>
      </c>
      <c r="D111" s="3">
        <v>0.0</v>
      </c>
      <c r="E111" s="3" t="s">
        <v>114</v>
      </c>
      <c r="F111" s="3" t="str">
        <f>IFERROR(__xludf.DUMMYFUNCTION("GOOGLETRANSLATE(E111,""nl"",""en"")"),"The idea is nice thought, write a thriller that is very topical. The subject is certainly since yesterday discussed a lot in the media. In this book six European commissioners suddenly disappear from the radar. A journalist, a negotiator and president who"&amp;" just function work together to solve this. Then some conspiracy theories and allegations forward and to wait and see whether it will be good for six abductees. The kidnappings themselves are exciting and the idea makes you think about the politics of tod"&amp;"ay. The ever changing character and tell the story and fall back on the events made me got bored quickly. Yet you become triggered to read by, probably because it is so topical. I was hoping for a surprise at the end but it was not like him. Too bad becau"&amp;"se the expectations were high.")</f>
        <v>The idea is nice thought, write a thriller that is very topical. The subject is certainly since yesterday discussed a lot in the media. In this book six European commissioners suddenly disappear from the radar. A journalist, a negotiator and president who just function work together to solve this. Then some conspiracy theories and allegations forward and to wait and see whether it will be good for six abductees. The kidnappings themselves are exciting and the idea makes you think about the politics of today. The ever changing character and tell the story and fall back on the events made me got bored quickly. Yet you become triggered to read by, probably because it is so topical. I was hoping for a surprise at the end but it was not like him. Too bad because the expectations were high.</v>
      </c>
    </row>
    <row r="112" ht="15.75" customHeight="1">
      <c r="A112" s="1">
        <v>110.0</v>
      </c>
      <c r="B112" s="3">
        <v>1.0</v>
      </c>
      <c r="C112" s="3">
        <v>1.0</v>
      </c>
      <c r="D112" s="3">
        <v>1.0</v>
      </c>
      <c r="E112" s="3" t="s">
        <v>115</v>
      </c>
      <c r="F112" s="3" t="str">
        <f>IFERROR(__xludf.DUMMYFUNCTION("GOOGLETRANSLATE(E112,""nl"",""en"")"),"After positive reports about the tenant Joy Fielding I did make another time to yourself acquainted with this book and her spiritual mother. The result was very positive. With tenant Joy Fielding has put down a story that both poignant and surprising is.I"&amp;"n The tenant fulfills the somewhat stuffy nurse Terry Painter starring. After a lifetime of being bullied by her mother, she is now finally independent. To go against loneliness she rents her shed the young girl Allison Simms. It soon turns out good click"&amp;" between the two and a tentative friendship is the result. But then begin the strange phone calls. Increasingly Terry gets the feeling that someone her monitors and even in her own home is not safe. This feeling of unease seems to coincide with the arriva"&amp;"l of Allison. Is this in mind as innocent girl be so kind and honest as they occur? And what about all those lies that increasingly come to the surface? Terry feels increasingly cornered and wants for her own peace of mind uncover the truth. Allison has r"&amp;"eally targeted Terry whether the alleged plot against her just a sinister result of a vivid imagination? The tenant is a very readable book with well-developed characters. Leading actress Terry learn really know throughout the book. Or not? Her somewhat f"&amp;"ussy, honest character has something touching about. The fact that they are not born for happiness seems to makes the reader really sympathize with her and hopes that will benefit the tide for her. The structure of the tension in the book is good. Many am"&amp;"biguities fall bit by bit in place. Very strong is the end of the story. A very surprising turn puts all the previous upside down and let the reader do something dazed behind. The tenant is a book that you can not just get out of your head. Reason enough "&amp;"for me to read more of Fielding!")</f>
        <v>After positive reports about the tenant Joy Fielding I did make another time to yourself acquainted with this book and her spiritual mother. The result was very positive. With tenant Joy Fielding has put down a story that both poignant and surprising is.In The tenant fulfills the somewhat stuffy nurse Terry Painter starring. After a lifetime of being bullied by her mother, she is now finally independent. To go against loneliness she rents her shed the young girl Allison Simms. It soon turns out good click between the two and a tentative friendship is the result. But then begin the strange phone calls. Increasingly Terry gets the feeling that someone her monitors and even in her own home is not safe. This feeling of unease seems to coincide with the arrival of Allison. Is this in mind as innocent girl be so kind and honest as they occur? And what about all those lies that increasingly come to the surface? Terry feels increasingly cornered and wants for her own peace of mind uncover the truth. Allison has really targeted Terry whether the alleged plot against her just a sinister result of a vivid imagination? The tenant is a very readable book with well-developed characters. Leading actress Terry learn really know throughout the book. Or not? Her somewhat fussy, honest character has something touching about. The fact that they are not born for happiness seems to makes the reader really sympathize with her and hopes that will benefit the tide for her. The structure of the tension in the book is good. Many ambiguities fall bit by bit in place. Very strong is the end of the story. A very surprising turn puts all the previous upside down and let the reader do something dazed behind. The tenant is a book that you can not just get out of your head. Reason enough for me to read more of Fielding!</v>
      </c>
    </row>
    <row r="113" ht="15.75" customHeight="1">
      <c r="A113" s="1">
        <v>111.0</v>
      </c>
      <c r="B113" s="3">
        <v>0.0</v>
      </c>
      <c r="C113" s="3">
        <v>0.0</v>
      </c>
      <c r="D113" s="3">
        <v>0.0</v>
      </c>
      <c r="E113" s="3" t="s">
        <v>116</v>
      </c>
      <c r="F113" s="3" t="str">
        <f>IFERROR(__xludf.DUMMYFUNCTION("GOOGLETRANSLATE(E113,""nl"",""en"")"),"I think the book does not really like to read, because everything was quite predictable. I have to have more books, but this book was definitely the case. The characters are fun in my opinion but the story is a bit disappointing. It's just too easy coined"&amp;". The only thing you may not see coming are certain events that come in between but that does not happen very vaak.Bob")</f>
        <v>I think the book does not really like to read, because everything was quite predictable. I have to have more books, but this book was definitely the case. The characters are fun in my opinion but the story is a bit disappointing. It's just too easy coined. The only thing you may not see coming are certain events that come in between but that does not happen very vaak.Bob</v>
      </c>
    </row>
    <row r="114" ht="15.75" customHeight="1">
      <c r="A114" s="1">
        <v>112.0</v>
      </c>
      <c r="B114" s="3">
        <v>0.0</v>
      </c>
      <c r="C114" s="3">
        <v>0.0</v>
      </c>
      <c r="D114" s="3">
        <v>0.0</v>
      </c>
      <c r="E114" s="3" t="s">
        <v>117</v>
      </c>
      <c r="F114" s="3" t="str">
        <f>IFERROR(__xludf.DUMMYFUNCTION("GOOGLETRANSLATE(E114,""nl"",""en"")"),"Flashback is certainly not your average thriller. For author Mariette Middelbeek (1983), this is her first adult crime novel, but they leave the beaten track are all left immediately and comes with an original design. The story tells the life story of fou"&amp;"r different women surrounded by a thriller framework. In itself an interesting idea, but unfortunately it gets incredible shape. Police Investigation of the perpetrator (s) of crime way it goes in a certain way and you can not as a crime writer too much j"&amp;"ogging. In this book, the research and the associated hunt for the perpetrator (s), however, so little to offer, it is no longer realistic. Mariette Middelbeek have someone of her age a substantial body of work, consisting of six feelgood books, six bundl"&amp;"es with true stories from the assisting sector and five youth thrillers. That experience is reflected in Flashback, which is written smoothly and well cared for. The four main characters are consistent with himself, and there are no errors in the continui"&amp;"ty. The story revolves around Ilona, ​​Sanne, Bregje and Anouk, four women in their early thirties. In high school they were friends, but friendship is watered. There was also a fifth girlfriend, Céline, but shortly after the finals disappeared. Now, howe"&amp;"ver, remains of Céline found in the dunes at Bloemendaal. The past therefore arises again to the fore and Bregje decision to organize a class reunion. Sadly from that time new dramas for which the lives of the four friends upside pick. It is questionable "&amp;"whether this something with Celine's disappearance has to do whether it's a coincidence. Strange: in this book is called Flashback and rooted in the past, is no real flashback to. Ilona successful stylist, blogger crime Sanne, horse and human Bregje denti"&amp;"st Anouk are equal protagonists who each have their own volume. This involves a lot of attention to the lives they have in the present, with an urgent focus on their problems with incorrect, rude or unfaithful men. Vivid portraits of modern young women ha"&amp;"ve become, though. So much so that almost every reader will identify with at least two of these women, although certainly not uniform types. That in itself is so well done, except that it always overshadows the thriller elements. Not that there is no tens"&amp;"ion in the individual life stories. The ladies are all, each in their own way, even in quite some distress situations correctly and whether they happen simultaneously run into trouble, remains open. The identification of risk remains unlikely flawed. Breg"&amp;"je makes up three quarters of the book, for example, mostly about her privébesognes as she has every reason to fear for her life. Meanwhile, the police respond surprisingly lukewarm on the prevailing situation. Only at last, in the surrounding Anouk, it r"&amp;"uns differently, but that is too little, too late. Eventually sit by that time some twenty-five detectives on the case, but what that perform largely remains a mystery and apparently provides no evidence. Themselves hardly the ladies do take the trouble t"&amp;"o get to the truth on the table. Instead, they take a lot of things but on and leave it at that. Eventually, avenge that resides in the plot. The big surprise is inserted therein, is in fact something that the police had already may know something that ha"&amp;"d Bregje will suggest something that people could know at the reunion. No more, no one had any suspicion only. Unfortunately, the same will not apply to a certain group of readers. They will guess the denouement indeed beforehand, as that is to do. Unfort"&amp;"unately. Originality you want to reward you, but in a crime story will you have the idea that it really could have happened. That does not with Flashback despite lifelike characters.")</f>
        <v>Flashback is certainly not your average thriller. For author Mariette Middelbeek (1983), this is her first adult crime novel, but they leave the beaten track are all left immediately and comes with an original design. The story tells the life story of four different women surrounded by a thriller framework. In itself an interesting idea, but unfortunately it gets incredible shape. Police Investigation of the perpetrator (s) of crime way it goes in a certain way and you can not as a crime writer too much jogging. In this book, the research and the associated hunt for the perpetrator (s), however, so little to offer, it is no longer realistic. Mariette Middelbeek have someone of her age a substantial body of work, consisting of six feelgood books, six bundles with true stories from the assisting sector and five youth thrillers. That experience is reflected in Flashback, which is written smoothly and well cared for. The four main characters are consistent with himself, and there are no errors in the continuity. The story revolves around Ilona, ​​Sanne, Bregje and Anouk, four women in their early thirties. In high school they were friends, but friendship is watered. There was also a fifth girlfriend, Céline, but shortly after the finals disappeared. Now, however, remains of Céline found in the dunes at Bloemendaal. The past therefore arises again to the fore and Bregje decision to organize a class reunion. Sadly from that time new dramas for which the lives of the four friends upside pick. It is questionable whether this something with Celine's disappearance has to do whether it's a coincidence. Strange: in this book is called Flashback and rooted in the past, is no real flashback to. Ilona successful stylist, blogger crime Sanne, horse and human Bregje dentist Anouk are equal protagonists who each have their own volume. This involves a lot of attention to the lives they have in the present, with an urgent focus on their problems with incorrect, rude or unfaithful men. Vivid portraits of modern young women have become, though. So much so that almost every reader will identify with at least two of these women, although certainly not uniform types. That in itself is so well done, except that it always overshadows the thriller elements. Not that there is no tension in the individual life stories. The ladies are all, each in their own way, even in quite some distress situations correctly and whether they happen simultaneously run into trouble, remains open. The identification of risk remains unlikely flawed. Bregje makes up three quarters of the book, for example, mostly about her privébesognes as she has every reason to fear for her life. Meanwhile, the police respond surprisingly lukewarm on the prevailing situation. Only at last, in the surrounding Anouk, it runs differently, but that is too little, too late. Eventually sit by that time some twenty-five detectives on the case, but what that perform largely remains a mystery and apparently provides no evidence. Themselves hardly the ladies do take the trouble to get to the truth on the table. Instead, they take a lot of things but on and leave it at that. Eventually, avenge that resides in the plot. The big surprise is inserted therein, is in fact something that the police had already may know something that had Bregje will suggest something that people could know at the reunion. No more, no one had any suspicion only. Unfortunately, the same will not apply to a certain group of readers. They will guess the denouement indeed beforehand, as that is to do. Unfortunately. Originality you want to reward you, but in a crime story will you have the idea that it really could have happened. That does not with Flashback despite lifelike characters.</v>
      </c>
    </row>
    <row r="115" ht="15.75" customHeight="1">
      <c r="A115" s="1">
        <v>113.0</v>
      </c>
      <c r="B115" s="3">
        <v>0.0</v>
      </c>
      <c r="C115" s="3">
        <v>0.0</v>
      </c>
      <c r="D115" s="3">
        <v>0.0</v>
      </c>
      <c r="E115" s="3" t="s">
        <v>118</v>
      </c>
      <c r="F115" s="3" t="str">
        <f>IFERROR(__xludf.DUMMYFUNCTION("GOOGLETRANSLATE(E115,""nl"",""en"")"),"Review Pole Position Lex PieffersMet thanks to the reading group of thrill zone I got this book lezen.Janet Ross lives in Glasgow and works as a mechanic in a garage. She loves fast cars and especially its control. During an outing she also appears to be "&amp;"very good in the race because she won all her male colleagues during the karting. Her boss then offer her a job for money. Janet distrusts but she needs the money urgently. They just need to drive. It is really wrong when she suddenly middle reaches a kid"&amp;"napping and she does everything to immediately caught this mistake again well maken.Het book my attention through the cover and the title. Everything exudes speed and I have never before read anything about race or Formula 1. Unfortunately I was however d"&amp;"isappointed herein. The book reads easily and smoothly but is also said all along. There is little or no tension and the characters remain somewhat superficial. The book consists of two distinct storylines coming to the end only together. No exciting plot"&amp;", but open-ended. Too bad, because I'm so well with questions behind. I do not know if there is a sequel to komt.Echt convinced the book was not for me. I missed the voltage that the author surely enough could insert and the two storylines I found nothing"&amp;". A missed opportunity for Lex PieffersIk give it 2.5 star")</f>
        <v>Review Pole Position Lex PieffersMet thanks to the reading group of thrill zone I got this book lezen.Janet Ross lives in Glasgow and works as a mechanic in a garage. She loves fast cars and especially its control. During an outing she also appears to be very good in the race because she won all her male colleagues during the karting. Her boss then offer her a job for money. Janet distrusts but she needs the money urgently. They just need to drive. It is really wrong when she suddenly middle reaches a kidnapping and she does everything to immediately caught this mistake again well maken.Het book my attention through the cover and the title. Everything exudes speed and I have never before read anything about race or Formula 1. Unfortunately I was however disappointed herein. The book reads easily and smoothly but is also said all along. There is little or no tension and the characters remain somewhat superficial. The book consists of two distinct storylines coming to the end only together. No exciting plot, but open-ended. Too bad, because I'm so well with questions behind. I do not know if there is a sequel to komt.Echt convinced the book was not for me. I missed the voltage that the author surely enough could insert and the two storylines I found nothing. A missed opportunity for Lex PieffersIk give it 2.5 star</v>
      </c>
    </row>
    <row r="116" ht="15.75" customHeight="1">
      <c r="A116" s="1">
        <v>114.0</v>
      </c>
      <c r="B116" s="3">
        <v>1.0</v>
      </c>
      <c r="C116" s="3">
        <v>1.0</v>
      </c>
      <c r="D116" s="3">
        <v>1.0</v>
      </c>
      <c r="E116" s="3" t="s">
        <v>119</v>
      </c>
      <c r="F116" s="3" t="str">
        <f>IFERROR(__xludf.DUMMYFUNCTION("GOOGLETRANSLATE(E116,""nl"",""en"")"),"The story continues, characters, Jules and Harry. Also in this section are in their way, for the great cause together they onderzoeken.Jules to get up to the truth and Harry to a scoop for his nieuwsblog.Linda wrote this part with momentum and I thought t"&amp;"hat research on a more logical then went into the first deel.Steeds comes to information, but do you still ... how do they ever achter.In this part plays a sect a major role. What does the leader for past and why he seems fixated on Jules? Jules also as h"&amp;"er personal secrets, demons that they do not want to face zien.De tension masterfully staged the story and will not let go. A page turner as those moet.U have been warned !!!!")</f>
        <v>The story continues, characters, Jules and Harry. Also in this section are in their way, for the great cause together they onderzoeken.Jules to get up to the truth and Harry to a scoop for his nieuwsblog.Linda wrote this part with momentum and I thought that research on a more logical then went into the first deel.Steeds comes to information, but do you still ... how do they ever achter.In this part plays a sect a major role. What does the leader for past and why he seems fixated on Jules? Jules also as her personal secrets, demons that they do not want to face zien.De tension masterfully staged the story and will not let go. A page turner as those moet.U have been warned !!!!</v>
      </c>
    </row>
    <row r="117" ht="15.75" customHeight="1">
      <c r="A117" s="1">
        <v>115.0</v>
      </c>
      <c r="B117" s="3">
        <v>1.0</v>
      </c>
      <c r="C117" s="3">
        <v>1.0</v>
      </c>
      <c r="D117" s="3">
        <v>1.0</v>
      </c>
      <c r="E117" s="3" t="s">
        <v>120</v>
      </c>
      <c r="F117" s="3" t="str">
        <f>IFERROR(__xludf.DUMMYFUNCTION("GOOGLETRANSLATE(E117,""nl"",""en"")"),"""You're remembering weird and a custodian, and you know that."" In ""The End of Solitude"" we see how the protagonist and first-person narrator Jules, his sister Liz and his brother Marty deal with the changes in their lives after death of their parents "&amp;"in a car accident. Jules leaves from the present, from a hospital after a motorcycle accident, his memories and his life pass by, providing an insight into how he, Liz and Marty, have managed to save after the early death of their parents. We see how they"&amp;" grow apart when they end up in a boarding school, but also how they are together again security in later life. Jules takes place during the period of the boarding aid in his good friend Alva and the bond of relationship between them is in the book vertel"&amp;"d.Ik read this book under the Hebban reading club and enjoyed it. A beautifully written and moving novel, which I occasionally had to lay off just to let it soak it all on me. The book discusses major themes of loneliness, love, coping with loss and how d"&amp;"ifficult events in life to overcome. About how your life is shaped by the events that happen to you and what life by a (small) change could look completely different. The way it is written makes you sympathize with and you can imagine how Jules deal with "&amp;"these big questions and the development that he's going through. Highly recommended!")</f>
        <v>"You're remembering weird and a custodian, and you know that." In "The End of Solitude" we see how the protagonist and first-person narrator Jules, his sister Liz and his brother Marty deal with the changes in their lives after death of their parents in a car accident. Jules leaves from the present, from a hospital after a motorcycle accident, his memories and his life pass by, providing an insight into how he, Liz and Marty, have managed to save after the early death of their parents. We see how they grow apart when they end up in a boarding school, but also how they are together again security in later life. Jules takes place during the period of the boarding aid in his good friend Alva and the bond of relationship between them is in the book verteld.Ik read this book under the Hebban reading club and enjoyed it. A beautifully written and moving novel, which I occasionally had to lay off just to let it soak it all on me. The book discusses major themes of loneliness, love, coping with loss and how difficult events in life to overcome. About how your life is shaped by the events that happen to you and what life by a (small) change could look completely different. The way it is written makes you sympathize with and you can imagine how Jules deal with these big questions and the development that he's going through. Highly recommended!</v>
      </c>
    </row>
    <row r="118" ht="15.75" customHeight="1">
      <c r="A118" s="1">
        <v>116.0</v>
      </c>
      <c r="B118" s="3">
        <v>1.0</v>
      </c>
      <c r="C118" s="3">
        <v>1.0</v>
      </c>
      <c r="D118" s="3">
        <v>1.0</v>
      </c>
      <c r="E118" s="3" t="s">
        <v>121</v>
      </c>
      <c r="F118" s="3" t="str">
        <f>IFERROR(__xludf.DUMMYFUNCTION("GOOGLETRANSLATE(E118,""nl"",""en"")"),"19% chance of happiness ~ Yvanka van der Zwaan Presented by: Judith Kingston where I was in the beginning really had to get used to the voice and intonation I started going out to understand is just perfect fit with the main character. The overly structur"&amp;"ed and sometimes naive Ava had a better voice than it could have. The story is read in such a great, empathetic way that you almost think it really is that Ava told, as a kind of stand up comedian. I have several times really are stupid snigger at her ant"&amp;"ics, and saw her fumbling almost for me. The author has written a hilarious story, where you really get in to losses. Although Ava might not be the everyday type, she has an enormous gunfactor. She's the one friend who is a little off the boat, but you lo"&amp;"ve horrible lot. And honestly, there's nothing wrong with blue penguins!")</f>
        <v>19% chance of happiness ~ Yvanka van der Zwaan Presented by: Judith Kingston where I was in the beginning really had to get used to the voice and intonation I started going out to understand is just perfect fit with the main character. The overly structured and sometimes naive Ava had a better voice than it could have. The story is read in such a great, empathetic way that you almost think it really is that Ava told, as a kind of stand up comedian. I have several times really are stupid snigger at her antics, and saw her fumbling almost for me. The author has written a hilarious story, where you really get in to losses. Although Ava might not be the everyday type, she has an enormous gunfactor. She's the one friend who is a little off the boat, but you love horrible lot. And honestly, there's nothing wrong with blue penguins!</v>
      </c>
    </row>
    <row r="119" ht="15.75" customHeight="1">
      <c r="A119" s="1">
        <v>117.0</v>
      </c>
      <c r="B119" s="3">
        <v>0.0</v>
      </c>
      <c r="C119" s="3">
        <v>0.0</v>
      </c>
      <c r="D119" s="3">
        <v>0.0</v>
      </c>
      <c r="E119" s="3" t="s">
        <v>122</v>
      </c>
      <c r="F119" s="3" t="str">
        <f>IFERROR(__xludf.DUMMYFUNCTION("GOOGLETRANSLATE(E119,""nl"",""en"")"),"I'm not so good at this book, Bazin. Normally I always enjoy very much the books of German writer Petra Hammesfahr, but this book I found it tegenvallen.Het story seemed interesting first. A woman killed her husband, does it seem like it was a suicide, an"&amp;"d the detective who is investigating in love with her. Logically there than traces and suspicions go komen.Misschien I was expecting something else, but it turned out in fact to go mainly to the burgeoning 'love' between the woman and the detective, and I"&amp;" was sorry that it took so long before there doubt was raised. I was not in the story, making me her other books have always succeed, but that was probably because I was both the main characters so very unlikable. I would recommend this book to her would "&amp;"not recommend it to people who wish to make acquaintance with this writer, because I find her other books a lot better. But I have not yet given her latest book, The shade, read.")</f>
        <v>I'm not so good at this book, Bazin. Normally I always enjoy very much the books of German writer Petra Hammesfahr, but this book I found it tegenvallen.Het story seemed interesting first. A woman killed her husband, does it seem like it was a suicide, and the detective who is investigating in love with her. Logically there than traces and suspicions go komen.Misschien I was expecting something else, but it turned out in fact to go mainly to the burgeoning 'love' between the woman and the detective, and I was sorry that it took so long before there doubt was raised. I was not in the story, making me her other books have always succeed, but that was probably because I was both the main characters so very unlikable. I would recommend this book to her would not recommend it to people who wish to make acquaintance with this writer, because I find her other books a lot better. But I have not yet given her latest book, The shade, read.</v>
      </c>
    </row>
    <row r="120" ht="15.75" customHeight="1">
      <c r="A120" s="1">
        <v>118.0</v>
      </c>
      <c r="B120" s="3">
        <v>0.0</v>
      </c>
      <c r="C120" s="3">
        <v>0.0</v>
      </c>
      <c r="D120" s="3">
        <v>0.0</v>
      </c>
      <c r="E120" s="3" t="s">
        <v>123</v>
      </c>
      <c r="F120" s="3" t="str">
        <f>IFERROR(__xludf.DUMMYFUNCTION("GOOGLETRANSLATE(E120,""nl"",""en"")"),"In Because I miss Kate Eberlen we learn Tess and Gus know - or rather not, and that brings us to the core of this review, about which more later - which are at a crucial point in their lives. They both go to college and their new lives stretch before them"&amp;". During the summer dies Tess' mother, which can not go on her new adventure. They must bear the care of her sister. Gus will be studying, but also it is not all plain sailing. His brother was previously killed in a skiing accident, and he clearly has not"&amp;" been processed. So far it seems that we have two separate stories in the head, but Tess and Gus meet at the beginning of the book while on holiday in Italy. Throughout the story crosses their lives together without they themselves doorhebben.Op There is "&amp;"nothing wrong with the plot of the book. The data could provide a very compelling story. However, this is not the case. Eberlen among other compared to David Nicholls, a comparison which I find unjustified and undeserved. Where Nicholls small and pure lov"&amp;"e knows and thus can create a great story, Eberlen stores go wrong by removing too much on. They devotes moments from the cultural attractions in Italy, about Autism Tess' sister, the exact ingredients of an Italian court and the details of a secret night"&amp;"club. It is not authentic details that give the story or the characters character. Through these trips is irrelevant you just pulled out of the story. Moreover, the writer denies himself the space to more developed characters who remain pretty flat. The f"&amp;"eelings are not expressed, so you can not empathize, even though it paints a realistic situation. Moreover, Tess and Gus both seem very tame and resigned; they let themselves live. Finally, the book contains a lot of typing and disturbing book taalfouten."&amp;"Het works naturally towards a confrontation between the two characters, who hitherto have independently ""developed"". As fate apparently states that they meet anyway, it seems the book give us that happiness is not attainable, Tess and Gus despite their "&amp;"passive attitude and somewhat miserable life still end up good. A sad message, if you ask me.")</f>
        <v>In Because I miss Kate Eberlen we learn Tess and Gus know - or rather not, and that brings us to the core of this review, about which more later - which are at a crucial point in their lives. They both go to college and their new lives stretch before them. During the summer dies Tess' mother, which can not go on her new adventure. They must bear the care of her sister. Gus will be studying, but also it is not all plain sailing. His brother was previously killed in a skiing accident, and he clearly has not been processed. So far it seems that we have two separate stories in the head, but Tess and Gus meet at the beginning of the book while on holiday in Italy. Throughout the story crosses their lives together without they themselves doorhebben.Op There is nothing wrong with the plot of the book. The data could provide a very compelling story. However, this is not the case. Eberlen among other compared to David Nicholls, a comparison which I find unjustified and undeserved. Where Nicholls small and pure love knows and thus can create a great story, Eberlen stores go wrong by removing too much on. They devotes moments from the cultural attractions in Italy, about Autism Tess' sister, the exact ingredients of an Italian court and the details of a secret nightclub. It is not authentic details that give the story or the characters character. Through these trips is irrelevant you just pulled out of the story. Moreover, the writer denies himself the space to more developed characters who remain pretty flat. The feelings are not expressed, so you can not empathize, even though it paints a realistic situation. Moreover, Tess and Gus both seem very tame and resigned; they let themselves live. Finally, the book contains a lot of typing and disturbing book taalfouten.Het works naturally towards a confrontation between the two characters, who hitherto have independently "developed". As fate apparently states that they meet anyway, it seems the book give us that happiness is not attainable, Tess and Gus despite their passive attitude and somewhat miserable life still end up good. A sad message, if you ask me.</v>
      </c>
    </row>
    <row r="121" ht="15.75" customHeight="1">
      <c r="A121" s="1">
        <v>119.0</v>
      </c>
      <c r="B121" s="3">
        <v>0.0</v>
      </c>
      <c r="C121" s="3">
        <v>0.0</v>
      </c>
      <c r="D121" s="3">
        <v>0.0</v>
      </c>
      <c r="E121" s="3" t="s">
        <v>124</v>
      </c>
      <c r="F121" s="3" t="str">
        <f>IFERROR(__xludf.DUMMYFUNCTION("GOOGLETRANSLATE(E121,""nl"",""en"")"),"This book is really a waste of time. The first 300 pages are super boring. The last part makes up for it, but you can spend your time better on a book by a good writer who can tell a story; Julia except the mother of the main characters not from the paint"&amp;", there are hardly any personal relaties.Het plot is well done, but I have many times been on hold point for this book.")</f>
        <v>This book is really a waste of time. The first 300 pages are super boring. The last part makes up for it, but you can spend your time better on a book by a good writer who can tell a story; Julia except the mother of the main characters not from the paint, there are hardly any personal relaties.Het plot is well done, but I have many times been on hold point for this book.</v>
      </c>
    </row>
    <row r="122" ht="15.75" customHeight="1">
      <c r="A122" s="1">
        <v>120.0</v>
      </c>
      <c r="B122" s="3">
        <v>1.0</v>
      </c>
      <c r="C122" s="3">
        <v>1.0</v>
      </c>
      <c r="D122" s="3">
        <v>1.0</v>
      </c>
      <c r="E122" s="3" t="s">
        <v>125</v>
      </c>
      <c r="F122" s="3" t="str">
        <f>IFERROR(__xludf.DUMMYFUNCTION("GOOGLETRANSLATE(E122,""nl"",""en"")"),"This book I received as a signed copy of the author herself. I also participated in reading to the Easter reading club of Book Fans! The book was I had noticed earlier by the back cover text. A beautiful, very intriguing history story does vermoeden.Het s"&amp;"tory is mainly about some characters came from important families. Families represent a major role in the shipping of Antwerp around the late 19th and early 20th centuries. While reading you get to know the characters and the history of Antwerp at that ti"&amp;"me. The then not so pleasant time for women in general and the guile of people themselves. Nothing new under the sun dus.Mijn experience of reading this book, I can certainly become very pleasant. I enjoyed the intrigue that come to light, how tricks toge"&amp;"ther and what is especially communicating to themselves and their fellow man. Also touched me in my own heart that feminist women are subordinate had to make, especially for men, and their own blood relatives. The belief often plays a role in the choices "&amp;"made by the main characters and the personal growth that some of them ervaart.De format of the story I was reading fine. The book consists of a prologue, and a five chapters. Each chapter focuses on a character in the story is told from that person. This "&amp;"look at the mindset of the person and is easy to move around in his / her perception. This fall eventually all the pieces together and you come out how the whole story actually fits entirely with the time in which the story takes place in each steekt.De w"&amp;"riting style. For me, a clever piece of writing and perfect movement in its personages of schrijfster.Ik give this book is the full five stars.")</f>
        <v>This book I received as a signed copy of the author herself. I also participated in reading to the Easter reading club of Book Fans! The book was I had noticed earlier by the back cover text. A beautiful, very intriguing history story does vermoeden.Het story is mainly about some characters came from important families. Families represent a major role in the shipping of Antwerp around the late 19th and early 20th centuries. While reading you get to know the characters and the history of Antwerp at that time. The then not so pleasant time for women in general and the guile of people themselves. Nothing new under the sun dus.Mijn experience of reading this book, I can certainly become very pleasant. I enjoyed the intrigue that come to light, how tricks together and what is especially communicating to themselves and their fellow man. Also touched me in my own heart that feminist women are subordinate had to make, especially for men, and their own blood relatives. The belief often plays a role in the choices made by the main characters and the personal growth that some of them ervaart.De format of the story I was reading fine. The book consists of a prologue, and a five chapters. Each chapter focuses on a character in the story is told from that person. This look at the mindset of the person and is easy to move around in his / her perception. This fall eventually all the pieces together and you come out how the whole story actually fits entirely with the time in which the story takes place in each steekt.De writing style. For me, a clever piece of writing and perfect movement in its personages of schrijfster.Ik give this book is the full five stars.</v>
      </c>
    </row>
    <row r="123" ht="15.75" customHeight="1">
      <c r="A123" s="1">
        <v>121.0</v>
      </c>
      <c r="B123" s="3">
        <v>1.0</v>
      </c>
      <c r="C123" s="3">
        <v>1.0</v>
      </c>
      <c r="D123" s="3">
        <v>1.0</v>
      </c>
      <c r="E123" s="3" t="s">
        <v>126</v>
      </c>
      <c r="F123" s="3" t="str">
        <f>IFERROR(__xludf.DUMMYFUNCTION("GOOGLETRANSLATE(E123,""nl"",""en"")"),"What a great story, exciting, intelligent and captivating. A book for boys volwassenen.Je can ziem Paul Sussman of archeology as a hobby, and his background descriptions boeien.Een recommended, eagerly awaits his next book, and hope his first book The los"&amp;"t army of Cambyses anywhere Bangkok can find")</f>
        <v>What a great story, exciting, intelligent and captivating. A book for boys volwassenen.Je can ziem Paul Sussman of archeology as a hobby, and his background descriptions boeien.Een recommended, eagerly awaits his next book, and hope his first book The lost army of Cambyses anywhere Bangkok can find</v>
      </c>
    </row>
    <row r="124" ht="15.75" customHeight="1">
      <c r="A124" s="1">
        <v>122.0</v>
      </c>
      <c r="B124" s="3">
        <v>0.0</v>
      </c>
      <c r="C124" s="3">
        <v>0.0</v>
      </c>
      <c r="D124" s="3">
        <v>0.0</v>
      </c>
      <c r="E124" s="3" t="s">
        <v>127</v>
      </c>
      <c r="F124" s="3" t="str">
        <f>IFERROR(__xludf.DUMMYFUNCTION("GOOGLETRANSLATE(E124,""nl"",""en"")"),"An easy to read book, little tension. A book that you think I've read but was particularly niet.Jack Farrell is a private detective and watched people while cheating. He earned enough money as it is and do not worry about making. There is no reason to thi"&amp;"nk that he ever without work comes down, because some people continue to cheat. By lying and cheating people is Jack not become happier on it. Increasingly the question to him whether it is not time for anything else. If Archie Venice famous porn producer"&amp;" asks him if he wants to keep his son Larry eye, for a generous fee seems an easy task. He need only provide that Larry far as possible stay away from his ex-girlfriend. The question is whether Jack in time realizes that Larry his ex-girlfriend does not n"&amp;"eed to get into trouble again.")</f>
        <v>An easy to read book, little tension. A book that you think I've read but was particularly niet.Jack Farrell is a private detective and watched people while cheating. He earned enough money as it is and do not worry about making. There is no reason to think that he ever without work comes down, because some people continue to cheat. By lying and cheating people is Jack not become happier on it. Increasingly the question to him whether it is not time for anything else. If Archie Venice famous porn producer asks him if he wants to keep his son Larry eye, for a generous fee seems an easy task. He need only provide that Larry far as possible stay away from his ex-girlfriend. The question is whether Jack in time realizes that Larry his ex-girlfriend does not need to get into trouble again.</v>
      </c>
    </row>
    <row r="125" ht="15.75" customHeight="1">
      <c r="A125" s="1">
        <v>123.0</v>
      </c>
      <c r="B125" s="3">
        <v>1.0</v>
      </c>
      <c r="C125" s="3">
        <v>1.0</v>
      </c>
      <c r="D125" s="3">
        <v>1.0</v>
      </c>
      <c r="E125" s="3" t="s">
        <v>128</v>
      </c>
      <c r="F125" s="3" t="str">
        <f>IFERROR(__xludf.DUMMYFUNCTION("GOOGLETRANSLATE(E125,""nl"",""en"")"),"It is a book that takes you directly into the story of a seemingly ordinary family where relationships, feelings, expectations and events are recognizable but different. Humor, love and hate, jealousy, everything can be found in this book. Halfway inspect"&amp;"or Barbarotti. A man of flesh and blood, you get to know him well, pleasant, attractive to women, calm and curious. With the same desire as the family of the first part, let me go get the familial obligations. It is beautifully written, recognizable and s"&amp;"pecial. Exciting, you want to know how it goes. It makes you think. A fantastic book.")</f>
        <v>It is a book that takes you directly into the story of a seemingly ordinary family where relationships, feelings, expectations and events are recognizable but different. Humor, love and hate, jealousy, everything can be found in this book. Halfway inspector Barbarotti. A man of flesh and blood, you get to know him well, pleasant, attractive to women, calm and curious. With the same desire as the family of the first part, let me go get the familial obligations. It is beautifully written, recognizable and special. Exciting, you want to know how it goes. It makes you think. A fantastic book.</v>
      </c>
    </row>
    <row r="126" ht="15.75" customHeight="1">
      <c r="A126" s="1">
        <v>124.0</v>
      </c>
      <c r="B126" s="3">
        <v>0.0</v>
      </c>
      <c r="C126" s="3">
        <v>0.0</v>
      </c>
      <c r="D126" s="3">
        <v>0.0</v>
      </c>
      <c r="E126" s="3" t="s">
        <v>129</v>
      </c>
      <c r="F126" s="3" t="str">
        <f>IFERROR(__xludf.DUMMYFUNCTION("GOOGLETRANSLATE(E126,""nl"",""en"")"),"The adventures of Jack Reacher, I very gladly gevolgd.Maar 'Under the Radar' is a very weak one.")</f>
        <v>The adventures of Jack Reacher, I very gladly gevolgd.Maar 'Under the Radar' is a very weak one.</v>
      </c>
    </row>
    <row r="127" ht="15.75" customHeight="1">
      <c r="A127" s="1">
        <v>125.0</v>
      </c>
      <c r="B127" s="3">
        <v>1.0</v>
      </c>
      <c r="C127" s="3">
        <v>1.0</v>
      </c>
      <c r="D127" s="3">
        <v>1.0</v>
      </c>
      <c r="E127" s="3" t="s">
        <v>130</v>
      </c>
      <c r="F127" s="3" t="str">
        <f>IFERROR(__xludf.DUMMYFUNCTION("GOOGLETRANSLATE(E127,""nl"",""en"")"),"A short but very poignant story, you are from the first sentence completely meegenomenIsh is a true wordsmith!")</f>
        <v>A short but very poignant story, you are from the first sentence completely meegenomenIsh is a true wordsmith!</v>
      </c>
    </row>
    <row r="128" ht="15.75" customHeight="1">
      <c r="A128" s="1">
        <v>126.0</v>
      </c>
      <c r="B128" s="3">
        <v>1.0</v>
      </c>
      <c r="C128" s="3">
        <v>1.0</v>
      </c>
      <c r="D128" s="3">
        <v>1.0</v>
      </c>
      <c r="E128" s="3" t="s">
        <v>131</v>
      </c>
      <c r="F128" s="3" t="str">
        <f>IFERROR(__xludf.DUMMYFUNCTION("GOOGLETRANSLATE(E128,""nl"",""en"")"),"As the author himself points out in the foreword is Silence music probably not a book to read for themselves. But for those of Wind name and Fear enjoyed the way, this is a nice addition. It is a sweet, gentle and sad book. The absence of action bother me"&amp;", I knew beforehand that I could expect (and that's important in this book). The only thing I missed was understanding Auri's past. Her time at university is barely touched, and it is only once hinted at what it has so damaged. That was unfortunate. Had m"&amp;"ore of Auri's story seated, then had been without doubt five star.")</f>
        <v>As the author himself points out in the foreword is Silence music probably not a book to read for themselves. But for those of Wind name and Fear enjoyed the way, this is a nice addition. It is a sweet, gentle and sad book. The absence of action bother me, I knew beforehand that I could expect (and that's important in this book). The only thing I missed was understanding Auri's past. Her time at university is barely touched, and it is only once hinted at what it has so damaged. That was unfortunate. Had more of Auri's story seated, then had been without doubt five star.</v>
      </c>
    </row>
    <row r="129" ht="15.75" customHeight="1">
      <c r="A129" s="1">
        <v>127.0</v>
      </c>
      <c r="B129" s="3">
        <v>1.0</v>
      </c>
      <c r="C129" s="3">
        <v>1.0</v>
      </c>
      <c r="D129" s="3">
        <v>1.0</v>
      </c>
      <c r="E129" s="3" t="s">
        <v>132</v>
      </c>
      <c r="F129" s="3" t="str">
        <f>IFERROR(__xludf.DUMMYFUNCTION("GOOGLETRANSLATE(E129,""nl"",""en"")"),"Very exciting and enjoyable written. I saw Fenna, the protagonist, also recurs in other books. Fun dat.Dit was my introduction to this writer and I will definitely go more often from her reading.")</f>
        <v>Very exciting and enjoyable written. I saw Fenna, the protagonist, also recurs in other books. Fun dat.Dit was my introduction to this writer and I will definitely go more often from her reading.</v>
      </c>
    </row>
    <row r="130" ht="15.75" customHeight="1">
      <c r="A130" s="1">
        <v>128.0</v>
      </c>
      <c r="B130" s="3">
        <v>0.0</v>
      </c>
      <c r="C130" s="3">
        <v>1.0</v>
      </c>
      <c r="D130" s="3">
        <v>0.0</v>
      </c>
      <c r="E130" s="3" t="s">
        <v>133</v>
      </c>
      <c r="F130" s="3" t="str">
        <f>IFERROR(__xludf.DUMMYFUNCTION("GOOGLETRANSLATE(E130,""nl"",""en"")"),"From the first word of the day of the dead, I kept all my breath, perhaps even before. Afraid of what I hear (I've listened to the book through Storytel). Afraid of what will happen to Frieda. Not want to say goodbye to an interesting character, Frieda Fr"&amp;"ieda Klein.Maar seems disappeared, were her last words Sunday morning dawns still true? The story and the police case is not only known for character. I even checked if I good book to listen ... was the subject of a thesis of a student is the only link wi"&amp;"th Frieda. After listening to two and a half hours (the ten hours), she is there at last and starts the book I feel echt.Ik only slowly became a little impatient and had trouble keeping my attention to the story. Stress is certainly not as thrilling as Sa"&amp;"turday and Sunday and I get almost a little disappointed. There is a kind of resignation, I miss something in the story, I miss Frieda's supporters. Since Blue Monday we are eight years later and you know Chloe, Reuben, Joseph and Karlsson well. Together "&amp;"they survive over again, but where are they now? Fortunately it from the moment Frieda again present in the story almost back to normal. Dean Reeve and they are diametrically opposed. Surprising twists, sudden connections and Frieda starring as cold-blood"&amp;"ed, rational thinking woman. She is so smart and has all previously I, as a reader. Nicci French know obviously to surprise me with the denouement, which I will not further elaborate. Afraid of a predictable or calibrated end do not need to be. They again"&amp;" do what they do best, a dormant plot, which suddenly exploded komt.Was the required day of the dead to write, it was still an unexpected eighth book. Yes that was it! Frieda gets a worthy end in its fight and has closed forever in my heart. Pity that it "&amp;"is done with the last serie.Als compliment Carly Wise, wonderful read. The eight parts were read by six women, but her voice pleased me best.")</f>
        <v>From the first word of the day of the dead, I kept all my breath, perhaps even before. Afraid of what I hear (I've listened to the book through Storytel). Afraid of what will happen to Frieda. Not want to say goodbye to an interesting character, Frieda Frieda Klein.Maar seems disappeared, were her last words Sunday morning dawns still true? The story and the police case is not only known for character. I even checked if I good book to listen ... was the subject of a thesis of a student is the only link with Frieda. After listening to two and a half hours (the ten hours), she is there at last and starts the book I feel echt.Ik only slowly became a little impatient and had trouble keeping my attention to the story. Stress is certainly not as thrilling as Saturday and Sunday and I get almost a little disappointed. There is a kind of resignation, I miss something in the story, I miss Frieda's supporters. Since Blue Monday we are eight years later and you know Chloe, Reuben, Joseph and Karlsson well. Together they survive over again, but where are they now? Fortunately it from the moment Frieda again present in the story almost back to normal. Dean Reeve and they are diametrically opposed. Surprising twists, sudden connections and Frieda starring as cold-blooded, rational thinking woman. She is so smart and has all previously I, as a reader. Nicci French know obviously to surprise me with the denouement, which I will not further elaborate. Afraid of a predictable or calibrated end do not need to be. They again do what they do best, a dormant plot, which suddenly exploded komt.Was the required day of the dead to write, it was still an unexpected eighth book. Yes that was it! Frieda gets a worthy end in its fight and has closed forever in my heart. Pity that it is done with the last serie.Als compliment Carly Wise, wonderful read. The eight parts were read by six women, but her voice pleased me best.</v>
      </c>
    </row>
    <row r="131" ht="15.75" customHeight="1">
      <c r="A131" s="1">
        <v>129.0</v>
      </c>
      <c r="B131" s="3">
        <v>0.0</v>
      </c>
      <c r="C131" s="3">
        <v>0.0</v>
      </c>
      <c r="D131" s="3">
        <v>0.0</v>
      </c>
      <c r="E131" s="3" t="s">
        <v>134</v>
      </c>
      <c r="F131" s="3" t="str">
        <f>IFERROR(__xludf.DUMMYFUNCTION("GOOGLETRANSLATE(E131,""nl"",""en"")"),"With Two Girls in Blue, Mary Higgins Clark delivered her usual, ladylike thrillertje. The permanent features are present again: Cape Cod, the detailed descriptions which some bears, one-dimensional characters, the character who holds the key to solving th"&amp;"e case, but that to wait until the end Ã © partement some reason the book ... Nothing new under the sun, but I get the impression that Higgins Clark her sense of tension building is lost. The first three quarters of the book would like it but not be excit"&amp;"ing and the only thing that remains is a bare plot. A plot that although good works, but you can see by how Higgins Clark designed it all. The denouement of the book she has spread over dozens of pages and that is too much goede.Misschien she has become t"&amp;"oo old for writing books. She herself does not think so. In the epilogue to his busy they announced to all in the next book.")</f>
        <v>With Two Girls in Blue, Mary Higgins Clark delivered her usual, ladylike thrillertje. The permanent features are present again: Cape Cod, the detailed descriptions which some bears, one-dimensional characters, the character who holds the key to solving the case, but that to wait until the end Ã © partement some reason the book ... Nothing new under the sun, but I get the impression that Higgins Clark her sense of tension building is lost. The first three quarters of the book would like it but not be exciting and the only thing that remains is a bare plot. A plot that although good works, but you can see by how Higgins Clark designed it all. The denouement of the book she has spread over dozens of pages and that is too much goede.Misschien she has become too old for writing books. She herself does not think so. In the epilogue to his busy they announced to all in the next book.</v>
      </c>
    </row>
    <row r="132" ht="15.75" customHeight="1">
      <c r="A132" s="1">
        <v>130.0</v>
      </c>
      <c r="B132" s="3">
        <v>0.0</v>
      </c>
      <c r="C132" s="3">
        <v>0.0</v>
      </c>
      <c r="D132" s="3">
        <v>1.0</v>
      </c>
      <c r="E132" s="3" t="s">
        <v>135</v>
      </c>
      <c r="F132" s="3" t="str">
        <f>IFERROR(__xludf.DUMMYFUNCTION("GOOGLETRANSLATE(E132,""nl"",""en"")"),"Countdown - The Cazalet Chronicles - I give the book two sterrenDit book in serial form may read through Hebban.nl. A great fun way to read a book together with others and bespreken.'Aftellen 'Is the second book of the Cazalet Chronicles. The story is set"&amp;" in the early years of World War II and describes the ins and outs of a wealthy English family and their staff, friends and lovers and mistresses. Given the course of the story and the many characters I find it advisable to to have read the first book, """&amp;"Light Years"" and a pedigree ready to houden.Het book is perfect for people who love family chronicles. The story meanders quietly away, not much happens. For me, no book in which I was directly meegezogen.De family has expanded presented in the first boo"&amp;"k and the life, mainly in Sussex and partly in London, babbles. Kabbel, kabbel, kabbel ... One character gets more 'play time' than the other and generally is about women and girls more written about than men and jongens.Wat voltage, speed or a story I ha"&amp;"d found it pleasant. The book actually consists of all episodes, with no real story is in. The family lives quite past each other; the family links are not really uitgediept.Het main theme is WWII. The family has partially closed the houses in London and "&amp;"lives in the country houses in Sussex. It is (as) lived and economical it is more dependent on each other. The family is not always spared, there are also a number of dramatic events plaats.Net as in the first book are mostly loose passages around the pro"&amp;"tagonist of that time and there is not a relationship; little loose sand. Sometimes the transitions from one to the other rather incoherent or onlogisch.Wel I think this second book written much smoother than the first. The first book I found slow writing"&amp;" style quite messy and sometimes much too wordy. Lengthy descriptions about trivialities. It is in this part better if I put my doubts about the translation; it could here and there really better. And the use of commas and punctuation led to some minor ir"&amp;"ritation ... After reading the first two parts of the Cazalet Chronicles I close the chapter Cazalet. Both books were not enough captivate and enchant me soon also read part 3 and 4.")</f>
        <v>Countdown - The Cazalet Chronicles - I give the book two sterrenDit book in serial form may read through Hebban.nl. A great fun way to read a book together with others and bespreken.'Aftellen 'Is the second book of the Cazalet Chronicles. The story is set in the early years of World War II and describes the ins and outs of a wealthy English family and their staff, friends and lovers and mistresses. Given the course of the story and the many characters I find it advisable to to have read the first book, "Light Years" and a pedigree ready to houden.Het book is perfect for people who love family chronicles. The story meanders quietly away, not much happens. For me, no book in which I was directly meegezogen.De family has expanded presented in the first book and the life, mainly in Sussex and partly in London, babbles. Kabbel, kabbel, kabbel ... One character gets more 'play time' than the other and generally is about women and girls more written about than men and jongens.Wat voltage, speed or a story I had found it pleasant. The book actually consists of all episodes, with no real story is in. The family lives quite past each other; the family links are not really uitgediept.Het main theme is WWII. The family has partially closed the houses in London and lives in the country houses in Sussex. It is (as) lived and economical it is more dependent on each other. The family is not always spared, there are also a number of dramatic events plaats.Net as in the first book are mostly loose passages around the protagonist of that time and there is not a relationship; little loose sand. Sometimes the transitions from one to the other rather incoherent or onlogisch.Wel I think this second book written much smoother than the first. The first book I found slow writing style quite messy and sometimes much too wordy. Lengthy descriptions about trivialities. It is in this part better if I put my doubts about the translation; it could here and there really better. And the use of commas and punctuation led to some minor irritation ... After reading the first two parts of the Cazalet Chronicles I close the chapter Cazalet. Both books were not enough captivate and enchant me soon also read part 3 and 4.</v>
      </c>
    </row>
    <row r="133" ht="15.75" customHeight="1">
      <c r="A133" s="1">
        <v>131.0</v>
      </c>
      <c r="B133" s="3">
        <v>0.0</v>
      </c>
      <c r="C133" s="3">
        <v>0.0</v>
      </c>
      <c r="D133" s="3">
        <v>0.0</v>
      </c>
      <c r="E133" s="3" t="s">
        <v>136</v>
      </c>
      <c r="F133" s="3" t="str">
        <f>IFERROR(__xludf.DUMMYFUNCTION("GOOGLETRANSLATE(E133,""nl"",""en"")"),"The Walworth beauty tells the stories of two different people. Namely the story of Joseph in 1851 and the story of Madeleine in the present. Joseph works for the researcher Mayhew and have him examine the lives of prostitutes. He gets on Apricot Place, wh"&amp;"ere he comes into contact with the mysterious Mrs. Dulcimer. Madeleine loses her job and moves to Apricot place. The past seems to komen.Het here alive book pulled me through how it seemed to fit together. A story which together present and past. My expec"&amp;"tations were not only completely waargemaakt.Het began the way of writing. Roberts used beautiful words, it brings the past to life. She sometimes gives many details. It reads in an almost dreamlike way. The only problem was that there are no punctuation "&amp;"in the book. As a result, I sometimes had trouble following who now said what and when something was a thought or said. It all ran together. At one point I got used to some, but I personally found it uncomfortable lezen.Daarnaast was made much use of flas"&amp;"hbacks. The protagonist then remembered something that had happened before. In itself this was indeed an addition, but sometimes it went from one to the other memory and I could not follow where the main character was well actually. Are we going to contin"&amp;"ue or is this the next memory? No fine transitions were in.The story of Joseph I found more interesting than that of Madeleine. It was interesting to read about the people at that time. The story of Madeleine I found less interesting to live. I often had "&amp;"the feeling that what they experienced not added much to the story. It was probably intended to describe the lives of women in two times, but it did not for me at all from the way the stories verf.De coincidence was only at the end a bit obvious, and yet "&amp;"it was vague. Yes, Madeleine lives in the former home of Mrs. Dulcimer, but much further it went. There at the end was what aroused suggestions, I may have missed the underlying layers, but I kept a little in the dark. I expected that Madeleine might go i"&amp;"nto research or things would encounter, but it did not. Also, it was not a ghost story to me as standing at the back. I personally had not really expected. It was all very subtle. That was it another plus for this book. It focused more on the past than th"&amp;"e actual geesten.Het end was open. In itself not bad, but I had an uneasy feeling, because I still missed things in my mind. I do not feel that I now have read much more than what was in the back of the book summary. Maybe I read a few years back again to"&amp;" see if I write something else swipe, but unfortunately was disappointing. It's a story with a lot of potential, but had done so much more with it can become to me it was not the beauty that it could have been.")</f>
        <v>The Walworth beauty tells the stories of two different people. Namely the story of Joseph in 1851 and the story of Madeleine in the present. Joseph works for the researcher Mayhew and have him examine the lives of prostitutes. He gets on Apricot Place, where he comes into contact with the mysterious Mrs. Dulcimer. Madeleine loses her job and moves to Apricot place. The past seems to komen.Het here alive book pulled me through how it seemed to fit together. A story which together present and past. My expectations were not only completely waargemaakt.Het began the way of writing. Roberts used beautiful words, it brings the past to life. She sometimes gives many details. It reads in an almost dreamlike way. The only problem was that there are no punctuation in the book. As a result, I sometimes had trouble following who now said what and when something was a thought or said. It all ran together. At one point I got used to some, but I personally found it uncomfortable lezen.Daarnaast was made much use of flashbacks. The protagonist then remembered something that had happened before. In itself this was indeed an addition, but sometimes it went from one to the other memory and I could not follow where the main character was well actually. Are we going to continue or is this the next memory? No fine transitions were in.The story of Joseph I found more interesting than that of Madeleine. It was interesting to read about the people at that time. The story of Madeleine I found less interesting to live. I often had the feeling that what they experienced not added much to the story. It was probably intended to describe the lives of women in two times, but it did not for me at all from the way the stories verf.De coincidence was only at the end a bit obvious, and yet it was vague. Yes, Madeleine lives in the former home of Mrs. Dulcimer, but much further it went. There at the end was what aroused suggestions, I may have missed the underlying layers, but I kept a little in the dark. I expected that Madeleine might go into research or things would encounter, but it did not. Also, it was not a ghost story to me as standing at the back. I personally had not really expected. It was all very subtle. That was it another plus for this book. It focused more on the past than the actual geesten.Het end was open. In itself not bad, but I had an uneasy feeling, because I still missed things in my mind. I do not feel that I now have read much more than what was in the back of the book summary. Maybe I read a few years back again to see if I write something else swipe, but unfortunately was disappointing. It's a story with a lot of potential, but had done so much more with it can become to me it was not the beauty that it could have been.</v>
      </c>
    </row>
    <row r="134" ht="15.75" customHeight="1">
      <c r="A134" s="1">
        <v>132.0</v>
      </c>
      <c r="B134" s="3">
        <v>1.0</v>
      </c>
      <c r="C134" s="3">
        <v>1.0</v>
      </c>
      <c r="D134" s="3">
        <v>1.0</v>
      </c>
      <c r="E134" s="3" t="s">
        <v>137</v>
      </c>
      <c r="F134" s="3" t="str">
        <f>IFERROR(__xludf.DUMMYFUNCTION("GOOGLETRANSLATE(E134,""nl"",""en"")"),"Summary: There are two things that spelen.1) Jessica (Jessy) Haider police detective in South Limburg. After her son Nick was killed in a gruesome manner by the psychopath Rolf Brezinger they take mandatory rest half a year to go all the emotions associat"&amp;"ed with it a place. Rolf Brezinger by Jessica landed behind bars but now escaped with the main objective to create a hell for the life of Jessica and her family. Also Marc Jessica ex kidnapped when he was heading to Jessica. For her son Nick came to her a"&amp;"id one hour late. Now she receives instructions from Rolf Brezinger to do to save Marc. Will it succeed this? 2) The first thing that Jessica should look to solve when she picks up her work again after half a year's suicide of Kim Bruges 16 years. Her par"&amp;"ents have a farm. Kim took part in a popular TV program and there reached the semifinals with a standing ovation. On You Tube Jessica see a movie of the girl and it surprised her that just this radiant girl herself ended her life. Kim was found by her fat"&amp;"her in a tree house in the grounds of the nursery. When Jessica's parents asking questions she soon finds that there is more going to be. But what ? She is determined this to the bottom of to zoeken.Dit was my first introduction to the author Corine Hartm"&amp;"an did not know what I could or could verwachten.De surprise was immediately on the first pages. Wow what a start that promised much good and my curiosity was piqued. I was immediately in verhaal.Het book me stay interesting until the final pages. Handsom"&amp;"e and strong written story. Lots of action and unexpected twists make this book a pleasure to lezen.Alle ingredients that I expect from a thriller are processed. Surprised that a writer as an investigator dares to put down ... ..geweldig! All human aspect"&amp;"s / emotions are discussed. Nothing is foreign to her. Fluent written and fine short chapters with a nice font. Highly recommended for anyone who loves suspense. Nice touch is that the story is also partly set in Maastricht ... ..my residence. Recognizabl"&amp;"e streets and squares dus.Ik will definitely also read the other books of Corine Hartman.Dit book I give 5 *")</f>
        <v>Summary: There are two things that spelen.1) Jessica (Jessy) Haider police detective in South Limburg. After her son Nick was killed in a gruesome manner by the psychopath Rolf Brezinger they take mandatory rest half a year to go all the emotions associated with it a place. Rolf Brezinger by Jessica landed behind bars but now escaped with the main objective to create a hell for the life of Jessica and her family. Also Marc Jessica ex kidnapped when he was heading to Jessica. For her son Nick came to her aid one hour late. Now she receives instructions from Rolf Brezinger to do to save Marc. Will it succeed this? 2) The first thing that Jessica should look to solve when she picks up her work again after half a year's suicide of Kim Bruges 16 years. Her parents have a farm. Kim took part in a popular TV program and there reached the semifinals with a standing ovation. On You Tube Jessica see a movie of the girl and it surprised her that just this radiant girl herself ended her life. Kim was found by her father in a tree house in the grounds of the nursery. When Jessica's parents asking questions she soon finds that there is more going to be. But what ? She is determined this to the bottom of to zoeken.Dit was my first introduction to the author Corine Hartman did not know what I could or could verwachten.De surprise was immediately on the first pages. Wow what a start that promised much good and my curiosity was piqued. I was immediately in verhaal.Het book me stay interesting until the final pages. Handsome and strong written story. Lots of action and unexpected twists make this book a pleasure to lezen.Alle ingredients that I expect from a thriller are processed. Surprised that a writer as an investigator dares to put down ... ..geweldig! All human aspects / emotions are discussed. Nothing is foreign to her. Fluent written and fine short chapters with a nice font. Highly recommended for anyone who loves suspense. Nice touch is that the story is also partly set in Maastricht ... ..my residence. Recognizable streets and squares dus.Ik will definitely also read the other books of Corine Hartman.Dit book I give 5 *</v>
      </c>
    </row>
    <row r="135" ht="15.75" customHeight="1">
      <c r="A135" s="1">
        <v>133.0</v>
      </c>
      <c r="B135" s="3">
        <v>1.0</v>
      </c>
      <c r="C135" s="3">
        <v>1.0</v>
      </c>
      <c r="D135" s="3">
        <v>1.0</v>
      </c>
      <c r="E135" s="3" t="s">
        <v>138</v>
      </c>
      <c r="F135" s="3" t="str">
        <f>IFERROR(__xludf.DUMMYFUNCTION("GOOGLETRANSLATE(E135,""nl"",""en"")"),"When I saw the offer to read this book for free, I really thought it would probably still not a good book. Normally this is also totally not my genre, but something made me do decide to read this book. Already from the beginning it seemed like a good book"&amp;". Not if you think oh no, there is a nice plot twist. The book is written with great humor, the kind of humor I can taste. Just wonderful. Precisely the end I found something less. All in all a wonderful book. recommended.")</f>
        <v>When I saw the offer to read this book for free, I really thought it would probably still not a good book. Normally this is also totally not my genre, but something made me do decide to read this book. Already from the beginning it seemed like a good book. Not if you think oh no, there is a nice plot twist. The book is written with great humor, the kind of humor I can taste. Just wonderful. Precisely the end I found something less. All in all a wonderful book. recommended.</v>
      </c>
    </row>
    <row r="136" ht="15.75" customHeight="1">
      <c r="A136" s="1">
        <v>134.0</v>
      </c>
      <c r="B136" s="3">
        <v>0.0</v>
      </c>
      <c r="C136" s="3">
        <v>0.0</v>
      </c>
      <c r="D136" s="3">
        <v>0.0</v>
      </c>
      <c r="E136" s="3" t="s">
        <v>139</v>
      </c>
      <c r="F136" s="3" t="str">
        <f>IFERROR(__xludf.DUMMYFUNCTION("GOOGLETRANSLATE(E136,""nl"",""en"")"),"What do you actually really need? That question seems to be that Joelle Charbonneau sets Needed. A look inside the head of teenagers who wonder what they need and how far they want to go to get to this? That would have been an interesting book. That is no"&amp;"t the book that Joelle Charbonneau wrote. Need remains very superficial and is also another huge pedantic. A new website called Invite asks students from a high school what they need. At first, they must invite others to get what they want, but as almost "&amp;"every student already has orders should be executed. This is an interesting concept because it asks what you really need now and how far would you go to achieve this. Charbonneau chooses to focus on the thriller aspect of the story. There appears to be a "&amp;"'malevolent' person behind the website and that is the problem to be solved. This actually goes wrong once in Need. The denouement of this mystery is illogical and implausible. The internet and social media are treated like some powerful monster that ever"&amp;"yone makes of abuse. It almost seems as if the moral of the story is that it is better for the Internet to stay away. This is an old-fashioned view, where you can really nothing at this time. The decisions that the parents are illogical and these are actu"&amp;"ally designed only to continue the story. A meddling mother's example, not convenient for the story. So the writer chooses to make Kaylee's mother do to express its concern about the mental state of her daughter, but she also decided to immediately Kaylee"&amp;" leave home alone while she goes to stay with her sister own in another city. Besides illogical and implausible course of the story, the characters are once again hugely irritating. They are selfish and introduce themselves enormously. Does the writer tha"&amp;"t all teenagers behave? Of all the characters we know Kaylee best. She is the main character and the only first-person narrator. But also to know her we do not get more than she wants to help her ailing brother, she thinks she is a good person and that sh"&amp;"e feels that everyone always talks about her. There are also a lot of chapters in which other students are tracked from the third person. These characters we learn not already know all and they are often not love each other. All the characters sound the s"&amp;"ame, so no one jumps from it that is memorable. The many characters the story is very shallow and the whole aspect of 'what do you really need ""forgotten. Apparently teens do anything just to get what they want. Because you do not really get to know the "&amp;"characters is difficult to sympathize with them. A greater focus on fewer characters had the story a lot stronger. The concept is very interesting and the story reads smoothly and is at times really exciting. Still, let's book a very unsatisfied feeling. "&amp;"Invite looks hugely down to teens and is therefore very pedantic tone. In addition, the superficiality and illogical denouement is very disappointing and frustrating.")</f>
        <v>What do you actually really need? That question seems to be that Joelle Charbonneau sets Needed. A look inside the head of teenagers who wonder what they need and how far they want to go to get to this? That would have been an interesting book. That is not the book that Joelle Charbonneau wrote. Need remains very superficial and is also another huge pedantic. A new website called Invite asks students from a high school what they need. At first, they must invite others to get what they want, but as almost every student already has orders should be executed. This is an interesting concept because it asks what you really need now and how far would you go to achieve this. Charbonneau chooses to focus on the thriller aspect of the story. There appears to be a 'malevolent' person behind the website and that is the problem to be solved. This actually goes wrong once in Need. The denouement of this mystery is illogical and implausible. The internet and social media are treated like some powerful monster that everyone makes of abuse. It almost seems as if the moral of the story is that it is better for the Internet to stay away. This is an old-fashioned view, where you can really nothing at this time. The decisions that the parents are illogical and these are actually designed only to continue the story. A meddling mother's example, not convenient for the story. So the writer chooses to make Kaylee's mother do to express its concern about the mental state of her daughter, but she also decided to immediately Kaylee leave home alone while she goes to stay with her sister own in another city. Besides illogical and implausible course of the story, the characters are once again hugely irritating. They are selfish and introduce themselves enormously. Does the writer that all teenagers behave? Of all the characters we know Kaylee best. She is the main character and the only first-person narrator. But also to know her we do not get more than she wants to help her ailing brother, she thinks she is a good person and that she feels that everyone always talks about her. There are also a lot of chapters in which other students are tracked from the third person. These characters we learn not already know all and they are often not love each other. All the characters sound the same, so no one jumps from it that is memorable. The many characters the story is very shallow and the whole aspect of 'what do you really need "forgotten. Apparently teens do anything just to get what they want. Because you do not really get to know the characters is difficult to sympathize with them. A greater focus on fewer characters had the story a lot stronger. The concept is very interesting and the story reads smoothly and is at times really exciting. Still, let's book a very unsatisfied feeling. Invite looks hugely down to teens and is therefore very pedantic tone. In addition, the superficiality and illogical denouement is very disappointing and frustrating.</v>
      </c>
    </row>
    <row r="137" ht="15.75" customHeight="1">
      <c r="A137" s="1">
        <v>135.0</v>
      </c>
      <c r="B137" s="3">
        <v>1.0</v>
      </c>
      <c r="C137" s="3">
        <v>1.0</v>
      </c>
      <c r="D137" s="3">
        <v>1.0</v>
      </c>
      <c r="E137" s="3" t="s">
        <v>140</v>
      </c>
      <c r="F137" s="3" t="str">
        <f>IFERROR(__xludf.DUMMYFUNCTION("GOOGLETRANSLATE(E137,""nl"",""en"")"),"Recently I heard the beginning of the radio Maartje Wortel reading of Turkish Delight. The interviewer asked her what she liked so well to the novel and she replied: It is shameless geschreven.De literary novel Hilda Rozemond you can call shameless. The n"&amp;"ovel is set in the 90s of the last century (summer 1994 t / m in September 1995), and not like those of Wolkers in the sixties. Female sexuality is the issue here, not the male sexuality. Wolkers's novel was published in 1969, soixante-neuf, the year was "&amp;"declared année érotique by Serge Gainsbourg. In the Rozemond novel published in 2019 revolves around the themes of love, death and impermanence, and you'll be sucked into the story from the beginning. Anna Julia Duke is 34 and we know immediately that she"&amp;" is on his way home from France because her good friend Lina is deceased. The first erotic scene takes place in a hotel with a hotel guest who she ends up at a table and in bed. ""She steals from him his faith in rhythmic movements, his image and his seed"&amp;" (p.18)"". The reader is taken on the head of Anna, her past, her loves, her fears, her doubts, her dreams and her enjoyment. ""There was no purpose, no direction, no beginning or end (p.130)."" ""I'm pretty strong. I do not need another drama (p.144). """&amp;"The novel is partly set in the Netherlands in Amsterdam / Utrecht, partly in France and partly in the Ardèche in Korea. Anna is working, worrying, travel, sex and seek, with men and women. The many beautiful quotes from the diary of Hendrik Hamel from the"&amp;" 17th century show that the Koreans had a rich culture and shipwrecked on the orders of the king were treated very kindly (p.186). Anna namely going with friend and colleague Joyce to Seoul. Joyce grew up in New Zealand after being adopted from Korea. She"&amp;" looks for the culture of Korea, not so much for her biological mother. Anna knows now that she is a lesbian and continues to search. ""Love is proximity, are held (p.233)"" Who would they prefer to hold and be held by those who want them? ""Would you loo"&amp;"k again?"" asked Lina Anna. ""It has the shape of Ireland"" (p.71). The birthmark that leads to Lina's death; the starting point of the permanent search of Anna, who recounted shamelessly beautiful.")</f>
        <v>Recently I heard the beginning of the radio Maartje Wortel reading of Turkish Delight. The interviewer asked her what she liked so well to the novel and she replied: It is shameless geschreven.De literary novel Hilda Rozemond you can call shameless. The novel is set in the 90s of the last century (summer 1994 t / m in September 1995), and not like those of Wolkers in the sixties. Female sexuality is the issue here, not the male sexuality. Wolkers's novel was published in 1969, soixante-neuf, the year was declared année érotique by Serge Gainsbourg. In the Rozemond novel published in 2019 revolves around the themes of love, death and impermanence, and you'll be sucked into the story from the beginning. Anna Julia Duke is 34 and we know immediately that she is on his way home from France because her good friend Lina is deceased. The first erotic scene takes place in a hotel with a hotel guest who she ends up at a table and in bed. "She steals from him his faith in rhythmic movements, his image and his seed (p.18)". The reader is taken on the head of Anna, her past, her loves, her fears, her doubts, her dreams and her enjoyment. "There was no purpose, no direction, no beginning or end (p.130)." "I'm pretty strong. I do not need another drama (p.144). "The novel is partly set in the Netherlands in Amsterdam / Utrecht, partly in France and partly in the Ardèche in Korea. Anna is working, worrying, travel, sex and seek, with men and women. The many beautiful quotes from the diary of Hendrik Hamel from the 17th century show that the Koreans had a rich culture and shipwrecked on the orders of the king were treated very kindly (p.186). Anna namely going with friend and colleague Joyce to Seoul. Joyce grew up in New Zealand after being adopted from Korea. She looks for the culture of Korea, not so much for her biological mother. Anna knows now that she is a lesbian and continues to search. "Love is proximity, are held (p.233)" Who would they prefer to hold and be held by those who want them? "Would you look again?" asked Lina Anna. "It has the shape of Ireland" (p.71). The birthmark that leads to Lina's death; the starting point of the permanent search of Anna, who recounted shamelessly beautiful.</v>
      </c>
    </row>
    <row r="138" ht="15.75" customHeight="1">
      <c r="A138" s="1">
        <v>136.0</v>
      </c>
      <c r="B138" s="3">
        <v>0.0</v>
      </c>
      <c r="C138" s="3">
        <v>0.0</v>
      </c>
      <c r="D138" s="3">
        <v>0.0</v>
      </c>
      <c r="E138" s="3" t="s">
        <v>141</v>
      </c>
      <c r="F138" s="3" t="str">
        <f>IFERROR(__xludf.DUMMYFUNCTION("GOOGLETRANSLATE(E138,""nl"",""en"")"),"Dolores Tuoey living an unremarkable life in Miami. But she has a past with him: for her staged suicide she was Jane Doe, an anthropologist who did include fieldwork in the heart of Africa. If Miami a pregnant woman is murdered, she knows her past found h"&amp;"er. Simultaneously Jimmy Cruz state, the detective in charge of the murder, a mystery. The few traces at the scene of the crime referring to African magic. But how can it be used as evidence, because no normal person believes in here. But then, like Jimmy"&amp;" at Dolores on the doorstep, they decide that there is only one possible solution: Magic fight with magie.Nachtrituelen starts very intriguing, with a constant alternation between the present and the past. But as the writer sets the impress with his knowl"&amp;"edge of African witchcraft and divination let dominate and above the story, the confusion was soon complete. The large amount of Latin plant names, chemicals and especially African words with which the story is punctuated, readability will definitely not "&amp;"good. It was really struggling to get through the first hundred or seventy pages. Then develops finally something that looks and an exciting story will read some float, but unfortunately the harm already done, because reading is now already far below zero"&amp;" gedaald.Bovendien the story does not excel in credibility, because the supernatural plays a major role: ghosts, witches, wizards, fortune tellers, people who can make invisible, zombies, etc. are frequently staged in this, as a literary thriller labeled,"&amp;" firstfruits of Michael Gruber.Misschien that fans of the subgenre there. more fun to experience, and this book really worth to treasure find, but I could totally do not find me a letdown so.")</f>
        <v>Dolores Tuoey living an unremarkable life in Miami. But she has a past with him: for her staged suicide she was Jane Doe, an anthropologist who did include fieldwork in the heart of Africa. If Miami a pregnant woman is murdered, she knows her past found her. Simultaneously Jimmy Cruz state, the detective in charge of the murder, a mystery. The few traces at the scene of the crime referring to African magic. But how can it be used as evidence, because no normal person believes in here. But then, like Jimmy at Dolores on the doorstep, they decide that there is only one possible solution: Magic fight with magie.Nachtrituelen starts very intriguing, with a constant alternation between the present and the past. But as the writer sets the impress with his knowledge of African witchcraft and divination let dominate and above the story, the confusion was soon complete. The large amount of Latin plant names, chemicals and especially African words with which the story is punctuated, readability will definitely not good. It was really struggling to get through the first hundred or seventy pages. Then develops finally something that looks and an exciting story will read some float, but unfortunately the harm already done, because reading is now already far below zero gedaald.Bovendien the story does not excel in credibility, because the supernatural plays a major role: ghosts, witches, wizards, fortune tellers, people who can make invisible, zombies, etc. are frequently staged in this, as a literary thriller labeled, firstfruits of Michael Gruber.Misschien that fans of the subgenre there. more fun to experience, and this book really worth to treasure find, but I could totally do not find me a letdown so.</v>
      </c>
    </row>
    <row r="139" ht="15.75" customHeight="1">
      <c r="A139" s="1">
        <v>137.0</v>
      </c>
      <c r="B139" s="3">
        <v>0.0</v>
      </c>
      <c r="C139" s="3">
        <v>0.0</v>
      </c>
      <c r="D139" s="3">
        <v>0.0</v>
      </c>
      <c r="E139" s="3" t="s">
        <v>142</v>
      </c>
      <c r="F139" s="3" t="str">
        <f>IFERROR(__xludf.DUMMYFUNCTION("GOOGLETRANSLATE(E139,""nl"",""en"")"),"Zack Lightman is an avid gamer and spends almost all his free time to play games. He is the player stop 10 of the popular game ""Armada"", a game where alien attacks must be stopped. But then the aliens show the game Armada really exist and form a real th"&amp;"reat. Zach is recruited by the Earth Defense Alliance (EDA) to help to defeat the aliens, and then there will still be a lot of pressure on his shoulders. Together with other players, he has to show humanity to save as much sense ... I had to read this bo"&amp;"ok. I've heard good things about such author Ernest Cline, his popculture references and humor. ""Ready Player One"" is for ages on my tbr-list and many of my friends have already read it and are positive over.Maar unfortunately 'Armada' was disappointing"&amp;". Zack is a fairly dull character, and I noticed that I did not sympathize with him. He is not a significant development, but remains tough and stubborn guy. Remain flat and the other characters that have no background story or uitdieping.De constant refe"&amp;"rences to 80's games and other songs, movies and books started at some point also what to irritate me. Furthermore, there was a lot of terminology and technical information for. The humor in the book is nice and the writing style is easy to read. Towards "&amp;"the end the story is exciting and the action is opgevoerd.Uiteindelijk 'Armada' by and there are few surprises in the story. Still, I keep looking for other work by Ernst Cline, in 2017 I will definitely read ""Ready Player One"".")</f>
        <v>Zack Lightman is an avid gamer and spends almost all his free time to play games. He is the player stop 10 of the popular game "Armada", a game where alien attacks must be stopped. But then the aliens show the game Armada really exist and form a real threat. Zach is recruited by the Earth Defense Alliance (EDA) to help to defeat the aliens, and then there will still be a lot of pressure on his shoulders. Together with other players, he has to show humanity to save as much sense ... I had to read this book. I've heard good things about such author Ernest Cline, his popculture references and humor. "Ready Player One" is for ages on my tbr-list and many of my friends have already read it and are positive over.Maar unfortunately 'Armada' was disappointing. Zack is a fairly dull character, and I noticed that I did not sympathize with him. He is not a significant development, but remains tough and stubborn guy. Remain flat and the other characters that have no background story or uitdieping.De constant references to 80's games and other songs, movies and books started at some point also what to irritate me. Furthermore, there was a lot of terminology and technical information for. The humor in the book is nice and the writing style is easy to read. Towards the end the story is exciting and the action is opgevoerd.Uiteindelijk 'Armada' by and there are few surprises in the story. Still, I keep looking for other work by Ernst Cline, in 2017 I will definitely read "Ready Player One".</v>
      </c>
    </row>
    <row r="140" ht="15.75" customHeight="1">
      <c r="A140" s="1">
        <v>138.0</v>
      </c>
      <c r="B140" s="3">
        <v>0.0</v>
      </c>
      <c r="C140" s="3">
        <v>0.0</v>
      </c>
      <c r="D140" s="3">
        <v>0.0</v>
      </c>
      <c r="E140" s="3" t="s">
        <v>143</v>
      </c>
      <c r="F140" s="3" t="str">
        <f>IFERROR(__xludf.DUMMYFUNCTION("GOOGLETRANSLATE(E140,""nl"",""en"")"),"Ten minutes ago I close this book beaten and I'm somewhere not sure how to begin my review of this book. Because I am mostly disappointed. I was really looking forward this book, I have part two even in the cupboard in English, but for one reason or anoth"&amp;"er I just picked up the book we niet.Laten leading argue that it is not the world. The world of Dark Three Crowns is incredibly well built and beautiful and in the book you get a better picture of politics, religion and background of all the customs, habi"&amp;"ts and rituals. The premise of the book is very interesting and perhaps the basis for part two still interessanter.Waarom I'm disappointed right? Because I felt nothing at all throughout the book. There was not a single character in the book that I cared."&amp;" There was no emotion that really came to me inside. There was no scene that I felt in the depths of my soul. And quite honestly? That to me is the reason why I lees.Een interesting world is just absolutely not enough for me. If anything I care about the "&amp;"characters, and I can not feel their emotions, as I have but one question to be feeling at no time, then goes horribly mis.En quite honestly something just for me? I do not really know where it was at now. Of the three sisters I was actually still somewha"&amp;"t interesting just Katherine, but even with her I had no emotional connection. Perhaps partly because of the writing style, which is continuous perspective is changed and we may well be in too much head. I can not look as good opleggen.Ik my finger go par"&amp;"t two have ever read, because I think the premise is still interesting and I know more books where the first part of the series I just did not like that. But I'm in no hurry. I've read plenty of other books that hopefully like me better!")</f>
        <v>Ten minutes ago I close this book beaten and I'm somewhere not sure how to begin my review of this book. Because I am mostly disappointed. I was really looking forward this book, I have part two even in the cupboard in English, but for one reason or another I just picked up the book we niet.Laten leading argue that it is not the world. The world of Dark Three Crowns is incredibly well built and beautiful and in the book you get a better picture of politics, religion and background of all the customs, habits and rituals. The premise of the book is very interesting and perhaps the basis for part two still interessanter.Waarom I'm disappointed right? Because I felt nothing at all throughout the book. There was not a single character in the book that I cared. There was no emotion that really came to me inside. There was no scene that I felt in the depths of my soul. And quite honestly? That to me is the reason why I lees.Een interesting world is just absolutely not enough for me. If anything I care about the characters, and I can not feel their emotions, as I have but one question to be feeling at no time, then goes horribly mis.En quite honestly something just for me? I do not really know where it was at now. Of the three sisters I was actually still somewhat interesting just Katherine, but even with her I had no emotional connection. Perhaps partly because of the writing style, which is continuous perspective is changed and we may well be in too much head. I can not look as good opleggen.Ik my finger go part two have ever read, because I think the premise is still interesting and I know more books where the first part of the series I just did not like that. But I'm in no hurry. I've read plenty of other books that hopefully like me better!</v>
      </c>
    </row>
    <row r="141" ht="15.75" customHeight="1">
      <c r="A141" s="1">
        <v>139.0</v>
      </c>
      <c r="B141" s="3">
        <v>1.0</v>
      </c>
      <c r="C141" s="3">
        <v>1.0</v>
      </c>
      <c r="D141" s="3">
        <v>1.0</v>
      </c>
      <c r="E141" s="3" t="s">
        <v>144</v>
      </c>
      <c r="F141" s="3" t="str">
        <f>IFERROR(__xludf.DUMMYFUNCTION("GOOGLETRANSLATE(E141,""nl"",""en"")"),"It is an exciting book, with a surprise ending. Excellent written anyway. all the characters describes very beautiful and detailed.")</f>
        <v>It is an exciting book, with a surprise ending. Excellent written anyway. all the characters describes very beautiful and detailed.</v>
      </c>
    </row>
    <row r="142" ht="15.75" customHeight="1">
      <c r="A142" s="1">
        <v>140.0</v>
      </c>
      <c r="B142" s="3">
        <v>0.0</v>
      </c>
      <c r="C142" s="3">
        <v>0.0</v>
      </c>
      <c r="D142" s="3">
        <v>0.0</v>
      </c>
      <c r="E142" s="3" t="s">
        <v>145</v>
      </c>
      <c r="F142" s="3" t="str">
        <f>IFERROR(__xludf.DUMMYFUNCTION("GOOGLETRANSLATE(E142,""nl"",""en"")"),"It is not often that I have a book out readout. That was it for Gisèle.Invalshoek seemed interesting enough, but the characters (perspective changes) are not interested me. I never really came close. Style also talked me insufficiently.")</f>
        <v>It is not often that I have a book out readout. That was it for Gisèle.Invalshoek seemed interesting enough, but the characters (perspective changes) are not interested me. I never really came close. Style also talked me insufficiently.</v>
      </c>
    </row>
    <row r="143" ht="15.75" customHeight="1">
      <c r="A143" s="1">
        <v>141.0</v>
      </c>
      <c r="B143" s="3">
        <v>1.0</v>
      </c>
      <c r="C143" s="3">
        <v>0.0</v>
      </c>
      <c r="D143" s="3">
        <v>1.0</v>
      </c>
      <c r="E143" s="3" t="s">
        <v>146</v>
      </c>
      <c r="F143" s="3" t="str">
        <f>IFERROR(__xludf.DUMMYFUNCTION("GOOGLETRANSLATE(E143,""nl"",""en"")"),"I was glad I finally took the last book of this series in my hands. Happy because I love my to principles. If I start on something I'm going on to the end, even if it is written boring. The story of Thomas begins back in Wicked the survivors of The Scorch"&amp;" Trials included. Thomas does not know who he can trust and who not, and goes on his own gut feeling. While some Laar managers choose to regain their memory, choose Thomas and some others not to do and escape Wicked. After a long story which largely takes"&amp;" place in Denver, the series ends still exciting back in Wicked.")</f>
        <v>I was glad I finally took the last book of this series in my hands. Happy because I love my to principles. If I start on something I'm going on to the end, even if it is written boring. The story of Thomas begins back in Wicked the survivors of The Scorch Trials included. Thomas does not know who he can trust and who not, and goes on his own gut feeling. While some Laar managers choose to regain their memory, choose Thomas and some others not to do and escape Wicked. After a long story which largely takes place in Denver, the series ends still exciting back in Wicked.</v>
      </c>
    </row>
    <row r="144" ht="15.75" customHeight="1">
      <c r="A144" s="1">
        <v>142.0</v>
      </c>
      <c r="B144" s="3">
        <v>1.0</v>
      </c>
      <c r="C144" s="3">
        <v>1.0</v>
      </c>
      <c r="D144" s="3">
        <v>1.0</v>
      </c>
      <c r="E144" s="3" t="s">
        <v>147</v>
      </c>
      <c r="F144" s="3" t="str">
        <f>IFERROR(__xludf.DUMMYFUNCTION("GOOGLETRANSLATE(E144,""nl"",""en"")"),"description of the book, text copied from back book: This novel takes Koolhaas not leave his animal stories, it is a novel entirely without animals. A story about a beating that in reality neither given nor received, but in minds of those who stutter Hein"&amp;" (protagonist) surround such a role that magnifies it many times and intensified going to have a great effect. Humor and poetry stay afloat amidst the most heartfelt tragedy and loneliness. Book was released in 1963.mijn review of the book: Enjoyed the im"&amp;"agination and the way of writing. The chapter ""A Dutch hand"" is very humorous; how the writer here the protagonist himself passage associating his own hand is on the head of a prostitute. You feel as a reader is almost how it uncomfortable for her. Kool"&amp;"haas is a master at describing situations and thoughts evokes in his characters.")</f>
        <v>description of the book, text copied from back book: This novel takes Koolhaas not leave his animal stories, it is a novel entirely without animals. A story about a beating that in reality neither given nor received, but in minds of those who stutter Hein (protagonist) surround such a role that magnifies it many times and intensified going to have a great effect. Humor and poetry stay afloat amidst the most heartfelt tragedy and loneliness. Book was released in 1963.mijn review of the book: Enjoyed the imagination and the way of writing. The chapter "A Dutch hand" is very humorous; how the writer here the protagonist himself passage associating his own hand is on the head of a prostitute. You feel as a reader is almost how it uncomfortable for her. Koolhaas is a master at describing situations and thoughts evokes in his characters.</v>
      </c>
    </row>
    <row r="145" ht="15.75" customHeight="1">
      <c r="A145" s="1">
        <v>143.0</v>
      </c>
      <c r="B145" s="3">
        <v>0.0</v>
      </c>
      <c r="C145" s="3">
        <v>0.0</v>
      </c>
      <c r="D145" s="3">
        <v>1.0</v>
      </c>
      <c r="E145" s="3" t="s">
        <v>148</v>
      </c>
      <c r="F145" s="3" t="str">
        <f>IFERROR(__xludf.DUMMYFUNCTION("GOOGLETRANSLATE(E145,""nl"",""en"")"),"This is the third part in the series about Aslak Eira, a Norwegian police detective of Sami descent. In an abandoned boarding school of the 50s is a corpse by some teenagers found there must have been situated thirty years. No good news for Aslak getting "&amp;"this thing on his plate. As he hurries to get the food ready on time for his teenage son, he is approached by Britt Moe that could tell him more about the victims found. and pupil from the time of the school. But he let her wait until the next day, when s"&amp;"he is found dead along with the drunken Bjørn Gregersen, who sleep late intoxication beside her body and also an ex-classmate. And then fall there are other victims involved in this case. Aslak and his colleagues do their best to burs ... This is a fairly"&amp;" classic detective story, in which guilt and revenge again predominate possible the killer so quickly recognizable but also not really complex. The characters are not elaborated super well, and the story remains fairly flat. The book is not really annoyin"&amp;"g nor very attractive. It is well written and read very fast. Everything remains pretty mediocre in my opinion. Aslak Eira is quite an interesting character might be exciting to have Sami background and I wonder if the other book than this. It is not a se"&amp;"ries that I would undergo special. But there you have library books to find out.")</f>
        <v>This is the third part in the series about Aslak Eira, a Norwegian police detective of Sami descent. In an abandoned boarding school of the 50s is a corpse by some teenagers found there must have been situated thirty years. No good news for Aslak getting this thing on his plate. As he hurries to get the food ready on time for his teenage son, he is approached by Britt Moe that could tell him more about the victims found. and pupil from the time of the school. But he let her wait until the next day, when she is found dead along with the drunken Bjørn Gregersen, who sleep late intoxication beside her body and also an ex-classmate. And then fall there are other victims involved in this case. Aslak and his colleagues do their best to burs ... This is a fairly classic detective story, in which guilt and revenge again predominate possible the killer so quickly recognizable but also not really complex. The characters are not elaborated super well, and the story remains fairly flat. The book is not really annoying nor very attractive. It is well written and read very fast. Everything remains pretty mediocre in my opinion. Aslak Eira is quite an interesting character might be exciting to have Sami background and I wonder if the other book than this. It is not a series that I would undergo special. But there you have library books to find out.</v>
      </c>
    </row>
    <row r="146" ht="15.75" customHeight="1">
      <c r="A146" s="1">
        <v>144.0</v>
      </c>
      <c r="B146" s="3">
        <v>1.0</v>
      </c>
      <c r="C146" s="3">
        <v>1.0</v>
      </c>
      <c r="D146" s="3">
        <v>1.0</v>
      </c>
      <c r="E146" s="3" t="s">
        <v>149</v>
      </c>
      <c r="F146" s="3" t="str">
        <f>IFERROR(__xludf.DUMMYFUNCTION("GOOGLETRANSLATE(E146,""nl"",""en"")"),"It's hard not to feel for Biden, who exudes humanity Throughout the book. He lays bare his emotions and vulnerabilities at losing a son with so much promise, All which is made even more Difficult by the understanding That Biden has faced unthinkable trage"&amp;"dy before. As almost anyone reading this likely knows, When He was first elected as a U.S. senator from Delaware, Biden's wife and young daughter were killed in a car crash. His sons Beau and Hunter, 3 and 2 at the time, were in the backseat. They survive"&amp;"d but were hospitalized for days. Joe Biden had just turned 30.And now, four decades later, he was losing Beau, his trusted adviser. Biden writes That he was ""pretty sure"" Beau could have run for president one day. Beau Biden Describes who was attorney "&amp;"general of Delaware at the time of his diagnosis and set to run for governor as like him, but better.Beau Biden, at age 45, Joe Biden was 2.0, ""Biden writes."" He had all the best or me, but with the bugs and flaws engineered out.Writing with poignancy a"&amp;"nd immediacy, Joe Biden Allows readers to feel the urgency of each moment, to experience the days When he felt unable to move forward as well as the days When he felt like he could not afford to stop.This is not just a book written by the vice president, "&amp;"but by a father, grandfather, friend, and husband. Promise Me, Dad is a story of how family and friendships sustain us and how hope, purpose, and action can guide us through the pain of personal loss into the light of a new future.")</f>
        <v>It's hard not to feel for Biden, who exudes humanity Throughout the book. He lays bare his emotions and vulnerabilities at losing a son with so much promise, All which is made even more Difficult by the understanding That Biden has faced unthinkable tragedy before. As almost anyone reading this likely knows, When He was first elected as a U.S. senator from Delaware, Biden's wife and young daughter were killed in a car crash. His sons Beau and Hunter, 3 and 2 at the time, were in the backseat. They survived but were hospitalized for days. Joe Biden had just turned 30.And now, four decades later, he was losing Beau, his trusted adviser. Biden writes That he was "pretty sure" Beau could have run for president one day. Beau Biden Describes who was attorney general of Delaware at the time of his diagnosis and set to run for governor as like him, but better.Beau Biden, at age 45, Joe Biden was 2.0, "Biden writes." He had all the best or me, but with the bugs and flaws engineered out.Writing with poignancy and immediacy, Joe Biden Allows readers to feel the urgency of each moment, to experience the days When he felt unable to move forward as well as the days When he felt like he could not afford to stop.This is not just a book written by the vice president, but by a father, grandfather, friend, and husband. Promise Me, Dad is a story of how family and friendships sustain us and how hope, purpose, and action can guide us through the pain of personal loss into the light of a new future.</v>
      </c>
    </row>
    <row r="147" ht="15.75" customHeight="1">
      <c r="A147" s="1">
        <v>145.0</v>
      </c>
      <c r="B147" s="3">
        <v>0.0</v>
      </c>
      <c r="C147" s="3">
        <v>0.0</v>
      </c>
      <c r="D147" s="3">
        <v>0.0</v>
      </c>
      <c r="E147" s="3" t="s">
        <v>150</v>
      </c>
      <c r="F147" s="3" t="str">
        <f>IFERROR(__xludf.DUMMYFUNCTION("GOOGLETRANSLATE(E147,""nl"",""en"")"),"This story takes place in Peru, but it had any other random country that has had to deal with war / civil war can be. The verkrachtigen, torture and other atrocities Unfortunately all times and all countries, and both sides 'fault' is also not uniek.Het s"&amp;"tory itself is unfortunately quite ""thin"" and not as well written as I had proposed.")</f>
        <v>This story takes place in Peru, but it had any other random country that has had to deal with war / civil war can be. The verkrachtigen, torture and other atrocities Unfortunately all times and all countries, and both sides 'fault' is also not uniek.Het story itself is unfortunately quite "thin" and not as well written as I had proposed.</v>
      </c>
    </row>
    <row r="148" ht="15.75" customHeight="1">
      <c r="A148" s="1">
        <v>146.0</v>
      </c>
      <c r="B148" s="3">
        <v>1.0</v>
      </c>
      <c r="C148" s="3">
        <v>1.0</v>
      </c>
      <c r="D148" s="3">
        <v>1.0</v>
      </c>
      <c r="E148" s="3" t="s">
        <v>151</v>
      </c>
      <c r="F148" s="3" t="str">
        <f>IFERROR(__xludf.DUMMYFUNCTION("GOOGLETRANSLATE(E148,""nl"",""en"")"),"Truly a gem this boek.Mooi, touching and very orgineel.Het kept me three days in its grip.")</f>
        <v>Truly a gem this boek.Mooi, touching and very orgineel.Het kept me three days in its grip.</v>
      </c>
    </row>
    <row r="149" ht="15.75" customHeight="1">
      <c r="A149" s="1">
        <v>147.0</v>
      </c>
      <c r="B149" s="3">
        <v>1.0</v>
      </c>
      <c r="C149" s="3">
        <v>1.0</v>
      </c>
      <c r="D149" s="3">
        <v>1.0</v>
      </c>
      <c r="E149" s="3" t="s">
        <v>152</v>
      </c>
      <c r="F149" s="3" t="str">
        <f>IFERROR(__xludf.DUMMYFUNCTION("GOOGLETRANSLATE(E149,""nl"",""en"")"),"Wow! What a great book say! You're right in the story! I could not stop reading the book and had in no readout. If your reader is taken on the basis of the characters to show their experience in their storyline. One has a different font and a different da"&amp;"te to mistake completely to sluiten.Het past and heden.Je will be amazed at the amount of research made by the author. It is therefore a very believable story. The conversations in Irish and the description of the events in Ireland are impressive, in my m"&amp;"ening.Wat the protagonist Janine has had to deal with. Terrible! And your mouth with an opportunity to take what a character say! They have become to me real people, very soon while reading. They are so realistic that just described is no different than t"&amp;"hat you must feel very involved with the people to whom the handelt.Het end yielded a surprise. Completely different than I expected. This story was even more exciting and disgust over what happens is always groter.Maar it successfully ... that's good!")</f>
        <v>Wow! What a great book say! You're right in the story! I could not stop reading the book and had in no readout. If your reader is taken on the basis of the characters to show their experience in their storyline. One has a different font and a different date to mistake completely to sluiten.Het past and heden.Je will be amazed at the amount of research made by the author. It is therefore a very believable story. The conversations in Irish and the description of the events in Ireland are impressive, in my mening.Wat the protagonist Janine has had to deal with. Terrible! And your mouth with an opportunity to take what a character say! They have become to me real people, very soon while reading. They are so realistic that just described is no different than that you must feel very involved with the people to whom the handelt.Het end yielded a surprise. Completely different than I expected. This story was even more exciting and disgust over what happens is always groter.Maar it successfully ... that's good!</v>
      </c>
    </row>
    <row r="150" ht="15.75" customHeight="1">
      <c r="A150" s="1">
        <v>148.0</v>
      </c>
      <c r="B150" s="3">
        <v>1.0</v>
      </c>
      <c r="C150" s="3">
        <v>1.0</v>
      </c>
      <c r="D150" s="3">
        <v>0.0</v>
      </c>
      <c r="E150" s="3" t="s">
        <v>153</v>
      </c>
      <c r="F150" s="3" t="str">
        <f>IFERROR(__xludf.DUMMYFUNCTION("GOOGLETRANSLATE(E150,""nl"",""en"")"),"My full review is again available at: https: //www.linda-linea-recta.nl/slaves-dante-1/DanteIk expected the story would continue where Raven was first stopped. Well no. Raven (Morning Wind) is laterally called and that's it. Dante writes totally his own s"&amp;"tory, and what one! From the start it is clear that Dante and Cym, the owner of the Slavs Delicatus School, a past hebben.Dit can not be true. He's not back. I turn the screen off. They showed only images of the capsule, not his. The unidentified pilot's "&amp;"possible death. Possible. Maybe he's still alive. He can not be. Not now I must do everything to survive because my slaves school on the edge of ruin state. Impossible. But if it is true? CymDante is a slave, one of the Free List, Trasher, a convicted sla"&amp;"ve used for kamikaze missions. A Trasher can make a free nothing .Quote at the beginning of Chapter 1: A slave is a living piece gereedschapNet as Raven (Part 1) was the case, Dante was the victim of sinister power games of the upper classes. They have, a"&amp;"fter all, the ultimate power! Although ... That Bastion is rotten, says Nuri. Thoroughly rotten. I wonder if it falls over when the dead tree to hide is.De Enjoyed something. I hear you do not tell, because Lovemaking are so intertwined with Contemporarie"&amp;"s, in terms of power. I'm an outsider. I tell you do, young man, because I do not want to win power. I want to win that knowledge, not ignorance. This Bastion us back to a state of the Middle Ages gebracht.Ik do not know what the Middle Ages, say ik.Dat I"&amp;" mean, without Nuri says can tell you a lot to say that the parts into which the book is divided, tell enough about the course of the story: Down, Bastion, Rise and Fall.ConclusieDankjewel Miriam! Now I'm worse hooked! I was so curious about Raven and how"&amp;" it would go with her and her friends. Unfortunately, this book was about Dante, well unfortunately that is of course nonsense. Dante is a beautiful and very exciting story that had me totally in its grip. Miriam has again a very exciting book created som"&amp;"e absolutely crave for more. And!! There is hope: in July 2018 appears Raven 2!")</f>
        <v>My full review is again available at: https: //www.linda-linea-recta.nl/slaves-dante-1/DanteIk expected the story would continue where Raven was first stopped. Well no. Raven (Morning Wind) is laterally called and that's it. Dante writes totally his own story, and what one! From the start it is clear that Dante and Cym, the owner of the Slavs Delicatus School, a past hebben.Dit can not be true. He's not back. I turn the screen off. They showed only images of the capsule, not his. The unidentified pilot's possible death. Possible. Maybe he's still alive. He can not be. Not now I must do everything to survive because my slaves school on the edge of ruin state. Impossible. But if it is true? CymDante is a slave, one of the Free List, Trasher, a convicted slave used for kamikaze missions. A Trasher can make a free nothing .Quote at the beginning of Chapter 1: A slave is a living piece gereedschapNet as Raven (Part 1) was the case, Dante was the victim of sinister power games of the upper classes. They have, after all, the ultimate power! Although ... That Bastion is rotten, says Nuri. Thoroughly rotten. I wonder if it falls over when the dead tree to hide is.De Enjoyed something. I hear you do not tell, because Lovemaking are so intertwined with Contemporaries, in terms of power. I'm an outsider. I tell you do, young man, because I do not want to win power. I want to win that knowledge, not ignorance. This Bastion us back to a state of the Middle Ages gebracht.Ik do not know what the Middle Ages, say ik.Dat I mean, without Nuri says can tell you a lot to say that the parts into which the book is divided, tell enough about the course of the story: Down, Bastion, Rise and Fall.ConclusieDankjewel Miriam! Now I'm worse hooked! I was so curious about Raven and how it would go with her and her friends. Unfortunately, this book was about Dante, well unfortunately that is of course nonsense. Dante is a beautiful and very exciting story that had me totally in its grip. Miriam has again a very exciting book created some absolutely crave for more. And!! There is hope: in July 2018 appears Raven 2!</v>
      </c>
    </row>
    <row r="151" ht="15.75" customHeight="1">
      <c r="A151" s="1">
        <v>149.0</v>
      </c>
      <c r="B151" s="3">
        <v>0.0</v>
      </c>
      <c r="C151" s="3">
        <v>0.0</v>
      </c>
      <c r="D151" s="3">
        <v>0.0</v>
      </c>
      <c r="E151" s="3" t="s">
        <v>154</v>
      </c>
      <c r="F151" s="3" t="str">
        <f>IFERROR(__xludf.DUMMYFUNCTION("GOOGLETRANSLATE(E151,""nl"",""en"")"),"The book is written from two boys whose father is deceased, Liesbeth who care about the family had now now taking care of these two jongens.Ze will care for them, she says, but the boys are transported abroad (they live held in Vienna) and are more or les"&amp;"s there for viewing, out there, you might conclude that something looks special about the boys, reinforced by the fact that there is now a girl is exhibited with its whole body full of hair but suspicions remain, you can enter it yourself, over time they "&amp;"return to Wenen.Laat I state that I, the writing style was nice, but the story I had nothing, I'm sure his next novel read as he writes nice, but if he comes back with something vague on up, hook me than this kind of literature for me too ambitious, I thi"&amp;"nk.")</f>
        <v>The book is written from two boys whose father is deceased, Liesbeth who care about the family had now now taking care of these two jongens.Ze will care for them, she says, but the boys are transported abroad (they live held in Vienna) and are more or less there for viewing, out there, you might conclude that something looks special about the boys, reinforced by the fact that there is now a girl is exhibited with its whole body full of hair but suspicions remain, you can enter it yourself, over time they return to Wenen.Laat I state that I, the writing style was nice, but the story I had nothing, I'm sure his next novel read as he writes nice, but if he comes back with something vague on up, hook me than this kind of literature for me too ambitious, I think.</v>
      </c>
    </row>
    <row r="152" ht="15.75" customHeight="1">
      <c r="A152" s="1">
        <v>150.0</v>
      </c>
      <c r="B152" s="3">
        <v>1.0</v>
      </c>
      <c r="C152" s="3">
        <v>0.0</v>
      </c>
      <c r="D152" s="3">
        <v>1.0</v>
      </c>
      <c r="E152" s="3" t="s">
        <v>155</v>
      </c>
      <c r="F152" s="3" t="str">
        <f>IFERROR(__xludf.DUMMYFUNCTION("GOOGLETRANSLATE(E152,""nl"",""en"")"),"Exciting snack! Nothing more, nothing less.")</f>
        <v>Exciting snack! Nothing more, nothing less.</v>
      </c>
    </row>
    <row r="153" ht="15.75" customHeight="1">
      <c r="A153" s="1">
        <v>151.0</v>
      </c>
      <c r="B153" s="3">
        <v>1.0</v>
      </c>
      <c r="C153" s="3">
        <v>1.0</v>
      </c>
      <c r="D153" s="3">
        <v>1.0</v>
      </c>
      <c r="E153" s="3" t="s">
        <v>156</v>
      </c>
      <c r="F153" s="3" t="str">
        <f>IFERROR(__xludf.DUMMYFUNCTION("GOOGLETRANSLATE(E153,""nl"",""en"")"),"This is the first book I've read Jet van Vuuren. I must say what a fine book is this. A good story, the tension is actually constantly present and what Jet writes in a fine way. Since this story is about a stalker I put some time on the wrong foot, and it"&amp;" is my personal opinion that it is just a good story. I'm sure I soon another book of Jet van Vuuren will read.")</f>
        <v>This is the first book I've read Jet van Vuuren. I must say what a fine book is this. A good story, the tension is actually constantly present and what Jet writes in a fine way. Since this story is about a stalker I put some time on the wrong foot, and it is my personal opinion that it is just a good story. I'm sure I soon another book of Jet van Vuuren will read.</v>
      </c>
    </row>
    <row r="154" ht="15.75" customHeight="1">
      <c r="A154" s="1">
        <v>152.0</v>
      </c>
      <c r="B154" s="3">
        <v>1.0</v>
      </c>
      <c r="C154" s="3">
        <v>1.0</v>
      </c>
      <c r="D154" s="3">
        <v>1.0</v>
      </c>
      <c r="E154" s="3" t="s">
        <v>157</v>
      </c>
      <c r="F154" s="3" t="str">
        <f>IFERROR(__xludf.DUMMYFUNCTION("GOOGLETRANSLATE(E154,""nl"",""en"")"),"""Ted McKay is about to end his life, when the doorbell rings. And keeps going. He still wants to pull the trigger, but will see a note on his desk. The handwriting he recognized as his own, but he does not remember ever having written anything. Open up. "&amp;"This is your last resort. ""The back cover of the only Dutch translated psychological thriller from the South American writer Federico Axat took me all the way inside. The comparison of the story with films like Shutter Island, Inception and Memento is tr"&amp;"effend.De first two parts of the book are as vague and confusing as the mentioned films. When the opossum comes on the scene, you start to doubt if you have a dream world or reality Teds are reading. It is a maze through past and present, tell the content"&amp;" on the brink of waanzin.Meer would give away too much surprise. It is little patience, but eventually proves it has an engineered structure in which every detail meaning.")</f>
        <v>"Ted McKay is about to end his life, when the doorbell rings. And keeps going. He still wants to pull the trigger, but will see a note on his desk. The handwriting he recognized as his own, but he does not remember ever having written anything. Open up. This is your last resort. "The back cover of the only Dutch translated psychological thriller from the South American writer Federico Axat took me all the way inside. The comparison of the story with films like Shutter Island, Inception and Memento is treffend.De first two parts of the book are as vague and confusing as the mentioned films. When the opossum comes on the scene, you start to doubt if you have a dream world or reality Teds are reading. It is a maze through past and present, tell the content on the brink of waanzin.Meer would give away too much surprise. It is little patience, but eventually proves it has an engineered structure in which every detail meaning.</v>
      </c>
    </row>
    <row r="155" ht="15.75" customHeight="1">
      <c r="A155" s="1">
        <v>153.0</v>
      </c>
      <c r="B155" s="3">
        <v>1.0</v>
      </c>
      <c r="C155" s="3">
        <v>1.0</v>
      </c>
      <c r="D155" s="3">
        <v>1.0</v>
      </c>
      <c r="E155" s="3" t="s">
        <v>158</v>
      </c>
      <c r="F155" s="3" t="str">
        <f>IFERROR(__xludf.DUMMYFUNCTION("GOOGLETRANSLATE(E155,""nl"",""en"")"),"A particular description of life with a manic-depressive stoornis.Geen lengthy descriptions of her child's life to adults, but direct to the point.")</f>
        <v>A particular description of life with a manic-depressive stoornis.Geen lengthy descriptions of her child's life to adults, but direct to the point.</v>
      </c>
    </row>
    <row r="156" ht="15.75" customHeight="1">
      <c r="A156" s="1">
        <v>154.0</v>
      </c>
      <c r="B156" s="3">
        <v>1.0</v>
      </c>
      <c r="C156" s="3">
        <v>0.0</v>
      </c>
      <c r="D156" s="3">
        <v>1.0</v>
      </c>
      <c r="E156" s="3" t="s">
        <v>159</v>
      </c>
      <c r="F156" s="3" t="str">
        <f>IFERROR(__xludf.DUMMYFUNCTION("GOOGLETRANSLATE(E156,""nl"",""en"")"),"Before you leave, it #buzz book that I could read Hebban.Zoë and Ed are a young couple who together have kennen.Na they learn to live together studying in the student days. Ed wants a big family, but Zoe sees not sit, she wants a career and find it still "&amp;"too early for children. She would be very happy marriage, something that Ed did not look down, his father and his mother left him in the lurch, and he thinks he is going to marry the same will do with Zoe, and Zoe is leaving. Think that Zoe course nonsens"&amp;"e and question the mother of Ed to talk to him. That takes about Ed, but Ed comes back with the desire to have children in the proppen.Als Zoë at her sister's how easy it treats its children, the desire to have children is also for her to leven.Maar so ea"&amp;"sy that does not go after all kinds of studies and treatments will only fail to become pregnant. Something that is not conducive to their marriage, although they are crazy about each other, it creates a lot of hassle. she is taken apart quite pissig.Op he"&amp;"r work one morning as Zoe and Ed to work to come back to a kibbelpartij.Ed is pissed off and Zoe and get told them that Ed had an accident, and did not survive. The grief that Zoë and remorse because that morning is so broke up her entire labiel.Ze tries "&amp;"garden what Ed was his pride and joy what to keep, then something happens. A book full of grief and love, with a surprise ending. Me get the book two stars, it's not the kind of reading that I prefer.")</f>
        <v>Before you leave, it #buzz book that I could read Hebban.Zoë and Ed are a young couple who together have kennen.Na they learn to live together studying in the student days. Ed wants a big family, but Zoe sees not sit, she wants a career and find it still too early for children. She would be very happy marriage, something that Ed did not look down, his father and his mother left him in the lurch, and he thinks he is going to marry the same will do with Zoe, and Zoe is leaving. Think that Zoe course nonsense and question the mother of Ed to talk to him. That takes about Ed, but Ed comes back with the desire to have children in the proppen.Als Zoë at her sister's how easy it treats its children, the desire to have children is also for her to leven.Maar so easy that does not go after all kinds of studies and treatments will only fail to become pregnant. Something that is not conducive to their marriage, although they are crazy about each other, it creates a lot of hassle. she is taken apart quite pissig.Op her work one morning as Zoe and Ed to work to come back to a kibbelpartij.Ed is pissed off and Zoe and get told them that Ed had an accident, and did not survive. The grief that Zoë and remorse because that morning is so broke up her entire labiel.Ze tries garden what Ed was his pride and joy what to keep, then something happens. A book full of grief and love, with a surprise ending. Me get the book two stars, it's not the kind of reading that I prefer.</v>
      </c>
    </row>
    <row r="157" ht="15.75" customHeight="1">
      <c r="A157" s="1">
        <v>155.0</v>
      </c>
      <c r="B157" s="3">
        <v>1.0</v>
      </c>
      <c r="C157" s="3">
        <v>1.0</v>
      </c>
      <c r="D157" s="3">
        <v>1.0</v>
      </c>
      <c r="E157" s="3" t="s">
        <v>160</v>
      </c>
      <c r="F157" s="3" t="str">
        <f>IFERROR(__xludf.DUMMYFUNCTION("GOOGLETRANSLATE(E157,""nl"",""en"")"),"As a writer, there are so of those books that you're jealous they do not themselves have written last year was ""The End of Solitude"" which was nota bene by Humo but two stars and commented that it was filled plattitudes. But also ""Call it Love"" is a b"&amp;"ook I would like to have written myself. Not so so much for the story but for the form. Voss each word seems to have considered whether it fits in that sense. Every word seems to be exactly right and made for the sense in which he uses it, though he is no"&amp;"t a user of words, but a creator of that woorden.Het story shocks some people because it is a girl of just 18 who has a relationship with a thirty-year man, and sometimes it does seem such a big difference (and perhaps it is also known), but personally I "&amp;"think it not strange at once love is no age now. It is, of course, that the girl often the man seems to be manipulated to do things that a man should be thirty actually already past. He makes a point to shoplift because they vraagt.Dit him to contrast his"&amp;" grandmother is in a nursing home, but not really die, but decides it's time to go, makes the relationship just something perverse, the girl of eighteen is still a bit too young. Even his dying friend (he has cancer in an advanced stage) does all rub; on "&amp;"the one hand we have the budding love (if it persists, I would leave in the middle) between Tomas and his girl A, and also the transience Tomas surrounded. In other words, there is a contrast between life and death, between the beginning and einde.De reac"&amp;"tion of the parents of the girl would seem quite normal, it does not seem the ideal that your daughter comes home with a thirty-man (who still agrees distant relatives you), and let the parents clearly prove, both the girl and the man. You will also taste"&amp;" the man's discomfort when the girl runs away from the table and leave him together with her parents. The girl, who is indeed only through the story identified as Girl A, because he considers that as he was a name he gives it lends to others, that they no"&amp;" longer solely his, seems to be rather unstable to and themselves, like many girls of that age, I think, very insecure feeling about certain things, where the man but quite rarely adequately responding to know, with another burst to gevolg.Een very beauti"&amp;"ful concept in the book is also the voice of the girl and the voice of the man. They are namely the crow flies differently. You really feel with a girl of eighteen to do and a man much older age, I would estimate it even older than his mid-thirties, as th"&amp;"e author has made him. I find this quite special, because in most stories appear in conversations interlocutors often quite similar, because I do not think so special because people are obviously one author gecreëerd.Dit was my first encounter with Daan H"&amp;"eerma Van Voss, but I can assure you that after reading such special artwork bitten have to know and read what he has more on his record staan.Een thick four stars, tending to five.")</f>
        <v>As a writer, there are so of those books that you're jealous they do not themselves have written last year was "The End of Solitude" which was nota bene by Humo but two stars and commented that it was filled plattitudes. But also "Call it Love" is a book I would like to have written myself. Not so so much for the story but for the form. Voss each word seems to have considered whether it fits in that sense. Every word seems to be exactly right and made for the sense in which he uses it, though he is not a user of words, but a creator of that woorden.Het story shocks some people because it is a girl of just 18 who has a relationship with a thirty-year man, and sometimes it does seem such a big difference (and perhaps it is also known), but personally I think it not strange at once love is no age now. It is, of course, that the girl often the man seems to be manipulated to do things that a man should be thirty actually already past. He makes a point to shoplift because they vraagt.Dit him to contrast his grandmother is in a nursing home, but not really die, but decides it's time to go, makes the relationship just something perverse, the girl of eighteen is still a bit too young. Even his dying friend (he has cancer in an advanced stage) does all rub; on the one hand we have the budding love (if it persists, I would leave in the middle) between Tomas and his girl A, and also the transience Tomas surrounded. In other words, there is a contrast between life and death, between the beginning and einde.De reaction of the parents of the girl would seem quite normal, it does not seem the ideal that your daughter comes home with a thirty-man (who still agrees distant relatives you), and let the parents clearly prove, both the girl and the man. You will also taste the man's discomfort when the girl runs away from the table and leave him together with her parents. The girl, who is indeed only through the story identified as Girl A, because he considers that as he was a name he gives it lends to others, that they no longer solely his, seems to be rather unstable to and themselves, like many girls of that age, I think, very insecure feeling about certain things, where the man but quite rarely adequately responding to know, with another burst to gevolg.Een very beautiful concept in the book is also the voice of the girl and the voice of the man. They are namely the crow flies differently. You really feel with a girl of eighteen to do and a man much older age, I would estimate it even older than his mid-thirties, as the author has made him. I find this quite special, because in most stories appear in conversations interlocutors often quite similar, because I do not think so special because people are obviously one author gecreëerd.Dit was my first encounter with Daan Heerma Van Voss, but I can assure you that after reading such special artwork bitten have to know and read what he has more on his record staan.Een thick four stars, tending to five.</v>
      </c>
    </row>
    <row r="158" ht="15.75" customHeight="1">
      <c r="A158" s="1">
        <v>156.0</v>
      </c>
      <c r="B158" s="3">
        <v>0.0</v>
      </c>
      <c r="C158" s="3">
        <v>0.0</v>
      </c>
      <c r="D158" s="3">
        <v>0.0</v>
      </c>
      <c r="E158" s="3" t="s">
        <v>161</v>
      </c>
      <c r="F158" s="3" t="str">
        <f>IFERROR(__xludf.DUMMYFUNCTION("GOOGLETRANSLATE(E158,""nl"",""en"")"),"I find the story very simple, predictable and unlikely. The characters remain superficial. The story captivates not. The relationship between Lilian and her mother drifts in different directions. A 18-year-old girl with an unknown man at 22:00 you are dat"&amp;"ing in the Vondelpark is one of the improbabilities in the story. Even though her mother is hiding in the bushes nearby. The mother after killing almost unaffected comes home, is another. Too bad this was chosen as a giveaway during the weeks of the excit"&amp;"ing book. I will not be challenged to go further Boris Dittrich read.")</f>
        <v>I find the story very simple, predictable and unlikely. The characters remain superficial. The story captivates not. The relationship between Lilian and her mother drifts in different directions. A 18-year-old girl with an unknown man at 22:00 you are dating in the Vondelpark is one of the improbabilities in the story. Even though her mother is hiding in the bushes nearby. The mother after killing almost unaffected comes home, is another. Too bad this was chosen as a giveaway during the weeks of the exciting book. I will not be challenged to go further Boris Dittrich read.</v>
      </c>
    </row>
    <row r="159" ht="15.75" customHeight="1">
      <c r="A159" s="1">
        <v>157.0</v>
      </c>
      <c r="B159" s="3">
        <v>0.0</v>
      </c>
      <c r="C159" s="3">
        <v>0.0</v>
      </c>
      <c r="D159" s="3">
        <v>0.0</v>
      </c>
      <c r="E159" s="3" t="s">
        <v>162</v>
      </c>
      <c r="F159" s="3" t="str">
        <f>IFERROR(__xludf.DUMMYFUNCTION("GOOGLETRANSLATE(E159,""nl"",""en"")"),"Midnight is an older book and it shows: if they are not written. But that is not so positive in this case, because the way the tension builds and the horrors that are shown have already a baard.Het story starts very slowly, with the intention that you slo"&amp;"wly get through what's going on in the town of Moonlight Cove. The reality is that these stories are so often told that it is already very clear what is going on and what the denouement will be. Located in the first volume focusing on all kinds of ""uncan"&amp;"ny"" matters events (such as the scenes in the hospitality industry), soon all hell breaks loose and it remains equally zo.Tegen the end will focus on the one who has caused lie, and (eventually quite sketchy and cliché-like) background as a psychopath. T"&amp;"he solution of the problems in Moonlight Cove is what rushed. Unfortunately, other storylines too poorly developed to turn the attention firmly to houden.Keer at times I thought I read excerpts from other books. Moose example, resembles a character from t"&amp;"he Francis and Conspiracy Sun, along with Shaddack away from the hardware from Devils Seed. Who has read anything in this genre can appreciate probably better.")</f>
        <v>Midnight is an older book and it shows: if they are not written. But that is not so positive in this case, because the way the tension builds and the horrors that are shown have already a baard.Het story starts very slowly, with the intention that you slowly get through what's going on in the town of Moonlight Cove. The reality is that these stories are so often told that it is already very clear what is going on and what the denouement will be. Located in the first volume focusing on all kinds of "uncanny" matters events (such as the scenes in the hospitality industry), soon all hell breaks loose and it remains equally zo.Tegen the end will focus on the one who has caused lie, and (eventually quite sketchy and cliché-like) background as a psychopath. The solution of the problems in Moonlight Cove is what rushed. Unfortunately, other storylines too poorly developed to turn the attention firmly to houden.Keer at times I thought I read excerpts from other books. Moose example, resembles a character from the Francis and Conspiracy Sun, along with Shaddack away from the hardware from Devils Seed. Who has read anything in this genre can appreciate probably better.</v>
      </c>
    </row>
    <row r="160" ht="15.75" customHeight="1">
      <c r="A160" s="1">
        <v>158.0</v>
      </c>
      <c r="B160" s="3">
        <v>0.0</v>
      </c>
      <c r="C160" s="3">
        <v>0.0</v>
      </c>
      <c r="D160" s="3">
        <v>0.0</v>
      </c>
      <c r="E160" s="3" t="s">
        <v>163</v>
      </c>
      <c r="F160" s="3" t="str">
        <f>IFERROR(__xludf.DUMMYFUNCTION("GOOGLETRANSLATE(E160,""nl"",""en"")"),"South France. The Dutch Ilse stops at the olive grove of Vigo. He is looking for helping hands for the harvest and Ilse offers itself. They can stay overnight at the farm and will meet in the coming weeks with the neighbors and acquaintances of Vigo. Duri"&amp;"ng those weeks several events put the lives of the characters in his kop.In a second story we follow a criminal gang, which particularly targeted appears to have apotheken.Met Echo of the past, the writing duo Lee Jara however not to its test piece increa"&amp;"sing. The name Jara Lee belies the couple Rachel and Jan van der Lee. Earlier she wrote all five misdaadromans.Het word that best fits this book is 'excess' profusion of characters, abundance of events, overload (often meaningless) dialogues. Each charact"&amp;"er that appears in the book, has his own demons or is in the course of the story with something terrible. As a reader you know after a while: this will fall a victim and whether it is their turn. The story is so predictable that it is so-called because of"&amp;" the many coincidences implausible wordt.Het fact is that one of the main characters psychologist, does the momentum of the story is also not good. The dialogues are interspersed with so-called psychological peptalk. It remains to understand at first occu"&amp;"rrence, but as with every setback the textbook psychology is again brought out, this is quickly bored. The result is that the reader never really came up in the story. A story incredibly slowly gets going. Halfway through the story you acquainted with all"&amp;" the characters, but there is really nothing worth mentioning gebeurd.In the beginning, it is also used to the strange narrative style of the duo. The narrative perspective changes sometimes in the middle of a paragraph. As a reader, you just beaten off b"&amp;"alance and you have to find the logic for a moment. This also comes at the expense of the tension, because nothing is concealed from the reader. The writing style itself is very simple. Again the excess. The authors tend to explain everything but. The sma"&amp;"llest operation is described in detail. Result: the story meanders litle verder.Wie wants to read a novel in which everything is done, preferably with many characters and long drawn-out feelings with Echo from the past to the right place. Those who had ho"&amp;"ped to read a book, remains unsatisfied.")</f>
        <v>South France. The Dutch Ilse stops at the olive grove of Vigo. He is looking for helping hands for the harvest and Ilse offers itself. They can stay overnight at the farm and will meet in the coming weeks with the neighbors and acquaintances of Vigo. During those weeks several events put the lives of the characters in his kop.In a second story we follow a criminal gang, which particularly targeted appears to have apotheken.Met Echo of the past, the writing duo Lee Jara however not to its test piece increasing. The name Jara Lee belies the couple Rachel and Jan van der Lee. Earlier she wrote all five misdaadromans.Het word that best fits this book is 'excess' profusion of characters, abundance of events, overload (often meaningless) dialogues. Each character that appears in the book, has his own demons or is in the course of the story with something terrible. As a reader you know after a while: this will fall a victim and whether it is their turn. The story is so predictable that it is so-called because of the many coincidences implausible wordt.Het fact is that one of the main characters psychologist, does the momentum of the story is also not good. The dialogues are interspersed with so-called psychological peptalk. It remains to understand at first occurrence, but as with every setback the textbook psychology is again brought out, this is quickly bored. The result is that the reader never really came up in the story. A story incredibly slowly gets going. Halfway through the story you acquainted with all the characters, but there is really nothing worth mentioning gebeurd.In the beginning, it is also used to the strange narrative style of the duo. The narrative perspective changes sometimes in the middle of a paragraph. As a reader, you just beaten off balance and you have to find the logic for a moment. This also comes at the expense of the tension, because nothing is concealed from the reader. The writing style itself is very simple. Again the excess. The authors tend to explain everything but. The smallest operation is described in detail. Result: the story meanders litle verder.Wie wants to read a novel in which everything is done, preferably with many characters and long drawn-out feelings with Echo from the past to the right place. Those who had hoped to read a book, remains unsatisfied.</v>
      </c>
    </row>
    <row r="161" ht="15.75" customHeight="1">
      <c r="A161" s="1">
        <v>159.0</v>
      </c>
      <c r="B161" s="3">
        <v>1.0</v>
      </c>
      <c r="C161" s="3">
        <v>1.0</v>
      </c>
      <c r="D161" s="3">
        <v>1.0</v>
      </c>
      <c r="E161" s="3" t="s">
        <v>164</v>
      </c>
      <c r="F161" s="3" t="str">
        <f>IFERROR(__xludf.DUMMYFUNCTION("GOOGLETRANSLATE(E161,""nl"",""en"")"),"Serious and complex legal world appears not immediately provide material for an amusing read trip. Writer Annet Huizing and illustrator Margot Westermann perform then a small miracle with The zweetvoetenman, an educational but highly entertaining journey "&amp;"through different facets of recht.Annet Huizing has previously How I wrote a book fiction and nonfiction accidentally miraculous fashion Silver Granger hold intertwined and dragged before 2015. It is therefore not surprising that Publisher Lemniscaat agai"&amp;"n gave the green light for this latest work from its predecessor as the boundaries between information and entertainment in shrewd way aftast.De zweetvoetenman has strong educational value, but feels at no time pedantic. Based on true lawsuits Netherlands"&amp;" Huizing highlighted key terms, rules and common arguments that take place within the legal profession. Dry Gort information is converted to juicy stories and presentations, thanks to the somewhat mischievous schrijfstijl.Dit story begins in 2001. It stin"&amp;"ks quite. In zweetkakkies.De zweetvoetenman full of information, but a thoughtful arrangement of subjects and text creates a smooth rhythm that you read through the book smoothly guides. It Huizing turns into a personal guide that you are happy to take at"&amp;" hand. A lot of fun and bizarre issues are discussed, such as the case of the infamous zweetvoetenman which the book takes its title. Housing, however, the serious issues out of the way. Violence, murder and discrimination are no obvious issues to discuss"&amp;", but Huizing manages this on both honest, realistic and digestible way beschrijven.Aan using statements like Geert Wilders Got a fair trial? or Why could not sail sailing girl Laura? Huizing deeper into things that we all know mind, but whose knowledge i"&amp;"s very superficial. Added value is that the author not chew everything and the reader encourages asks himself thinking about the questions and dilemmas that the lawsuits calls and so attention to prejudices and often dominant black and white look that our"&amp;" reasoning stuurt.De drawings Margot Westermann are beautiful and are integral with the text Huizing. Each illustration is thoughtful and well balanced with the tone of the story and creates a strong identity. In this case, text and illustration not exist"&amp;" without each other. The zweetvoetenman is entertaining informative, provides food for thought and will stimulate interesting conversations. Nice is that all ages will be delighted with this educational, entertaining and beautifully designed book.")</f>
        <v>Serious and complex legal world appears not immediately provide material for an amusing read trip. Writer Annet Huizing and illustrator Margot Westermann perform then a small miracle with The zweetvoetenman, an educational but highly entertaining journey through different facets of recht.Annet Huizing has previously How I wrote a book fiction and nonfiction accidentally miraculous fashion Silver Granger hold intertwined and dragged before 2015. It is therefore not surprising that Publisher Lemniscaat again gave the green light for this latest work from its predecessor as the boundaries between information and entertainment in shrewd way aftast.De zweetvoetenman has strong educational value, but feels at no time pedantic. Based on true lawsuits Netherlands Huizing highlighted key terms, rules and common arguments that take place within the legal profession. Dry Gort information is converted to juicy stories and presentations, thanks to the somewhat mischievous schrijfstijl.Dit story begins in 2001. It stinks quite. In zweetkakkies.De zweetvoetenman full of information, but a thoughtful arrangement of subjects and text creates a smooth rhythm that you read through the book smoothly guides. It Huizing turns into a personal guide that you are happy to take at hand. A lot of fun and bizarre issues are discussed, such as the case of the infamous zweetvoetenman which the book takes its title. Housing, however, the serious issues out of the way. Violence, murder and discrimination are no obvious issues to discuss, but Huizing manages this on both honest, realistic and digestible way beschrijven.Aan using statements like Geert Wilders Got a fair trial? or Why could not sail sailing girl Laura? Huizing deeper into things that we all know mind, but whose knowledge is very superficial. Added value is that the author not chew everything and the reader encourages asks himself thinking about the questions and dilemmas that the lawsuits calls and so attention to prejudices and often dominant black and white look that our reasoning stuurt.De drawings Margot Westermann are beautiful and are integral with the text Huizing. Each illustration is thoughtful and well balanced with the tone of the story and creates a strong identity. In this case, text and illustration not exist without each other. The zweetvoetenman is entertaining informative, provides food for thought and will stimulate interesting conversations. Nice is that all ages will be delighted with this educational, entertaining and beautifully designed book.</v>
      </c>
    </row>
    <row r="162" ht="15.75" customHeight="1">
      <c r="A162" s="1">
        <v>160.0</v>
      </c>
      <c r="B162" s="3">
        <v>1.0</v>
      </c>
      <c r="C162" s="3">
        <v>1.0</v>
      </c>
      <c r="D162" s="3">
        <v>1.0</v>
      </c>
      <c r="E162" s="3" t="s">
        <v>165</v>
      </c>
      <c r="F162" s="3" t="str">
        <f>IFERROR(__xludf.DUMMYFUNCTION("GOOGLETRANSLATE(E162,""nl"",""en"")"),"Jasmine Bakker 'Miss Executioner' illustrated, which I find very special because she is thirteen years old! I think that is worth a special mention, and we have looked admiringly at her illustrations. The author called Annemarie Jongbloed, she has written"&amp;" children's books and she has writer. The presentation of ""Miss Executioner 'took place at the Historical Museum in Haarlem.'Juf Executioner' is about a summer school, a school that children with a (language) disadvantage may follow in the summer. We fol"&amp;"low mainly students Sam and Fatima, but Eline, Tom and Joseph attend the summer school. The teacher told she was executioner in a previous life, that she dreamed. From that moment the kids call her Miss Executioner. Children are taught about rasp houses, "&amp;"V.O.C, spice trade, pillory, the contrast between rich and poor, all characteristic of the Golden Age. The Golden Age theme of the summer school ends with a big party. There are stalls and beer is served. The children wear clothing from that time and hold"&amp;" a lecture on what they learned. Only then they find out that a friend of Miss very very good theater can play! Not just stabbing the readers unnoticed something from the Golden Age while reading this great book. Also, attention is paid to children who ca"&amp;"n not get along and sometimes need some extra attention. Sam has a language problem, they sometimes can not think of a word and must then describe. Fatima has difficulty reading, but has such a beautiful voice. Joseph used a spell difficult and spellingsk"&amp;"aart.'Juf Executioner "", hardcover, 2014 Lively Publisher ./Lmcmr")</f>
        <v>Jasmine Bakker 'Miss Executioner' illustrated, which I find very special because she is thirteen years old! I think that is worth a special mention, and we have looked admiringly at her illustrations. The author called Annemarie Jongbloed, she has written children's books and she has writer. The presentation of "Miss Executioner 'took place at the Historical Museum in Haarlem.'Juf Executioner' is about a summer school, a school that children with a (language) disadvantage may follow in the summer. We follow mainly students Sam and Fatima, but Eline, Tom and Joseph attend the summer school. The teacher told she was executioner in a previous life, that she dreamed. From that moment the kids call her Miss Executioner. Children are taught about rasp houses, V.O.C, spice trade, pillory, the contrast between rich and poor, all characteristic of the Golden Age. The Golden Age theme of the summer school ends with a big party. There are stalls and beer is served. The children wear clothing from that time and hold a lecture on what they learned. Only then they find out that a friend of Miss very very good theater can play! Not just stabbing the readers unnoticed something from the Golden Age while reading this great book. Also, attention is paid to children who can not get along and sometimes need some extra attention. Sam has a language problem, they sometimes can not think of a word and must then describe. Fatima has difficulty reading, but has such a beautiful voice. Joseph used a spell difficult and spellingskaart.'Juf Executioner ", hardcover, 2014 Lively Publisher ./Lmcmr</v>
      </c>
    </row>
    <row r="163" ht="15.75" customHeight="1">
      <c r="A163" s="1">
        <v>161.0</v>
      </c>
      <c r="B163" s="3">
        <v>0.0</v>
      </c>
      <c r="C163" s="3">
        <v>0.0</v>
      </c>
      <c r="D163" s="3">
        <v>0.0</v>
      </c>
      <c r="E163" s="3" t="s">
        <v>166</v>
      </c>
      <c r="F163" s="3" t="str">
        <f>IFERROR(__xludf.DUMMYFUNCTION("GOOGLETRANSLATE(E163,""nl"",""en"")"),"Bit unworldly novel about an East German biology teacher to the end of her school career sees approaching and her biological glasses looks at the world around her. Slowly getting cracks in its strict and straightforward approach, but unlike the back blurb"&amp;" is not quite clear where it comes from. By the missing plot I was not really in the story and that's a shame, because as a character was Inge Lohmark quite fascinating.")</f>
        <v>Bit unworldly novel about an East German biology teacher to the end of her school career sees approaching and her biological glasses looks at the world around her. Slowly getting cracks in its strict and straightforward approach, but unlike the back blurb is not quite clear where it comes from. By the missing plot I was not really in the story and that's a shame, because as a character was Inge Lohmark quite fascinating.</v>
      </c>
    </row>
    <row r="164" ht="15.75" customHeight="1">
      <c r="A164" s="1">
        <v>162.0</v>
      </c>
      <c r="B164" s="3">
        <v>0.0</v>
      </c>
      <c r="C164" s="3">
        <v>0.0</v>
      </c>
      <c r="D164" s="3">
        <v>0.0</v>
      </c>
      <c r="E164" s="3" t="s">
        <v>167</v>
      </c>
      <c r="F164" s="3" t="str">
        <f>IFERROR(__xludf.DUMMYFUNCTION("GOOGLETRANSLATE(E164,""nl"",""en"")"),"""It's Monday today,"" tells the story of Julia housekeeper who after her studies, argues in a written boek.Julia you want as a cleaner really not in your house. It takes as it were possession of your house, your apartment and indulges in infrastructure ("&amp;"enjoying the sunny terrace, a bed ...) and is not afraid to come back packs of food to eat and more opened empty beverage to drink. She does very consistent because the empty container (s) they take home, because when the empty container is gone, no one w"&amp;"ill notice that the road is.Zij is also regulated in conflict with the householders where they poetst.Julia struggles I consider her person and in extending its life. She knows what she wants? The book lacks depth, but very descriptive written from the po"&amp;"int of view of Julia.Sytske Koeveringe could me many questions remain not raken.Er with this debut over! Now what actually means the title? This I could not figure out. I miss some interpretation! The cover Boo looks beautiful and special and it attracts."&amp;" The blurb contrary, I certainly would not encourage the purchase of the book.")</f>
        <v>"It's Monday today," tells the story of Julia housekeeper who after her studies, argues in a written boek.Julia you want as a cleaner really not in your house. It takes as it were possession of your house, your apartment and indulges in infrastructure (enjoying the sunny terrace, a bed ...) and is not afraid to come back packs of food to eat and more opened empty beverage to drink. She does very consistent because the empty container (s) they take home, because when the empty container is gone, no one will notice that the road is.Zij is also regulated in conflict with the householders where they poetst.Julia struggles I consider her person and in extending its life. She knows what she wants? The book lacks depth, but very descriptive written from the point of view of Julia.Sytske Koeveringe could me many questions remain not raken.Er with this debut over! Now what actually means the title? This I could not figure out. I miss some interpretation! The cover Boo looks beautiful and special and it attracts. The blurb contrary, I certainly would not encourage the purchase of the book.</v>
      </c>
    </row>
    <row r="165" ht="15.75" customHeight="1">
      <c r="A165" s="1">
        <v>163.0</v>
      </c>
      <c r="B165" s="3">
        <v>1.0</v>
      </c>
      <c r="C165" s="3">
        <v>1.0</v>
      </c>
      <c r="D165" s="3">
        <v>1.0</v>
      </c>
      <c r="E165" s="3" t="s">
        <v>168</v>
      </c>
      <c r="F165" s="3" t="str">
        <f>IFERROR(__xludf.DUMMYFUNCTION("GOOGLETRANSLATE(E165,""nl"",""en"")"),"A very beautiful and moving book. I laughed out loud and shed a tear at the end. Recommended!")</f>
        <v>A very beautiful and moving book. I laughed out loud and shed a tear at the end. Recommended!</v>
      </c>
    </row>
    <row r="166" ht="15.75" customHeight="1">
      <c r="A166" s="1">
        <v>164.0</v>
      </c>
      <c r="B166" s="3">
        <v>1.0</v>
      </c>
      <c r="C166" s="3">
        <v>1.0</v>
      </c>
      <c r="D166" s="3">
        <v>1.0</v>
      </c>
      <c r="E166" s="3" t="s">
        <v>169</v>
      </c>
      <c r="F166" s="3" t="str">
        <f>IFERROR(__xludf.DUMMYFUNCTION("GOOGLETRANSLATE(E166,""nl"",""en"")"),"A very special world in this book is called, where you will no longer thrown, a little dark-Victorian. It takes a minute time to orient you, but once this is done, it becomes more interesting. ..On advance I questioned me at the label imagination novel, b"&amp;"ut after reading experience do I know where it comes from. Yes, this book is fantasy, but sci-fi elements are also in, and it has literary kwaliteiten.Enerzijds's momentum as in the story you will hardly have time to breathe for the writer simply drags yo"&amp;"u along. On the other hand, there are illustrations with poetic captions, so you want to stop, look, and yes, breathe. The paintings are all the work of the writer, and have also attracted me in the first place to this book with their Chagall blue and int"&amp;"riguing scenes. They are actually too good, I got distracted by it when I read between the watched. I must confess that I'm going to skip at some point, so I could only concentrate on the story. Then I returned to enjoy programs to those interludes, and s"&amp;"o I lived the story a second time, an additional laagje.De captivating writing style is evocative, richly. Intriguing details attract you, you can get something to imagine, but you want to know exactly what's going on - what a Lagae year? What is came Roe"&amp;"mer? It's very satisfying to get most eventually answered. Raw passages are not shunned, a scene was really on the verge of what I have 'handle', but I must admit that it made everything extra dazzling. The severity and the epic scale of Chloe's job - she"&amp;" struggles violently with - hits. The world of the harpies feels echt.Ik look forward to the sequel!")</f>
        <v>A very special world in this book is called, where you will no longer thrown, a little dark-Victorian. It takes a minute time to orient you, but once this is done, it becomes more interesting. ..On advance I questioned me at the label imagination novel, but after reading experience do I know where it comes from. Yes, this book is fantasy, but sci-fi elements are also in, and it has literary kwaliteiten.Enerzijds's momentum as in the story you will hardly have time to breathe for the writer simply drags you along. On the other hand, there are illustrations with poetic captions, so you want to stop, look, and yes, breathe. The paintings are all the work of the writer, and have also attracted me in the first place to this book with their Chagall blue and intriguing scenes. They are actually too good, I got distracted by it when I read between the watched. I must confess that I'm going to skip at some point, so I could only concentrate on the story. Then I returned to enjoy programs to those interludes, and so I lived the story a second time, an additional laagje.De captivating writing style is evocative, richly. Intriguing details attract you, you can get something to imagine, but you want to know exactly what's going on - what a Lagae year? What is came Roemer? It's very satisfying to get most eventually answered. Raw passages are not shunned, a scene was really on the verge of what I have 'handle', but I must admit that it made everything extra dazzling. The severity and the epic scale of Chloe's job - she struggles violently with - hits. The world of the harpies feels echt.Ik look forward to the sequel!</v>
      </c>
    </row>
    <row r="167" ht="15.75" customHeight="1">
      <c r="A167" s="1">
        <v>165.0</v>
      </c>
      <c r="B167" s="3">
        <v>1.0</v>
      </c>
      <c r="C167" s="3">
        <v>0.0</v>
      </c>
      <c r="D167" s="3">
        <v>1.0</v>
      </c>
      <c r="E167" s="3" t="s">
        <v>170</v>
      </c>
      <c r="F167" s="3" t="str">
        <f>IFERROR(__xludf.DUMMYFUNCTION("GOOGLETRANSLATE(E167,""nl"",""en"")"),"Ben was eight and I-narrator, nicknamed Flowerpot, six years when the son of a neighbor was killed because there were deer on the road. Father took them from school and took them to the park, where they are at the home of the ""seven dwarfs went feed the "&amp;"ducks. Previously there was a zoo in Ghent, between the station and the university, where the deer were allowed to roam freely. Still remember the street it. They live in Hart Street, grandparents in the Tiger Street, Huub uncle and aunt Anne in Leeuwstra"&amp;"at. In their childish imagination, the animals are still there. There were even deer were around, there dwells a lion with Aunt Anna (her lion's mane) and a tiger at Grandpa on the Indian carpet. Grandpa gives Tiger even eat: leftover meat from the butche"&amp;"r and books from a bookshop: When parents Flowerpot put their house in Hart Street for sale, Ben devises a plan to make it unmarketable. They will bring it all litter, odor and vermin there. Ben is always full of wonder and ideas; he immediately comes int"&amp;"o action and they go into the park looking for toads to cause a nuisance to. Uncle Huub, who researches the symbolism of Flemish tapestries, read in the Book (library) diaries of seventeenth-century explorers on animals in the African bush: hartebeest, sa"&amp;"cred deer, which can not easily be caught, let alone killed. Grandpa tells about the sacred deer in Japan, which have given the utmost respect and are considered a blessing from the gods. When Ben and Flower Pot at night looking out the window, they see a"&amp;" deer But time goes by and everything changes. The move just goes on and the I-narrator is older. Jef sister is Mrs. Jo and leaves the convent with its sea that no zebra but striped rabbit appears to be that destroyed the garden. When she was thirteen, sh"&amp;"e learns that Ben is killed. In subsequent years, she waits for the sudden appearance of a deer: It's a nice fact: the childlike perspective that transcends the boundaries of reality and fantasy. The effect is disappointing. In the first place, lacks any "&amp;"form of tension or dynamic in this novel. It meanders on, as young children might live their daily adventures. Although violent things happen, they do not touch. Secondly, the childlike perspective inconsistent because there are observations which a child"&amp;" can never think or say. The same goes for writing. Sometimes you'll be surprised by beautiful, fine phrases, but some are very long and without commas, while also using a lot of short phrases are bounded by points.")</f>
        <v>Ben was eight and I-narrator, nicknamed Flowerpot, six years when the son of a neighbor was killed because there were deer on the road. Father took them from school and took them to the park, where they are at the home of the "seven dwarfs went feed the ducks. Previously there was a zoo in Ghent, between the station and the university, where the deer were allowed to roam freely. Still remember the street it. They live in Hart Street, grandparents in the Tiger Street, Huub uncle and aunt Anne in Leeuwstraat. In their childish imagination, the animals are still there. There were even deer were around, there dwells a lion with Aunt Anna (her lion's mane) and a tiger at Grandpa on the Indian carpet. Grandpa gives Tiger even eat: leftover meat from the butcher and books from a bookshop: When parents Flowerpot put their house in Hart Street for sale, Ben devises a plan to make it unmarketable. They will bring it all litter, odor and vermin there. Ben is always full of wonder and ideas; he immediately comes into action and they go into the park looking for toads to cause a nuisance to. Uncle Huub, who researches the symbolism of Flemish tapestries, read in the Book (library) diaries of seventeenth-century explorers on animals in the African bush: hartebeest, sacred deer, which can not easily be caught, let alone killed. Grandpa tells about the sacred deer in Japan, which have given the utmost respect and are considered a blessing from the gods. When Ben and Flower Pot at night looking out the window, they see a deer But time goes by and everything changes. The move just goes on and the I-narrator is older. Jef sister is Mrs. Jo and leaves the convent with its sea that no zebra but striped rabbit appears to be that destroyed the garden. When she was thirteen, she learns that Ben is killed. In subsequent years, she waits for the sudden appearance of a deer: It's a nice fact: the childlike perspective that transcends the boundaries of reality and fantasy. The effect is disappointing. In the first place, lacks any form of tension or dynamic in this novel. It meanders on, as young children might live their daily adventures. Although violent things happen, they do not touch. Secondly, the childlike perspective inconsistent because there are observations which a child can never think or say. The same goes for writing. Sometimes you'll be surprised by beautiful, fine phrases, but some are very long and without commas, while also using a lot of short phrases are bounded by points.</v>
      </c>
    </row>
    <row r="168" ht="15.75" customHeight="1">
      <c r="A168" s="1">
        <v>166.0</v>
      </c>
      <c r="B168" s="3">
        <v>0.0</v>
      </c>
      <c r="C168" s="3">
        <v>0.0</v>
      </c>
      <c r="D168" s="3">
        <v>0.0</v>
      </c>
      <c r="E168" s="3" t="s">
        <v>171</v>
      </c>
      <c r="F168" s="3" t="str">
        <f>IFERROR(__xludf.DUMMYFUNCTION("GOOGLETRANSLATE(E168,""nl"",""en"")"),"The story begins with promising Adriaan (a composer who flees to his one-night stand Eva.Door heavy snowfall beach at he Hotel Alphabet in the Transylvanian Alpen.Al you find out that Hotel Alphabet come quickly is not a ""normal"" average hotel guest .He"&amp;"laas the story is then so mysterious storyline that lets you get lost in the boek.De message of the book remained a mystery.")</f>
        <v>The story begins with promising Adriaan (a composer who flees to his one-night stand Eva.Door heavy snowfall beach at he Hotel Alphabet in the Transylvanian Alpen.Al you find out that Hotel Alphabet come quickly is not a "normal" average hotel guest .Helaas the story is then so mysterious storyline that lets you get lost in the boek.De message of the book remained a mystery.</v>
      </c>
    </row>
    <row r="169" ht="15.75" customHeight="1">
      <c r="A169" s="1">
        <v>167.0</v>
      </c>
      <c r="B169" s="3">
        <v>1.0</v>
      </c>
      <c r="C169" s="3">
        <v>1.0</v>
      </c>
      <c r="D169" s="3">
        <v>1.0</v>
      </c>
      <c r="E169" s="3" t="s">
        <v>172</v>
      </c>
      <c r="F169" s="3" t="str">
        <f>IFERROR(__xludf.DUMMYFUNCTION("GOOGLETRANSLATE(E169,""nl"",""en"")"),"What a cute, funny, encouraging, inspiring, courageous and frank book it anyway. All emotions come back in here. I greatly enjoyed this story. And the voice of Howard Komproe choice here is super good at and make it complete! He does not read the story; i"&amp;"t tells whether he himself is Trevor and that life has experienced. So lifelike! He adds another a lot of extra humor to the book to his voice and intonation programs. Trevor has a very eventful life known and has always made the best of his ingenuity. Ye"&amp;"s, a must read for anyone I would say. Or rather, a must listen in my case.")</f>
        <v>What a cute, funny, encouraging, inspiring, courageous and frank book it anyway. All emotions come back in here. I greatly enjoyed this story. And the voice of Howard Komproe choice here is super good at and make it complete! He does not read the story; it tells whether he himself is Trevor and that life has experienced. So lifelike! He adds another a lot of extra humor to the book to his voice and intonation programs. Trevor has a very eventful life known and has always made the best of his ingenuity. Yes, a must read for anyone I would say. Or rather, a must listen in my case.</v>
      </c>
    </row>
    <row r="170" ht="15.75" customHeight="1">
      <c r="A170" s="1">
        <v>168.0</v>
      </c>
      <c r="B170" s="3">
        <v>1.0</v>
      </c>
      <c r="C170" s="3">
        <v>1.0</v>
      </c>
      <c r="D170" s="3">
        <v>1.0</v>
      </c>
      <c r="E170" s="3" t="s">
        <v>173</v>
      </c>
      <c r="F170" s="3" t="str">
        <f>IFERROR(__xludf.DUMMYFUNCTION("GOOGLETRANSLATE(E170,""nl"",""en"")"),"The book I will never forget, it is staggering to see that the victim is one of the offender, the latter refined sand in the eyes strooit.Het is inconceivable that such things could take place under the eyes family and bekenden.Als you children did you ju"&amp;"st go attender worden.Het book is terribly well written and shows tremendous courage, I put it under my best read books ooit.elbert")</f>
        <v>The book I will never forget, it is staggering to see that the victim is one of the offender, the latter refined sand in the eyes strooit.Het is inconceivable that such things could take place under the eyes family and bekenden.Als you children did you just go attender worden.Het book is terribly well written and shows tremendous courage, I put it under my best read books ooit.elbert</v>
      </c>
    </row>
    <row r="171" ht="15.75" customHeight="1">
      <c r="A171" s="1">
        <v>169.0</v>
      </c>
      <c r="B171" s="3">
        <v>0.0</v>
      </c>
      <c r="C171" s="3">
        <v>0.0</v>
      </c>
      <c r="D171" s="3">
        <v>0.0</v>
      </c>
      <c r="E171" s="3" t="s">
        <v>174</v>
      </c>
      <c r="F171" s="3" t="str">
        <f>IFERROR(__xludf.DUMMYFUNCTION("GOOGLETRANSLATE(E171,""nl"",""en"")"),"With great courage and high hopes I started with ""good advice"". After the Harry Potter books, however, this is a completely different genre, and it was a little difficult getting used to the story mij.Alhoewel respect is well written I was halfway throu"&amp;"gh the book the plot and wondering if there is something going to happen I have finally on the side gelegd.Het seems to me that my expectations were not especially well when I could get the book started but mostly because I just do not read my default mod"&amp;"e, I must conclude that this is not my book I have is.Uiteindelijk not read maybe I'll ever still do but I do not expect to attend. Unfortunately.")</f>
        <v>With great courage and high hopes I started with "good advice". After the Harry Potter books, however, this is a completely different genre, and it was a little difficult getting used to the story mij.Alhoewel respect is well written I was halfway through the book the plot and wondering if there is something going to happen I have finally on the side gelegd.Het seems to me that my expectations were not especially well when I could get the book started but mostly because I just do not read my default mode, I must conclude that this is not my book I have is.Uiteindelijk not read maybe I'll ever still do but I do not expect to attend. Unfortunately.</v>
      </c>
    </row>
    <row r="172" ht="15.75" customHeight="1">
      <c r="A172" s="1">
        <v>170.0</v>
      </c>
      <c r="B172" s="3">
        <v>0.0</v>
      </c>
      <c r="C172" s="3">
        <v>1.0</v>
      </c>
      <c r="D172" s="3">
        <v>1.0</v>
      </c>
      <c r="E172" s="3" t="s">
        <v>175</v>
      </c>
      <c r="F172" s="3" t="str">
        <f>IFERROR(__xludf.DUMMYFUNCTION("GOOGLETRANSLATE(E172,""nl"",""en"")"),"""Sand"" is the new book by the American author Hugh Howey. Howey gained international fame with his SILO series. And this new science fiction book may have zijn.In Sand we read of a disintegrated family story. Each family has about his own life in a worl"&amp;"d full of sand. The old world (the world as we know it today) is not available and is buried under a massive layer of sand. To find out from that old world, one does to sand diving. But while sand diving Palmer suddenly gets information to know that will "&amp;"turn the world on its head, but complications in the book he is physically unable to Palmer's brother Connor finds the people waarschuwen.Ondertussen time a girl during their annual camping night pretending to be their sister. She comes all the way from t"&amp;"he other side of No Man's Land with a message from their father (who was declared dead by the family). What is Sand Diving all here on? Is an important topic in the book and it really captures the imagination. You must be an author but rise to such a subj"&amp;"ect to think and realistic to use in your story. The new fictional world where people (about) life is described in a very cinematic way. The visual style of Hugh Howey is clearly recognizable in this story comes boek.Het some rough going and sometimes it "&amp;"is difficult to work immediately the reader into the story. You get in the first part of the book is a clear and comprehensive description of the new ""decor"" (sand-world) and you will be introduced to the first main character, Palmer, and that can somet"&amp;"imes seem a bit tedious. Once you start reading part two'll get momentum in the story and you become completely swept up in the claustrophobic world of sand. The voltage is nicely and gradually built up, and during the reading is held by in each case alte"&amp;"rnately to give the floor to the various characters. The story is also laced with haunting and very catchy moments that add value to this yet so oppressive dystopian world full of unexpected elementen.Fijn the story is that you get to know each separately"&amp;" the various main characters throughout the book and each have their story reads but that all meet their storylines in the end and integral vormen.Dit book gets four stars earned by the generally smooth writing, the high voltage level and the cinematic wo"&amp;"rld in which this story takes place.")</f>
        <v>"Sand" is the new book by the American author Hugh Howey. Howey gained international fame with his SILO series. And this new science fiction book may have zijn.In Sand we read of a disintegrated family story. Each family has about his own life in a world full of sand. The old world (the world as we know it today) is not available and is buried under a massive layer of sand. To find out from that old world, one does to sand diving. But while sand diving Palmer suddenly gets information to know that will turn the world on its head, but complications in the book he is physically unable to Palmer's brother Connor finds the people waarschuwen.Ondertussen time a girl during their annual camping night pretending to be their sister. She comes all the way from the other side of No Man's Land with a message from their father (who was declared dead by the family). What is Sand Diving all here on? Is an important topic in the book and it really captures the imagination. You must be an author but rise to such a subject to think and realistic to use in your story. The new fictional world where people (about) life is described in a very cinematic way. The visual style of Hugh Howey is clearly recognizable in this story comes boek.Het some rough going and sometimes it is difficult to work immediately the reader into the story. You get in the first part of the book is a clear and comprehensive description of the new "decor" (sand-world) and you will be introduced to the first main character, Palmer, and that can sometimes seem a bit tedious. Once you start reading part two'll get momentum in the story and you become completely swept up in the claustrophobic world of sand. The voltage is nicely and gradually built up, and during the reading is held by in each case alternately to give the floor to the various characters. The story is also laced with haunting and very catchy moments that add value to this yet so oppressive dystopian world full of unexpected elementen.Fijn the story is that you get to know each separately the various main characters throughout the book and each have their story reads but that all meet their storylines in the end and integral vormen.Dit book gets four stars earned by the generally smooth writing, the high voltage level and the cinematic world in which this story takes place.</v>
      </c>
    </row>
    <row r="173" ht="15.75" customHeight="1">
      <c r="A173" s="1">
        <v>171.0</v>
      </c>
      <c r="B173" s="3">
        <v>0.0</v>
      </c>
      <c r="C173" s="3">
        <v>0.0</v>
      </c>
      <c r="D173" s="3">
        <v>0.0</v>
      </c>
      <c r="E173" s="3" t="s">
        <v>176</v>
      </c>
      <c r="F173" s="3" t="str">
        <f>IFERROR(__xludf.DUMMYFUNCTION("GOOGLETRANSLATE(E173,""nl"",""en"")"),"Lucy Christopher was born in Wales, raised in Melbourne and later returned to Wales to follow that study Creative Writing. Although she wanted to return after studying in Australia, she is still working in Bath and do at the university where she studied t"&amp;"hemselves. For its debut, Menacing silence, she received several awards, mainly in England and Australia. Deadly game Emily is her third boek.Op is an evening's father, Jon Shepherd returned from the forest with his arms the body of Ashlee Parker. His wif"&amp;"e called an ambulance and the police. Jon is arrested because he is suspected Ashlee stalked and murdered hebben.Damon Hilary's friend Ashlee, the morning after getting a text message from his friend Mack, asking if he knows what happened. But as the nigh"&amp;"t before he drank too much and taking drugs, he can hardly remember the fateful night. Emily, however, believes in the innocence of her father and does everything to find the truth. Damon also wants to know what happened and tries alternately told from Em"&amp;"ily and Damon perspective herinneren.Dodelijk game to the events of that evening in every way possible. It is altogether a rather flat story. Main characters Emily and Damon are not completely out of the paint, despite the attempts. It all remains quite s"&amp;"uperficial and is often repetitive cases: many scenes are set in the woods and show many similarities, as well as meetings between Emily and Damon. The story continues to hang often herein. There are few outliers in terms of stress and experience, sometim"&amp;"es the emotions, but that is just enough to make it a fascinating story of maken.Dodelijk game is actually a book for young people about dangers they may face it: drink , drugs and dangerous games. In her afterword Christopher writes about darkness and th"&amp;"e story that she had to be 'dark' envisioned. It has become also a dark, heavy tale of despair, fear, helplessness and grief. Only at the end flashes a little light and hope, at least for Emily, her parents and Damon.")</f>
        <v>Lucy Christopher was born in Wales, raised in Melbourne and later returned to Wales to follow that study Creative Writing. Although she wanted to return after studying in Australia, she is still working in Bath and do at the university where she studied themselves. For its debut, Menacing silence, she received several awards, mainly in England and Australia. Deadly game Emily is her third boek.Op is an evening's father, Jon Shepherd returned from the forest with his arms the body of Ashlee Parker. His wife called an ambulance and the police. Jon is arrested because he is suspected Ashlee stalked and murdered hebben.Damon Hilary's friend Ashlee, the morning after getting a text message from his friend Mack, asking if he knows what happened. But as the night before he drank too much and taking drugs, he can hardly remember the fateful night. Emily, however, believes in the innocence of her father and does everything to find the truth. Damon also wants to know what happened and tries alternately told from Emily and Damon perspective herinneren.Dodelijk game to the events of that evening in every way possible. It is altogether a rather flat story. Main characters Emily and Damon are not completely out of the paint, despite the attempts. It all remains quite superficial and is often repetitive cases: many scenes are set in the woods and show many similarities, as well as meetings between Emily and Damon. The story continues to hang often herein. There are few outliers in terms of stress and experience, sometimes the emotions, but that is just enough to make it a fascinating story of maken.Dodelijk game is actually a book for young people about dangers they may face it: drink , drugs and dangerous games. In her afterword Christopher writes about darkness and the story that she had to be 'dark' envisioned. It has become also a dark, heavy tale of despair, fear, helplessness and grief. Only at the end flashes a little light and hope, at least for Emily, her parents and Damon.</v>
      </c>
    </row>
    <row r="174" ht="15.75" customHeight="1">
      <c r="A174" s="1">
        <v>172.0</v>
      </c>
      <c r="B174" s="3">
        <v>0.0</v>
      </c>
      <c r="C174" s="3">
        <v>0.0</v>
      </c>
      <c r="D174" s="3">
        <v>0.0</v>
      </c>
      <c r="E174" s="3" t="s">
        <v>177</v>
      </c>
      <c r="F174" s="3" t="str">
        <f>IFERROR(__xludf.DUMMYFUNCTION("GOOGLETRANSLATE(E174,""nl"",""en"")"),"Didi journalist working for the magazine The Week (which actually appears weekly). She's still in her probationary period and has a lot to prove. Her editor Perry puts her lot at work, taking over overwrought colleagues but also their own cover story. Did"&amp;"i seizes the opportunity gladly, though she knows when she says 'yes', the main subject yet. This is Social Media. She herself twitters all, so she takes the medium as its subject. They are only looking for a good approach. Didi hooks up in the article an"&amp;"d with it pressure. She finds herself in a study girls who have stopped tweeting, for some unknown reason. While Didi deeper and deeper into the investigation digs, there are friends Lein and Iris, who live in her house. They also contend that their own p"&amp;"roblems. Especially men, a favorite subject. For those men does not always so good. Not even with Didi. There is editor Perry, like it or not? Then she comes during a meeting on twitter Joep against, a very nice man. But what's wrong with him or not? Astr"&amp;"id Harrewijn is now an established name within the feelgood / chicklit genre. Yet Miss Communication is not one of her better books to write. Indeed, it has been written in the early bad (long-winded, boring) and the protagonist generates little sympathy."&amp;" The fear of Didi to live back to stay, not alone in the house together with her friends, was childish. ""Cozy stay together"" is just not realistic. And especially annoying when continuously thought by Didi this wish. Only about half and towards the end "&amp;"the story was better, too exciting. The non-sympathetic about coming Didi and the combination of friendship (failed) love and thriller elements make Miss Communication a strange story. Well, the book reads fast. You're so like this. A great snack, but exp"&amp;"ected no more of. I invite it not to read the other two books about Lein (Miss Match) and Iris (Miss Intellect).")</f>
        <v>Didi journalist working for the magazine The Week (which actually appears weekly). She's still in her probationary period and has a lot to prove. Her editor Perry puts her lot at work, taking over overwrought colleagues but also their own cover story. Didi seizes the opportunity gladly, though she knows when she says 'yes', the main subject yet. This is Social Media. She herself twitters all, so she takes the medium as its subject. They are only looking for a good approach. Didi hooks up in the article and with it pressure. She finds herself in a study girls who have stopped tweeting, for some unknown reason. While Didi deeper and deeper into the investigation digs, there are friends Lein and Iris, who live in her house. They also contend that their own problems. Especially men, a favorite subject. For those men does not always so good. Not even with Didi. There is editor Perry, like it or not? Then she comes during a meeting on twitter Joep against, a very nice man. But what's wrong with him or not? Astrid Harrewijn is now an established name within the feelgood / chicklit genre. Yet Miss Communication is not one of her better books to write. Indeed, it has been written in the early bad (long-winded, boring) and the protagonist generates little sympathy. The fear of Didi to live back to stay, not alone in the house together with her friends, was childish. "Cozy stay together" is just not realistic. And especially annoying when continuously thought by Didi this wish. Only about half and towards the end the story was better, too exciting. The non-sympathetic about coming Didi and the combination of friendship (failed) love and thriller elements make Miss Communication a strange story. Well, the book reads fast. You're so like this. A great snack, but expected no more of. I invite it not to read the other two books about Lein (Miss Match) and Iris (Miss Intellect).</v>
      </c>
    </row>
    <row r="175" ht="15.75" customHeight="1">
      <c r="A175" s="1">
        <v>173.0</v>
      </c>
      <c r="B175" s="3">
        <v>1.0</v>
      </c>
      <c r="C175" s="3">
        <v>1.0</v>
      </c>
      <c r="D175" s="3">
        <v>1.0</v>
      </c>
      <c r="E175" s="3" t="s">
        <v>178</v>
      </c>
      <c r="F175" s="3" t="str">
        <f>IFERROR(__xludf.DUMMYFUNCTION("GOOGLETRANSLATE(E175,""nl"",""en"")"),"""There is no hunting like the hunting of man"" Ernest Hemingway is quoted at the beginning of Trophy. Steffen Jacobsen's book about people hunting: wealthy people pay big bucks for the pleasure of taste people to hunt and kill. In the prologue, a couple "&amp;"in northern Norway pushed to the limit after which they death vinden.Elizabeth Caspersen is the daughter and heir of the deceased and immensely wealthy industrialist Flemming Caspersen. In a safe they found a DVD containing a film how people died in hunti"&amp;"ng. They enable the private detective Michael Sander in order to find out what her father has to do with. Simultaneously inspector Lene Jensen is the matter of the alleged suicide of veteran Kim Andersen. If it appears that Kim together with other veteran"&amp;"s were involved in the manhunt, it does not take long for Sander Jensen and forced to samenwerken.De cooperation between Sander and Jensen was one of the (many) strengths of this book. Jacobsen has made them both strong characters. Even stubborn, headstro"&amp;"ng, with the tendency is for what they themselves do especially think, without listening to the advice of others. This provides the necessary confrontations, the one not the other inferior and fireworks pages spat.Mensenjacht is obviously a gruesome topic"&amp;". Jacobsen warned not to illustrate this with examples intense. Once Sander Jensen and go exploring, the organizers of the manhunt gather to discourage them in a horrible violent. Raw and brutal, but necessary to make clear which people hunters able zijn."&amp;"De plot Trophy is of rare class. Jacobsen manages to neatly hold together all the storylines. In the end, it still comes with some revelations that should be obvious to the observant reader, but nonetheless come as a surprise. It makes for a perfect and s"&amp;"atisfactory completion of all Jacobsen reader heeft.De dished back cover states that Jacobsen is compared by critics with Henning Mankell and Stieg Larsson. Larsson rather than Mankell I guess, but the comparison is not necessary. Steffen Jacobsen stands "&amp;"on its own and has written a thriller teeming with trophy. It is hoped that Sander and Jensen in the future should work more forced.")</f>
        <v>"There is no hunting like the hunting of man" Ernest Hemingway is quoted at the beginning of Trophy. Steffen Jacobsen's book about people hunting: wealthy people pay big bucks for the pleasure of taste people to hunt and kill. In the prologue, a couple in northern Norway pushed to the limit after which they death vinden.Elizabeth Caspersen is the daughter and heir of the deceased and immensely wealthy industrialist Flemming Caspersen. In a safe they found a DVD containing a film how people died in hunting. They enable the private detective Michael Sander in order to find out what her father has to do with. Simultaneously inspector Lene Jensen is the matter of the alleged suicide of veteran Kim Andersen. If it appears that Kim together with other veterans were involved in the manhunt, it does not take long for Sander Jensen and forced to samenwerken.De cooperation between Sander and Jensen was one of the (many) strengths of this book. Jacobsen has made them both strong characters. Even stubborn, headstrong, with the tendency is for what they themselves do especially think, without listening to the advice of others. This provides the necessary confrontations, the one not the other inferior and fireworks pages spat.Mensenjacht is obviously a gruesome topic. Jacobsen warned not to illustrate this with examples intense. Once Sander Jensen and go exploring, the organizers of the manhunt gather to discourage them in a horrible violent. Raw and brutal, but necessary to make clear which people hunters able zijn.De plot Trophy is of rare class. Jacobsen manages to neatly hold together all the storylines. In the end, it still comes with some revelations that should be obvious to the observant reader, but nonetheless come as a surprise. It makes for a perfect and satisfactory completion of all Jacobsen reader heeft.De dished back cover states that Jacobsen is compared by critics with Henning Mankell and Stieg Larsson. Larsson rather than Mankell I guess, but the comparison is not necessary. Steffen Jacobsen stands on its own and has written a thriller teeming with trophy. It is hoped that Sander and Jensen in the future should work more forced.</v>
      </c>
    </row>
    <row r="176" ht="15.75" customHeight="1">
      <c r="A176" s="1">
        <v>174.0</v>
      </c>
      <c r="B176" s="3">
        <v>1.0</v>
      </c>
      <c r="C176" s="3">
        <v>0.0</v>
      </c>
      <c r="D176" s="3">
        <v>1.0</v>
      </c>
      <c r="E176" s="3" t="s">
        <v>179</v>
      </c>
      <c r="F176" s="3" t="str">
        <f>IFERROR(__xludf.DUMMYFUNCTION("GOOGLETRANSLATE(E176,""nl"",""en"")"),"Nothing is what it seems Tanya Byron's account of her four-year course to become a clinical psychologist. The life stories of her patients are poignant, breathtaking and full of black humor. Psychopaths, people with early dementia, children with eating di"&amp;"sorders and victims of sexual abuse; patients, each with a gripping story. Beautifully written, heartbreaking and until the end surprising: a confrontational boek.Dit time for me a non-fiction book. I work in the care of vulnerable children and find it in"&amp;"teresting to read stories of other people who work in health care. So I had high hopes for the book. The stories in the book are pretty intense. The problems and situations they encounter are not tender, but I feel also very deliberately chosen this boek."&amp;"Mijn expectations of the book are not entirely fulfilled but are perhaps also by my own experiences in the werkveld.Echter it is a heartbreaking and emotional book, which certainly is worth to read!")</f>
        <v>Nothing is what it seems Tanya Byron's account of her four-year course to become a clinical psychologist. The life stories of her patients are poignant, breathtaking and full of black humor. Psychopaths, people with early dementia, children with eating disorders and victims of sexual abuse; patients, each with a gripping story. Beautifully written, heartbreaking and until the end surprising: a confrontational boek.Dit time for me a non-fiction book. I work in the care of vulnerable children and find it interesting to read stories of other people who work in health care. So I had high hopes for the book. The stories in the book are pretty intense. The problems and situations they encounter are not tender, but I feel also very deliberately chosen this boek.Mijn expectations of the book are not entirely fulfilled but are perhaps also by my own experiences in the werkveld.Echter it is a heartbreaking and emotional book, which certainly is worth to read!</v>
      </c>
    </row>
    <row r="177" ht="15.75" customHeight="1">
      <c r="A177" s="1">
        <v>175.0</v>
      </c>
      <c r="B177" s="3">
        <v>0.0</v>
      </c>
      <c r="C177" s="3">
        <v>0.0</v>
      </c>
      <c r="D177" s="3">
        <v>0.0</v>
      </c>
      <c r="E177" s="3" t="s">
        <v>180</v>
      </c>
      <c r="F177" s="3" t="str">
        <f>IFERROR(__xludf.DUMMYFUNCTION("GOOGLETRANSLATE(E177,""nl"",""en"")"),"I know: you can not look in the mouth a gift horse, but that's in this book, you got free in the week of the exciting book, anyway difficult. Because the book is much to criticize. The rather overly accentuated characters example: Martin Reed is no ordina"&amp;"ry suffering kantoorlul but immediately have a huge dork, that are also in incredibly rough manner by just about everyone is trodden into the ground. An officer and Albada is an equally caricatured creation, with her imaginary friend died of AIDS Jill.Het"&amp;" makes you this book reads with growing amazement. What really want to Slaughter? A truly comical farce is not a thriller or whodunit either. And if you are turning the last page of the booklet, you understand that the only thing it has succeeded in this "&amp;"booklet titled: Misunderstood. Because I -in any case- did not understand this book.")</f>
        <v>I know: you can not look in the mouth a gift horse, but that's in this book, you got free in the week of the exciting book, anyway difficult. Because the book is much to criticize. The rather overly accentuated characters example: Martin Reed is no ordinary suffering kantoorlul but immediately have a huge dork, that are also in incredibly rough manner by just about everyone is trodden into the ground. An officer and Albada is an equally caricatured creation, with her imaginary friend died of AIDS Jill.Het makes you this book reads with growing amazement. What really want to Slaughter? A truly comical farce is not a thriller or whodunit either. And if you are turning the last page of the booklet, you understand that the only thing it has succeeded in this booklet titled: Misunderstood. Because I -in any case- did not understand this book.</v>
      </c>
    </row>
    <row r="178" ht="15.75" customHeight="1">
      <c r="A178" s="1">
        <v>176.0</v>
      </c>
      <c r="B178" s="3">
        <v>0.0</v>
      </c>
      <c r="C178" s="3">
        <v>0.0</v>
      </c>
      <c r="D178" s="3">
        <v>0.0</v>
      </c>
      <c r="E178" s="3" t="s">
        <v>181</v>
      </c>
      <c r="F178" s="3" t="str">
        <f>IFERROR(__xludf.DUMMYFUNCTION("GOOGLETRANSLATE(E178,""nl"",""en"")"),"The president of Europe, a journalist and a negotiator are forced to work together for six kidnapped to free Commissioners and / or save certain death. The president, Thomas Van den Broeck, is to confirm is the power game as played at his level. The journ"&amp;"alist, Marie Vaerewyck is a hard aunt freedom joy of paramount importance and has to hand in a lot of them. The negotiator, Professor David Fox Cabane is not easily frightened and hand pulls no to negotiate then with whom. Manages to meet the trio to form"&amp;" a team and the alleged ultimatum? What exactly is going on in Europe? A topical thriller about a troubled Europe can be a good starting point for an exciting (political) story. After five chapters, however, I could already no longer rope tie to ""The Bru"&amp;"ssels Syndrome ', the who-what-where, and I started again from the beginning. The repetition began to fall the coin, but still ... The many (I-) prospects constitute an insurmountable barrier, it is very unpleasant after each page, or sometimes two or thr"&amp;"ee, having to switch. Reading was with me too far away. Alternately the events are seen through the eyes of Van den Broeck, Vaerewyck, Fox Cabane, Commissioner Anna Wetzel and others c.q. from locations. The text consists almost entirely of dialogues, pau"&amp;"ses do in the form of descriptions are only for, most of the sentences are short, truncated. You've got to love it. I was restless and ibbelig from, led off the disturbing verhaal.Het language of the authors is peppered with a lot of Flemish words and ter"&amp;"ms. You may, though come here and there by Dutch standards slightly 'crooked' over.Leukste remark: ""Donkeys are not stubborn, they only know what they want."" Nicest word geplogenheden.'Het Brussels syndrome ""has fascinated me neither enamored how inter"&amp;"esting the topic ""who has the power in Europe also. It is a business thriller that any sympathy calls for the participating characters. If that was the intention of the authors, they have succeeded in doing in any case. The overall picture shooting just "&amp;"short of a voldoende.Dank to Hebban and publishing Houtekiet for free e-pub! [2 tension, plot 3, 2 writing style, reading 2, originality 3 Psychology 2]")</f>
        <v>The president of Europe, a journalist and a negotiator are forced to work together for six kidnapped to free Commissioners and / or save certain death. The president, Thomas Van den Broeck, is to confirm is the power game as played at his level. The journalist, Marie Vaerewyck is a hard aunt freedom joy of paramount importance and has to hand in a lot of them. The negotiator, Professor David Fox Cabane is not easily frightened and hand pulls no to negotiate then with whom. Manages to meet the trio to form a team and the alleged ultimatum? What exactly is going on in Europe? A topical thriller about a troubled Europe can be a good starting point for an exciting (political) story. After five chapters, however, I could already no longer rope tie to "The Brussels Syndrome ', the who-what-where, and I started again from the beginning. The repetition began to fall the coin, but still ... The many (I-) prospects constitute an insurmountable barrier, it is very unpleasant after each page, or sometimes two or three, having to switch. Reading was with me too far away. Alternately the events are seen through the eyes of Van den Broeck, Vaerewyck, Fox Cabane, Commissioner Anna Wetzel and others c.q. from locations. The text consists almost entirely of dialogues, pauses do in the form of descriptions are only for, most of the sentences are short, truncated. You've got to love it. I was restless and ibbelig from, led off the disturbing verhaal.Het language of the authors is peppered with a lot of Flemish words and terms. You may, though come here and there by Dutch standards slightly 'crooked' over.Leukste remark: "Donkeys are not stubborn, they only know what they want." Nicest word geplogenheden.'Het Brussels syndrome "has fascinated me neither enamored how interesting the topic "who has the power in Europe also. It is a business thriller that any sympathy calls for the participating characters. If that was the intention of the authors, they have succeeded in doing in any case. The overall picture shooting just short of a voldoende.Dank to Hebban and publishing Houtekiet for free e-pub! [2 tension, plot 3, 2 writing style, reading 2, originality 3 Psychology 2]</v>
      </c>
    </row>
    <row r="179" ht="15.75" customHeight="1">
      <c r="A179" s="1">
        <v>177.0</v>
      </c>
      <c r="B179" s="3">
        <v>0.0</v>
      </c>
      <c r="C179" s="3">
        <v>0.0</v>
      </c>
      <c r="D179" s="3">
        <v>0.0</v>
      </c>
      <c r="E179" s="3" t="s">
        <v>182</v>
      </c>
      <c r="F179" s="3" t="str">
        <f>IFERROR(__xludf.DUMMYFUNCTION("GOOGLETRANSLATE(E179,""nl"",""en"")"),"Here I can say little about. I found it a difficult book, and that's because the topic is not interesting for me and I shape disturbing leest.Meerdere pages I had read back in order to be back in the story and because I've given up reading the book to ..."&amp;".")</f>
        <v>Here I can say little about. I found it a difficult book, and that's because the topic is not interesting for me and I shape disturbing leest.Meerdere pages I had read back in order to be back in the story and because I've given up reading the book to ....</v>
      </c>
    </row>
    <row r="180" ht="15.75" customHeight="1">
      <c r="A180" s="1">
        <v>178.0</v>
      </c>
      <c r="B180" s="3">
        <v>0.0</v>
      </c>
      <c r="C180" s="3">
        <v>0.0</v>
      </c>
      <c r="D180" s="3">
        <v>0.0</v>
      </c>
      <c r="E180" s="3" t="s">
        <v>183</v>
      </c>
      <c r="F180" s="3" t="str">
        <f>IFERROR(__xludf.DUMMYFUNCTION("GOOGLETRANSLATE(E180,""nl"",""en"")"),"Keep it cool is the sequel to the book Mulberry house Kristine Groenhart. Keep it cool in getting the Dutch Marjolein, who sits on the English girls' boarding school Mulberry House, a new task. They may accompany namely a new girl, an Arab princess! Her n"&amp;"ame is Leila and she has a super handsome twin brother, Prince Zoltan. Marjolein find Zoltan they do find a lot of fun, but it can not! Because she already has a boyfriend, James. Moreover Marjolein can exchange for the Swiss Villars, but that is only res"&amp;"erved for outstanding students. Marjolein must therefore look to follow the rules will make them win two weeks skiing. Keep it cool a typical girl book subjects as boys, clothes, school and friendship. Marjoram also has Facebook contact her Dutch friends."&amp;" These messages are written in a typical way. It uses many exclamation points and exaggerations, such as zwáááár! ""(P.74). The story is set in England and therefore the book contains a lot of English words. These are all in italics, followed by the Dutch"&amp;" translation. In some cases this is unnecessary. The target audience of this book is ten to twelve year olds and they probably know what his bodyguards. In other cases, this translation or explanation may be necessary, such as explaining the scoring syste"&amp;"m in rugby. As the French students to learn if they want to book also contains many French words on the exchange. It is remarkable that these words and phrases are not always translated, while the average ten to twelve years more English than French will "&amp;"speak. The storyline Keep it cool doing very much of the film Wild child in 2008 with Emma Roberts. Both in the book and in the movie is the main character in an English boarding school, is team captain of the lacrosse team and a relationship with the hot"&amp;"test guy in the neighborhood. The dress parties and secretly during school pizza with friends seem so from the movie about to be run. The story is not very original. Moreover, the story is predictable. Already at the first mention of the exchange with Swi"&amp;"tzerland you know actually how it will expire. Although this book is a sequel to Mulberry house is fine as stand-alone story read. Marjoram is said that six months ago to England and moved all characters briefly introduced in the previous book in the firs"&amp;"t chapter. It is sometimes referred to events from the previous story, but, where necessary explained, making it easy to follow. Keep it cool girl is a real story, which unfortunately does not feel original.")</f>
        <v>Keep it cool is the sequel to the book Mulberry house Kristine Groenhart. Keep it cool in getting the Dutch Marjolein, who sits on the English girls' boarding school Mulberry House, a new task. They may accompany namely a new girl, an Arab princess! Her name is Leila and she has a super handsome twin brother, Prince Zoltan. Marjolein find Zoltan they do find a lot of fun, but it can not! Because she already has a boyfriend, James. Moreover Marjolein can exchange for the Swiss Villars, but that is only reserved for outstanding students. Marjolein must therefore look to follow the rules will make them win two weeks skiing. Keep it cool a typical girl book subjects as boys, clothes, school and friendship. Marjoram also has Facebook contact her Dutch friends. These messages are written in a typical way. It uses many exclamation points and exaggerations, such as zwáááár! "(P.74). The story is set in England and therefore the book contains a lot of English words. These are all in italics, followed by the Dutch translation. In some cases this is unnecessary. The target audience of this book is ten to twelve year olds and they probably know what his bodyguards. In other cases, this translation or explanation may be necessary, such as explaining the scoring system in rugby. As the French students to learn if they want to book also contains many French words on the exchange. It is remarkable that these words and phrases are not always translated, while the average ten to twelve years more English than French will speak. The storyline Keep it cool doing very much of the film Wild child in 2008 with Emma Roberts. Both in the book and in the movie is the main character in an English boarding school, is team captain of the lacrosse team and a relationship with the hottest guy in the neighborhood. The dress parties and secretly during school pizza with friends seem so from the movie about to be run. The story is not very original. Moreover, the story is predictable. Already at the first mention of the exchange with Switzerland you know actually how it will expire. Although this book is a sequel to Mulberry house is fine as stand-alone story read. Marjoram is said that six months ago to England and moved all characters briefly introduced in the previous book in the first chapter. It is sometimes referred to events from the previous story, but, where necessary explained, making it easy to follow. Keep it cool girl is a real story, which unfortunately does not feel original.</v>
      </c>
    </row>
    <row r="181" ht="15.75" customHeight="1">
      <c r="A181" s="1">
        <v>179.0</v>
      </c>
      <c r="B181" s="3">
        <v>1.0</v>
      </c>
      <c r="C181" s="3">
        <v>1.0</v>
      </c>
      <c r="D181" s="3">
        <v>1.0</v>
      </c>
      <c r="E181" s="3" t="s">
        <v>184</v>
      </c>
      <c r="F181" s="3" t="str">
        <f>IFERROR(__xludf.DUMMYFUNCTION("GOOGLETRANSLATE(E181,""nl"",""en"")"),"the only book I've read in a day during a holiday. What a wonderful book; I could not stop. at that time borrowed from a friend, and years later it was still in my head and I have bought it myself. I will read it again soon. it's exciting and reads like a"&amp;" train. you just want to know how well it goes ....")</f>
        <v>the only book I've read in a day during a holiday. What a wonderful book; I could not stop. at that time borrowed from a friend, and years later it was still in my head and I have bought it myself. I will read it again soon. it's exciting and reads like a train. you just want to know how well it goes ....</v>
      </c>
    </row>
    <row r="182" ht="15.75" customHeight="1">
      <c r="A182" s="1">
        <v>180.0</v>
      </c>
      <c r="B182" s="3">
        <v>1.0</v>
      </c>
      <c r="C182" s="3">
        <v>0.0</v>
      </c>
      <c r="D182" s="3">
        <v>1.0</v>
      </c>
      <c r="E182" s="3" t="s">
        <v>185</v>
      </c>
      <c r="F182" s="3" t="str">
        <f>IFERROR(__xludf.DUMMYFUNCTION("GOOGLETRANSLATE(E182,""nl"",""en"")"),"Hendrik Haan became father of no less than nine chicks. And another eight. And another chicken again three, and there even ten. So that makes thirty very moving chicks. The other animals in the 'dierderij' (farmer without a farm?) Help the chicks to keep "&amp;"together and keep out of each other: because if they are caught once again, how do you which is which! The sheep and goat make thirty numbered jerseys, that facilitates the life of the father who tried shoots sends chick crèche-survive lesson shows follow"&amp;" and try what they allow to educate and be calmer. As even well-behaved chicks not prevent the tractor to hijack be to go to the beach. All duplicate plates Golden Paintbrush winner Alice Hoogstad accompanied by four-line rhymes. These rhymes are sometime"&amp;"s forced, yes, ""ten easy rhymes on"" Jozefien 'and' Caroline 'and' tea 'in' whoops'. Hard caramels verses do not make that even I, as you see. Lida Dijkstra or again her best done quite a few puns stabbing in to: the chicks 'squeaking getaway', they marc"&amp;"h in single file, they run as 'headless chickens' ... That's nice especially again for the reader. Because it is not clear to what age this picture book is destined: judging by the drawings, the rhyme and non-story (there is really no ""plot"": the chicks"&amp;" are born, counted, educated, from sweaters equipped and pull pranks), you might think of toddlers. But they are then not able to count the chicks, which this book yet inviting. Different plates consecutively even the reader is invited thirty chicks to fi"&amp;"nd and count, as they crisscross the yard dusting, hiding in closets and pots or get their jerseys. If they have these jerseys, they can be counted four times: twice fifteen, ten three times, six times five and fifteen times per two. This kind of multipli"&amp;"cations can only children of seven or eight to. And they are then too old for this book. A picture book with a hard to define target thus, making it his goal overshoot.")</f>
        <v>Hendrik Haan became father of no less than nine chicks. And another eight. And another chicken again three, and there even ten. So that makes thirty very moving chicks. The other animals in the 'dierderij' (farmer without a farm?) Help the chicks to keep together and keep out of each other: because if they are caught once again, how do you which is which! The sheep and goat make thirty numbered jerseys, that facilitates the life of the father who tried shoots sends chick crèche-survive lesson shows follow and try what they allow to educate and be calmer. As even well-behaved chicks not prevent the tractor to hijack be to go to the beach. All duplicate plates Golden Paintbrush winner Alice Hoogstad accompanied by four-line rhymes. These rhymes are sometimes forced, yes, "ten easy rhymes on" Jozefien 'and' Caroline 'and' tea 'in' whoops'. Hard caramels verses do not make that even I, as you see. Lida Dijkstra or again her best done quite a few puns stabbing in to: the chicks 'squeaking getaway', they march in single file, they run as 'headless chickens' ... That's nice especially again for the reader. Because it is not clear to what age this picture book is destined: judging by the drawings, the rhyme and non-story (there is really no "plot": the chicks are born, counted, educated, from sweaters equipped and pull pranks), you might think of toddlers. But they are then not able to count the chicks, which this book yet inviting. Different plates consecutively even the reader is invited thirty chicks to find and count, as they crisscross the yard dusting, hiding in closets and pots or get their jerseys. If they have these jerseys, they can be counted four times: twice fifteen, ten three times, six times five and fifteen times per two. This kind of multiplications can only children of seven or eight to. And they are then too old for this book. A picture book with a hard to define target thus, making it his goal overshoot.</v>
      </c>
    </row>
    <row r="183" ht="15.75" customHeight="1">
      <c r="A183" s="1">
        <v>181.0</v>
      </c>
      <c r="B183" s="3">
        <v>0.0</v>
      </c>
      <c r="C183" s="3">
        <v>0.0</v>
      </c>
      <c r="D183" s="3">
        <v>0.0</v>
      </c>
      <c r="E183" s="3" t="s">
        <v>186</v>
      </c>
      <c r="F183" s="3" t="str">
        <f>IFERROR(__xludf.DUMMYFUNCTION("GOOGLETRANSLATE(E183,""nl"",""en"")"),"I found the book t / m chapter Nathan enjoyable read. Then the warrig.Duidelijkheid was the relationship of the narrator to Matias was sometimes long to wachten.Naarmate the book progressed to plaatsen.Na characters it was a difficult stop again difficult"&amp;" to komen.Geen personal stories with real can raken.Geen satisfied feeling after I took the book from had.i not recommended. Shame my time, there are so many wonderful books.")</f>
        <v>I found the book t / m chapter Nathan enjoyable read. Then the warrig.Duidelijkheid was the relationship of the narrator to Matias was sometimes long to wachten.Naarmate the book progressed to plaatsen.Na characters it was a difficult stop again difficult to komen.Geen personal stories with real can raken.Geen satisfied feeling after I took the book from had.i not recommended. Shame my time, there are so many wonderful books.</v>
      </c>
    </row>
    <row r="184" ht="15.75" customHeight="1">
      <c r="A184" s="1">
        <v>182.0</v>
      </c>
      <c r="B184" s="3">
        <v>0.0</v>
      </c>
      <c r="C184" s="3">
        <v>0.0</v>
      </c>
      <c r="D184" s="3">
        <v>0.0</v>
      </c>
      <c r="E184" s="3" t="s">
        <v>187</v>
      </c>
      <c r="F184" s="3" t="str">
        <f>IFERROR(__xludf.DUMMYFUNCTION("GOOGLETRANSLATE(E184,""nl"",""en"")"),"The Borgia's the literary version of the TV series, which the Dutch television began its second season, but originally ran on the American Showtime. The story, either quickly told either exhaustively detailed, the story of the first Mafia family ever, the"&amp;" Borgia's, who took power with terror and corruption in the Italian peninsula, then - late 15th, early 16th century - from various principalities existed. The Vatican was the catalyst of this tumbling over each other bastions of power, making it a foregon"&amp;"e conclusion for Rodrigo Borgia to exactly seize power. He bought himself the position of Pope Alexander VI and started creating their own power bloc. He called together his four illegitimate children loom in which Cesare and Lucretia Borgia's most illust"&amp;"rious waren.Het obvious that in this historical context of the Renaissance, where Machiavelli events in the first row could experience, nothing seems what it is . Intrigue, political intrigue, murder and treason were daily activities. You can get in great"&amp;" detail in the book who went with whom, even if this is really your ambition. Author Tom Fontana, an American who won many awards with TV series, Lost is properly its duties. His penmanship will not lie, and the main characters get enough attention. The p"&amp;"roblem lies in the complex structure of the then society, which kingdoms ownership change by arranged huwelijken.Tegen books starting with six pages pedigree thing I have, however, a severe aversion. It is an indication of your inability to distinguish on"&amp;"e secondary character from another. The number of historical figures, fictional or not, which is of the intrigue is to formulate, is displayed in this type of historical novels inversely proportional to tension. You take all the assumptions of the book ju"&amp;"st for that, precisely because the reality in this case was worse than fiction. Evidence throughout history there was geleverd.Dat many readers draw their reading pleasure, I can understand, but I'd rather read a novel draft that has a different version.")</f>
        <v>The Borgia's the literary version of the TV series, which the Dutch television began its second season, but originally ran on the American Showtime. The story, either quickly told either exhaustively detailed, the story of the first Mafia family ever, the Borgia's, who took power with terror and corruption in the Italian peninsula, then - late 15th, early 16th century - from various principalities existed. The Vatican was the catalyst of this tumbling over each other bastions of power, making it a foregone conclusion for Rodrigo Borgia to exactly seize power. He bought himself the position of Pope Alexander VI and started creating their own power bloc. He called together his four illegitimate children loom in which Cesare and Lucretia Borgia's most illustrious waren.Het obvious that in this historical context of the Renaissance, where Machiavelli events in the first row could experience, nothing seems what it is . Intrigue, political intrigue, murder and treason were daily activities. You can get in great detail in the book who went with whom, even if this is really your ambition. Author Tom Fontana, an American who won many awards with TV series, Lost is properly its duties. His penmanship will not lie, and the main characters get enough attention. The problem lies in the complex structure of the then society, which kingdoms ownership change by arranged huwelijken.Tegen books starting with six pages pedigree thing I have, however, a severe aversion. It is an indication of your inability to distinguish one secondary character from another. The number of historical figures, fictional or not, which is of the intrigue is to formulate, is displayed in this type of historical novels inversely proportional to tension. You take all the assumptions of the book just for that, precisely because the reality in this case was worse than fiction. Evidence throughout history there was geleverd.Dat many readers draw their reading pleasure, I can understand, but I'd rather read a novel draft that has a different version.</v>
      </c>
    </row>
    <row r="185" ht="15.75" customHeight="1">
      <c r="A185" s="1">
        <v>183.0</v>
      </c>
      <c r="B185" s="3">
        <v>0.0</v>
      </c>
      <c r="C185" s="3">
        <v>0.0</v>
      </c>
      <c r="D185" s="3">
        <v>1.0</v>
      </c>
      <c r="E185" s="3" t="s">
        <v>188</v>
      </c>
      <c r="F185" s="3" t="str">
        <f>IFERROR(__xludf.DUMMYFUNCTION("GOOGLETRANSLATE(E185,""nl"",""en"")"),"The title, short description and termed Bestseller woke me (too) high verwachtingen.Edith young student from very reputable parents, went missing under mysterious circumstances Manon Bradshaw and her team begin the quest with the time pressure and the hot"&amp;" breath of senior people in their nek.Na 72 hours missing chances considerably smaller that the missing are found alive wordt.Met few clues or leads which end is being fluffed her life for nothing. There is obviously still a secret side of the life of Edi"&amp;"th upwards. Hoping to explain her disappearance and her alive again be put to find anything at all with the necessary gevolgen.Per chapter you look through different eyes of the people in the story. So you also learn more about some people in verhaal.Daar"&amp;" what you always hope for now is going to be really exciting not always come. The denouement was a surprising twist, but that is still no thriller for me, let alone a bestseller.")</f>
        <v>The title, short description and termed Bestseller woke me (too) high verwachtingen.Edith young student from very reputable parents, went missing under mysterious circumstances Manon Bradshaw and her team begin the quest with the time pressure and the hot breath of senior people in their nek.Na 72 hours missing chances considerably smaller that the missing are found alive wordt.Met few clues or leads which end is being fluffed her life for nothing. There is obviously still a secret side of the life of Edith upwards. Hoping to explain her disappearance and her alive again be put to find anything at all with the necessary gevolgen.Per chapter you look through different eyes of the people in the story. So you also learn more about some people in verhaal.Daar what you always hope for now is going to be really exciting not always come. The denouement was a surprising twist, but that is still no thriller for me, let alone a bestseller.</v>
      </c>
    </row>
    <row r="186" ht="15.75" customHeight="1">
      <c r="A186" s="1">
        <v>184.0</v>
      </c>
      <c r="B186" s="3">
        <v>1.0</v>
      </c>
      <c r="C186" s="3">
        <v>1.0</v>
      </c>
      <c r="D186" s="3">
        <v>1.0</v>
      </c>
      <c r="E186" s="3" t="s">
        <v>189</v>
      </c>
      <c r="F186" s="3" t="str">
        <f>IFERROR(__xludf.DUMMYFUNCTION("GOOGLETRANSLATE(E186,""nl"",""en"")"),"Investigative journalist Claire Kouwenaar has all the stops for her family persuaded the perfect road trip through the Southwest of the United States to organize, hoping that they play the favorite wish of her husband fulfilled. In addition, she has been "&amp;"working for months with an investigation into possible harmful side effects of a vaccine. At the start of the trip was intended to draw their marriage back on track, the cards of family members still seem otherwise agitated to zijn.Rogier, her husband, in"&amp;" the meantime, a lack of loving attention captured by taking a mistress, as his two daughters have already come very quickly because it never log on his laptop. Since then he called them Loser. A second factor which is not conducive to the bonding of this"&amp;" marriage is that Roger, who has a law firm with a partner, can get a good command of a major pharmaceutical company within. The condition is that he holds the publication of the article by Claire, which will affect the company. During the trip, Claire ge"&amp;"ts a major newsmagazine news that her article will be posted as soon as it is in the Netherlands. Gradually make lively discussions clear that Roger does not want to believe the risk of this vaccine. He and his partner are indeed the first victim of publi"&amp;"cation of the artikel.Terwijl in the car increases the tension on the front seats, the two girls in the back seat have their own problems. Since the thirteen year old twins from their mother has been told that there had originally been a triplet, hear and"&amp;" see the girls their brother everywhere. He may have no body, but in their minds it takes a larger and more dangerous guise. Within a short time it is not two against one, but determines their brother handelen.Het story is written with great speed by Wand"&amp;"a Bommer (1969). The three parts of the book are divided into relatively short pieces, alternately from the perspective of one of the characters. This gives the reader a lead in knowledge ""of the characters, which again creates tension. The characters ar"&amp;"e Claire, Rogier, the unnamed twins as a ""we"" goes through life, and sometimes brother. Revisit only where it is important for the course of the story. In the first section carry light irony and humor predominate. In parts two and three changes in the a"&amp;"tmosphere of light-hearted melancholy, and although the funny comments of girls continues to ensure the happy note, the reader gradually comes over the feeling that a great disaster waiting to happen. This itself shows the great talent of the writer. The "&amp;"threat was also felt in the description of the landscape being traversed. The five jumping beans purchased by the family on the go, and the naming of the three parts that make up this story, cast their shadows on the darkest end vooruit.Naast short storie"&amp;"s Wanda Bommer writes novels since 2008. It appeared in August 2017 Spring Beans, her fifth novel, a novel all this time. It deals with themes that are close to us, like it or not, mandatory or not to vaccinate, IVF pregnancies, use of social media, ambit"&amp;"ion, earners and the ""travel virus. Opposite characters calling at very lifelike author places the two from its imaginative brain escaped shadowy figures: the old gentleman Hakido and brother. The wording corresponds well with the status and age of the c"&amp;"haracters, such as the stopwoordje (s) of the girls, ""but really"" or ""bad karma"" in which one parent always responds with ""(You should) stop it karma whining. ""This successful, well-written, modern and exciting novel with a beautiful cover that the"&amp;""" charge ""covers, offers the reader a hundred thirty-nine-page reading enjoyable adventure.")</f>
        <v>Investigative journalist Claire Kouwenaar has all the stops for her family persuaded the perfect road trip through the Southwest of the United States to organize, hoping that they play the favorite wish of her husband fulfilled. In addition, she has been working for months with an investigation into possible harmful side effects of a vaccine. At the start of the trip was intended to draw their marriage back on track, the cards of family members still seem otherwise agitated to zijn.Rogier, her husband, in the meantime, a lack of loving attention captured by taking a mistress, as his two daughters have already come very quickly because it never log on his laptop. Since then he called them Loser. A second factor which is not conducive to the bonding of this marriage is that Roger, who has a law firm with a partner, can get a good command of a major pharmaceutical company within. The condition is that he holds the publication of the article by Claire, which will affect the company. During the trip, Claire gets a major newsmagazine news that her article will be posted as soon as it is in the Netherlands. Gradually make lively discussions clear that Roger does not want to believe the risk of this vaccine. He and his partner are indeed the first victim of publication of the artikel.Terwijl in the car increases the tension on the front seats, the two girls in the back seat have their own problems. Since the thirteen year old twins from their mother has been told that there had originally been a triplet, hear and see the girls their brother everywhere. He may have no body, but in their minds it takes a larger and more dangerous guise. Within a short time it is not two against one, but determines their brother handelen.Het story is written with great speed by Wanda Bommer (1969). The three parts of the book are divided into relatively short pieces, alternately from the perspective of one of the characters. This gives the reader a lead in knowledge "of the characters, which again creates tension. The characters are Claire, Rogier, the unnamed twins as a "we" goes through life, and sometimes brother. Revisit only where it is important for the course of the story. In the first section carry light irony and humor predominate. In parts two and three changes in the atmosphere of light-hearted melancholy, and although the funny comments of girls continues to ensure the happy note, the reader gradually comes over the feeling that a great disaster waiting to happen. This itself shows the great talent of the writer. The threat was also felt in the description of the landscape being traversed. The five jumping beans purchased by the family on the go, and the naming of the three parts that make up this story, cast their shadows on the darkest end vooruit.Naast short stories Wanda Bommer writes novels since 2008. It appeared in August 2017 Spring Beans, her fifth novel, a novel all this time. It deals with themes that are close to us, like it or not, mandatory or not to vaccinate, IVF pregnancies, use of social media, ambition, earners and the "travel virus. Opposite characters calling at very lifelike author places the two from its imaginative brain escaped shadowy figures: the old gentleman Hakido and brother. The wording corresponds well with the status and age of the characters, such as the stopwoordje (s) of the girls, "but really" or "bad karma" in which one parent always responds with "(You should) stop it karma whining. "This successful, well-written, modern and exciting novel with a beautiful cover that the" charge "covers, offers the reader a hundred thirty-nine-page reading enjoyable adventure.</v>
      </c>
    </row>
    <row r="187" ht="15.75" customHeight="1">
      <c r="A187" s="1">
        <v>185.0</v>
      </c>
      <c r="B187" s="3">
        <v>0.0</v>
      </c>
      <c r="C187" s="3">
        <v>0.0</v>
      </c>
      <c r="D187" s="3">
        <v>0.0</v>
      </c>
      <c r="E187" s="3" t="s">
        <v>190</v>
      </c>
      <c r="F187" s="3" t="str">
        <f>IFERROR(__xludf.DUMMYFUNCTION("GOOGLETRANSLATE(E187,""nl"",""en"")"),"In his youth Blaze was a bad day rolled several times down the stairs by his father, which led to a dent in his head and intellectual disabilities. He was placed in a home visit and was winter in adoptive families because he was very strong and therefore "&amp;"could be a huge help. Because of his mental disabilities, he came back quickly under the influence of criminals who could use it in their scams. The last criminal was George, a man who Blaze took under his wing. As King says in the preface insists the com"&amp;"parison Of mice and men are very op.Stephen King has under the pseudonym Richard Bachman wrote several books. In their own words was taking the most productive period 1966-1973. From this period comes the kidnapping, all the while tucked away in a suitcas"&amp;"e. Occasionally King came from the book and reread he. Sometimes he found it disappointing, other times he saw the good side of the story. And thus also all has been said about this boek.De kidnapping is a drawn-finger exercise without consistent quality."&amp;" It has its good sides, like the humor inside. After having kidnapped the backward Blaze belongs example on the radio that no ransom has been demanded a baby and he thinks that he should remember to do. Also good is the role of George, who is now deceased"&amp;" but still if a vote is in the head of Blaze and gives him various assignments. This is at one point a very sinister way in which you can recognize the old King, but unfortunately this level is not vastgehouden.Een bad side are the flashbacks which, while"&amp;" giving more color to the story, but also draw huge momentum. I wonder why King chose the flashback form. The story was well told in chronological order can worden.Een Another downside are some scenes that needlessly and without any function stretched wor"&amp;"den.De kidnapping has enough content to speak of an entire book. Perhaps the publisher there too thought so when he decided to make yet another story of King Gaunt to the end.")</f>
        <v>In his youth Blaze was a bad day rolled several times down the stairs by his father, which led to a dent in his head and intellectual disabilities. He was placed in a home visit and was winter in adoptive families because he was very strong and therefore could be a huge help. Because of his mental disabilities, he came back quickly under the influence of criminals who could use it in their scams. The last criminal was George, a man who Blaze took under his wing. As King says in the preface insists the comparison Of mice and men are very op.Stephen King has under the pseudonym Richard Bachman wrote several books. In their own words was taking the most productive period 1966-1973. From this period comes the kidnapping, all the while tucked away in a suitcase. Occasionally King came from the book and reread he. Sometimes he found it disappointing, other times he saw the good side of the story. And thus also all has been said about this boek.De kidnapping is a drawn-finger exercise without consistent quality. It has its good sides, like the humor inside. After having kidnapped the backward Blaze belongs example on the radio that no ransom has been demanded a baby and he thinks that he should remember to do. Also good is the role of George, who is now deceased but still if a vote is in the head of Blaze and gives him various assignments. This is at one point a very sinister way in which you can recognize the old King, but unfortunately this level is not vastgehouden.Een bad side are the flashbacks which, while giving more color to the story, but also draw huge momentum. I wonder why King chose the flashback form. The story was well told in chronological order can worden.Een Another downside are some scenes that needlessly and without any function stretched worden.De kidnapping has enough content to speak of an entire book. Perhaps the publisher there too thought so when he decided to make yet another story of King Gaunt to the end.</v>
      </c>
    </row>
    <row r="188" ht="15.75" customHeight="1">
      <c r="A188" s="1">
        <v>186.0</v>
      </c>
      <c r="B188" s="3">
        <v>1.0</v>
      </c>
      <c r="C188" s="3">
        <v>1.0</v>
      </c>
      <c r="D188" s="3">
        <v>1.0</v>
      </c>
      <c r="E188" s="3" t="s">
        <v>191</v>
      </c>
      <c r="F188" s="3" t="str">
        <f>IFERROR(__xludf.DUMMYFUNCTION("GOOGLETRANSLATE(E188,""nl"",""en"")"),"Normally I do not read really like fantasy books, but because this book was so well reviewed, I wanted to read it before I did the movie gezien.Het story reads easily and you are immediately absorbed in the book. It focuses on the difficult side because y"&amp;"ou want to know how the book goes every time. The chapters are short, but the voltage at the end of each chapter you tend to further lezen.Ik liked the book better than the movie")</f>
        <v>Normally I do not read really like fantasy books, but because this book was so well reviewed, I wanted to read it before I did the movie gezien.Het story reads easily and you are immediately absorbed in the book. It focuses on the difficult side because you want to know how the book goes every time. The chapters are short, but the voltage at the end of each chapter you tend to further lezen.Ik liked the book better than the movie</v>
      </c>
    </row>
    <row r="189" ht="15.75" customHeight="1">
      <c r="A189" s="1">
        <v>187.0</v>
      </c>
      <c r="B189" s="3">
        <v>1.0</v>
      </c>
      <c r="C189" s="3">
        <v>1.0</v>
      </c>
      <c r="D189" s="3">
        <v>1.0</v>
      </c>
      <c r="E189" s="3" t="s">
        <v>192</v>
      </c>
      <c r="F189" s="3" t="str">
        <f>IFERROR(__xludf.DUMMYFUNCTION("GOOGLETRANSLATE(E189,""nl"",""en"")"),"""Although home but a concept, a word, it is a powerful word, stronger than any spell ever uitgesprokenof by magicians by spirits beantwoord.'Charles Dickens -"" Martin Chuzzlewit'Veel decisions in life to gamble genomen'Pachinko * ""- a title that appeal"&amp;"s to the imagination - is a story about the political and historical history of Korean immigrants in Japan - the period from 1910 to 1989 - and is a thread woven into this fascinating family saga of four generations of a small Korean family. A fictional s"&amp;"tory based on true feiten.In 1910 lijft Korea in Japan, the Japanese colonization associated with much political unrest. Korean life harder by tight financial resources. Yangjin, Hoonie and their daughter Sunja have opened their home in the fishing villag"&amp;"e Yeongdo for paying lodgers. Among them dying young pastor Baek Isak, that serves the house because his brother Baek Yoseb told him of his good experiences daar.Wanneer Sunja gets pregnant by the married Koh Hansu, he suggests that he gives her a home an"&amp;"d financially for her and guarantee their child will be, but when she learns that he is a married man and father of three children she wants nothing more to hear him make hebben.Isak of pregnancy and offers to marry her and the child the accepting his. Hi"&amp;"s only desire is to work in Japan to travel to join his brother and his wife Kyunghee add and make a case for the Korean Christian faith. Sunja take the offer of the honest man and they leave for Osaka where we continue the story of sunja volgen.'Ze stepp"&amp;"ed out in Ikaino, the ghetto of the Koreans. When they look very different arrived at the home of Yoseb saw the beautiful houses they had passed on the route from the starion. The beasts air supplanted that of food that was prepared and even the smell of "&amp;"the private houses. Sunja wanted to hit a hand over her nose and mouth, but kept himself in.Ikaino was an unholy place, a conglomeration of shabby houses. They were slums, inadequate put together with second-rate material. [...] Many metal roofs were rust"&amp;"ed. The houses were not much sturdier than huts or tenten.'De Korean author Min Jin Lee attended a lecture on the Zainichi in 1989, as the Korean migrants were called during the Japanese colonization. With her husband she moved to Tokyo, and years later s"&amp;"he got the chance to interview Korean migrants. She has nearly thirty years are ""breeding"" in this story and that is in the details and facts carefully to voren.Over general dichtten the Japanese Koreans negative stereotypes, and got the Zainichi face i"&amp;"njustice, discrimination and poor living conditions. Obtaining permanent residency status or nationality of Japan showed a very complicated matter. Even children who are born in Japan had to report officially on their eighteenth for their papers. For the "&amp;"same work Korean men were paid less than their Japanese collega's.Het proved very easy Koreans without trial to trap and letting them waste away for years in appalling conditions. Without visiting, without adequate food and no prospect of release. A serio"&amp;"us illness and imminent death were the only chances worden.Dit reunited with the family happens to Isak. He was put in prison in the run-up to the Second World War, because he takes it for a christenjongen.Sunja and her sons Noa and Mozasu - the latter is"&amp;" also Isaac's child - are granted maintained by her brother and sister, but they will still own also her own food money by selling homemade food to the market. A hell of a job for a migrant to find a place among the Japanese market people, but the brave S"&amp;"unja continues and seeks opportunities for her children to have a good life and be able to study them. They sometimes forced to put aside her pride by having unorthodox decisions nemen.Noa and Mozasu outdoors no easy life and are struggling with their Kor"&amp;"ean descent. They are often victims of prejudice and harassment, even Muzasu who was born in Japan. Especially the intelligent Noa tries to school to be diligent, to stay quietly in the rear and himself to do as a Japanese. During his adult life he knows,"&amp;" being ashamed of his origins even completely hide that he is not Japanese is.Zonder she knows Hansu keep abreast of the ups and downs of Sunja and the children and its role in her small family remains strong. Hansu sits well in his limp, running restaura"&amp;"nts, pachinkohal and is seen as a rich yakuza ** but when the need is high he will have meat and dried fish brought her things and voedingsmiddelen.'Ik. There are also moments of fruit and chocolate in from America. [...] In the lower crate are pieces of "&amp;"fabric; I think you all can use some new clothes. There's scissors, there are needles and yarn, ""he said, proud that he had come to turn that stuff. ""Next time I take wool mee.'Sunja did not know what to to with it. Not that she was ungrateful. What it "&amp;"amounted to was that she was ashamed of her life, her machteloosheid.'Wanneer World War rages in the background, it is too dangerous to return to the family to Korea. In 1950 the Korean War broke out and the mainland split into North and South Korea, so t"&amp;"he risk of recurrence is still less become almost as members of the hard-working family get Sunja do throughout their lives making choices. Not every choice turns out to be the right or most sensible. Sometimes making a choice a gamble, and so I come back"&amp;" to the title of the boek.Zowel in life as in the Pachinko * sometimes you have to take a gamble and you do not know in advance how it will run. It is played in the hope happiness hebben.Als metaphor Pachinko beautifully woven into this dramatic story. """&amp;"[...] there could only be a few winners and many losers and yet we played on, because we hoped that we the lucky ones would be. How could you be angry at those who wanted to be in the game? Pachinko was a silly game, but life niet.'De characters are put d"&amp;"own fascinating and evocative. They deepened psychologically fantastic, so identifying them as automatic. The relatives are loving to each other, even in difficult times, but it is painfully obvious that shame can zitten.Het love getting in the way book o"&amp;"pens with very evocative, descriptive, and meticulously detailed prose. Sometimes maybe a little too descriptive, leaving nothing to chance is left and the reader less themselves have to think, but because it is not a Western country - with different trad"&amp;"itions and customs - is not disturbing and makes this story correctly very alive and echt.Mijn experience with books spanning a period of many years, I often somewhat disappointed touch in the final section. (For a wonderful book that a second section bui"&amp;"lds on the success of the first part I did that too.) As there, in the nearly eighty years that this story spans many changes over time, you see the writing style changing lovely prose to more grim wartime and as we get closer to the present. In the third"&amp;" and last part also lose this book some of his spell. Since the family tree, of course, is larger and wider, there will be logically more characters on the scene. It is unfortunate that there, in contrast to the first two parts, less attention is paid to "&amp;"the psychological exploration of these characters. The Epic Story continues as unfortunately more to the surface and get a fleeting, karakter.Toch board rushed I have to read this wonderful book. It kept my attention fixed until the last page, the fiction"&amp;" is based on truth is interesting and in the acknowledgments, the author specifies how the story is ontstaan.De many storylines ensure proper stratification. A bright, rich but heartbreaking story. I have absolutely no regard verveeld.Kijk Also consider t"&amp;"he beautiful dust jacket and cover. Many cranes are depicted on it. In Asian countries, this bird as a good luck symbol for a long life, peace and justice. The messenger of wisdom and the symbol of vrijheid.Pachinko * is a mechanical game originating in J"&amp;"apan is like an arcade game and is considered, but more often as a slot machine. It is largely similar to the Western slot machine. A pachinkomachine resembles a vertical pinball machine, but no flippers and uses a large number of small balls (Source:. Ht"&amp;"tps://nl.wikipedia.org/wiki/Pachinko)De Yakuza ** is a Japanese criminal organization already operates more than 100 years. The foreign press is called the Yakuza, the Japanese mafia. In Japan itself is also known as the organization gokudō or bōryokudan;"&amp;" 'Violent group (s) ""by the Japanese police and media, and as ninkyō dantai; ""Chivalrous organizations"" within the yakuza itself (Source:. Https://nl.wikipedia.org/wiki/Yakuza)AuteurMin Jin Lee was born in 1968 in Seoul, South Korea. In 1976 she moved "&amp;"with her family to New York where she grew up. As a new immigrant, she learned to read and write in Queens library. She studied history and law and from 2007 to 2011 four years she lived in Japan. Her work has been influenced by 'Middlemarch' by George El"&amp;"iot, ""Cousin Bette"" by Honoré de Balzac and Bijbel.Titel: PachinkoAuteur: Min Jin Leever Taling Ineke Lenting &amp; Paul van der LecqPagina's: 512ISBN: 9789029092494Uitgeverij J.M. MeulenhoffVerschenen: March 2018")</f>
        <v>"Although home but a concept, a word, it is a powerful word, stronger than any spell ever uitgesprokenof by magicians by spirits beantwoord.'Charles Dickens -" Martin Chuzzlewit'Veel decisions in life to gamble genomen'Pachinko * "- a title that appeals to the imagination - is a story about the political and historical history of Korean immigrants in Japan - the period from 1910 to 1989 - and is a thread woven into this fascinating family saga of four generations of a small Korean family. A fictional story based on true feiten.In 1910 lijft Korea in Japan, the Japanese colonization associated with much political unrest. Korean life harder by tight financial resources. Yangjin, Hoonie and their daughter Sunja have opened their home in the fishing village Yeongdo for paying lodgers. Among them dying young pastor Baek Isak, that serves the house because his brother Baek Yoseb told him of his good experiences daar.Wanneer Sunja gets pregnant by the married Koh Hansu, he suggests that he gives her a home and financially for her and guarantee their child will be, but when she learns that he is a married man and father of three children she wants nothing more to hear him make hebben.Isak of pregnancy and offers to marry her and the child the accepting his. His only desire is to work in Japan to travel to join his brother and his wife Kyunghee add and make a case for the Korean Christian faith. Sunja take the offer of the honest man and they leave for Osaka where we continue the story of sunja volgen.'Ze stepped out in Ikaino, the ghetto of the Koreans. When they look very different arrived at the home of Yoseb saw the beautiful houses they had passed on the route from the starion. The beasts air supplanted that of food that was prepared and even the smell of the private houses. Sunja wanted to hit a hand over her nose and mouth, but kept himself in.Ikaino was an unholy place, a conglomeration of shabby houses. They were slums, inadequate put together with second-rate material. [...] Many metal roofs were rusted. The houses were not much sturdier than huts or tenten.'De Korean author Min Jin Lee attended a lecture on the Zainichi in 1989, as the Korean migrants were called during the Japanese colonization. With her husband she moved to Tokyo, and years later she got the chance to interview Korean migrants. She has nearly thirty years are "breeding" in this story and that is in the details and facts carefully to voren.Over general dichtten the Japanese Koreans negative stereotypes, and got the Zainichi face injustice, discrimination and poor living conditions. Obtaining permanent residency status or nationality of Japan showed a very complicated matter. Even children who are born in Japan had to report officially on their eighteenth for their papers. For the same work Korean men were paid less than their Japanese collega's.Het proved very easy Koreans without trial to trap and letting them waste away for years in appalling conditions. Without visiting, without adequate food and no prospect of release. A serious illness and imminent death were the only chances worden.Dit reunited with the family happens to Isak. He was put in prison in the run-up to the Second World War, because he takes it for a christenjongen.Sunja and her sons Noa and Mozasu - the latter is also Isaac's child - are granted maintained by her brother and sister, but they will still own also her own food money by selling homemade food to the market. A hell of a job for a migrant to find a place among the Japanese market people, but the brave Sunja continues and seeks opportunities for her children to have a good life and be able to study them. They sometimes forced to put aside her pride by having unorthodox decisions nemen.Noa and Mozasu outdoors no easy life and are struggling with their Korean descent. They are often victims of prejudice and harassment, even Muzasu who was born in Japan. Especially the intelligent Noa tries to school to be diligent, to stay quietly in the rear and himself to do as a Japanese. During his adult life he knows, being ashamed of his origins even completely hide that he is not Japanese is.Zonder she knows Hansu keep abreast of the ups and downs of Sunja and the children and its role in her small family remains strong. Hansu sits well in his limp, running restaurants, pachinkohal and is seen as a rich yakuza ** but when the need is high he will have meat and dried fish brought her things and voedingsmiddelen.'Ik. There are also moments of fruit and chocolate in from America. [...] In the lower crate are pieces of fabric; I think you all can use some new clothes. There's scissors, there are needles and yarn, "he said, proud that he had come to turn that stuff. "Next time I take wool mee.'Sunja did not know what to to with it. Not that she was ungrateful. What it amounted to was that she was ashamed of her life, her machteloosheid.'Wanneer World War rages in the background, it is too dangerous to return to the family to Korea. In 1950 the Korean War broke out and the mainland split into North and South Korea, so the risk of recurrence is still less become almost as members of the hard-working family get Sunja do throughout their lives making choices. Not every choice turns out to be the right or most sensible. Sometimes making a choice a gamble, and so I come back to the title of the boek.Zowel in life as in the Pachinko * sometimes you have to take a gamble and you do not know in advance how it will run. It is played in the hope happiness hebben.Als metaphor Pachinko beautifully woven into this dramatic story. "[...] there could only be a few winners and many losers and yet we played on, because we hoped that we the lucky ones would be. How could you be angry at those who wanted to be in the game? Pachinko was a silly game, but life niet.'De characters are put down fascinating and evocative. They deepened psychologically fantastic, so identifying them as automatic. The relatives are loving to each other, even in difficult times, but it is painfully obvious that shame can zitten.Het love getting in the way book opens with very evocative, descriptive, and meticulously detailed prose. Sometimes maybe a little too descriptive, leaving nothing to chance is left and the reader less themselves have to think, but because it is not a Western country - with different traditions and customs - is not disturbing and makes this story correctly very alive and echt.Mijn experience with books spanning a period of many years, I often somewhat disappointed touch in the final section. (For a wonderful book that a second section builds on the success of the first part I did that too.) As there, in the nearly eighty years that this story spans many changes over time, you see the writing style changing lovely prose to more grim wartime and as we get closer to the present. In the third and last part also lose this book some of his spell. Since the family tree, of course, is larger and wider, there will be logically more characters on the scene. It is unfortunate that there, in contrast to the first two parts, less attention is paid to the psychological exploration of these characters. The Epic Story continues as unfortunately more to the surface and get a fleeting, karakter.Toch board rushed I have to read this wonderful book. It kept my attention fixed until the last page, the fiction is based on truth is interesting and in the acknowledgments, the author specifies how the story is ontstaan.De many storylines ensure proper stratification. A bright, rich but heartbreaking story. I have absolutely no regard verveeld.Kijk Also consider the beautiful dust jacket and cover. Many cranes are depicted on it. In Asian countries, this bird as a good luck symbol for a long life, peace and justice. The messenger of wisdom and the symbol of vrijheid.Pachinko * is a mechanical game originating in Japan is like an arcade game and is considered, but more often as a slot machine. It is largely similar to the Western slot machine. A pachinkomachine resembles a vertical pinball machine, but no flippers and uses a large number of small balls (Source:. Https://nl.wikipedia.org/wiki/Pachinko)De Yakuza ** is a Japanese criminal organization already operates more than 100 years. The foreign press is called the Yakuza, the Japanese mafia. In Japan itself is also known as the organization gokudō or bōryokudan; 'Violent group (s) "by the Japanese police and media, and as ninkyō dantai; "Chivalrous organizations" within the yakuza itself (Source:. Https://nl.wikipedia.org/wiki/Yakuza)AuteurMin Jin Lee was born in 1968 in Seoul, South Korea. In 1976 she moved with her family to New York where she grew up. As a new immigrant, she learned to read and write in Queens library. She studied history and law and from 2007 to 2011 four years she lived in Japan. Her work has been influenced by 'Middlemarch' by George Eliot, "Cousin Bette" by Honoré de Balzac and Bijbel.Titel: PachinkoAuteur: Min Jin Leever Taling Ineke Lenting &amp; Paul van der LecqPagina's: 512ISBN: 9789029092494Uitgeverij J.M. MeulenhoffVerschenen: March 2018</v>
      </c>
    </row>
    <row r="190" ht="15.75" customHeight="1">
      <c r="A190" s="1">
        <v>188.0</v>
      </c>
      <c r="B190" s="3">
        <v>1.0</v>
      </c>
      <c r="C190" s="3">
        <v>1.0</v>
      </c>
      <c r="D190" s="3">
        <v>1.0</v>
      </c>
      <c r="E190" s="3" t="s">
        <v>193</v>
      </c>
      <c r="F190" s="3" t="str">
        <f>IFERROR(__xludf.DUMMYFUNCTION("GOOGLETRANSLATE(E190,""nl"",""en"")"),"The popular Colombian writer Juan Gabriel Vásquez (1973) praised the Mexican writer Guadalupe Nettel her ""miraculous"" stories and the personal and unique universes in her novels. The writer was born in Mexico in 1973, has studied Spanish literature in M"&amp;"exico and PhD in Linguistics in Paris. After her PhD Nettel wrote four collections of short stories and three novels. Vásquez is not the only one who appreciates the work of Nettel. Her work has been awarded several prestigious literary prizes and many of"&amp;" her stories and novels have been translated into several languages. Nettel won one of the most prestigious literary awards in Spain's Premio Herralde, for her novel Después del invierno (2014). This novel was in 2015 in the Dutch under the heading After "&amp;"winter.In After winter follows the reader in alternating chapters the story of the Mexican Cecilia who went to live in Paris to study Literature and the story of the Cuban Claudio, serving as editor living in New York. Claudio struggles with memories of h"&amp;"is childhood and the loss of his first girlfriend. His current relationship with Ruth is very complicated. Cecilia also has a difficult childhood behind and share with her current boyfriend, Tom, a boy with poor health, her love of cemeteries. When Claudi"&amp;"o Cecilia and meet by chance, seems to love at first sight. But this is only apparent. The meeting between Claudio and Cecilia leads to the realization that life consists of beautiful and fragile moments and they have to live with their fears and obsessie"&amp;"s.Nettel know with incisive style able to articulate how complicated relationships but also how can create a special bond between two people for salvation, love and hope in a chaotic life. The apparent love between Claudio and Cecilia is part of a larger "&amp;"story that covers an important period of their lives. With beautiful words Nettel endangering the lives of Claudio and Cecilia map and detailed they describe their quest for truth, hope and love. Eventually, the characters linked together by their past an"&amp;"d they find each other in their own created 'prison' of obsessions, fears and fobieën.Door many references to great literary classics and famous classical music pieces Nettel shows that she has knowledge. The reader should try to Claudio and Cecilia's fav"&amp;"orite classical music to listen to while reading the novel. This results in a more personal and more unique reading experience. After the winter is also a novel of social significance. The elaboration of the theme ""alienation"" Nettel seems to call for m"&amp;"ore attention to integrating people who have to adapt in a city or country where they were not born or raised. Claudio and Cecilia are both accepted in their environment and they have trouble keeping their place in the city vinden.Nettel takes readers so "&amp;"join in a unique universe. Each word in the novel is written by a talented writer. The dialogues breathe excitement and the thoughts of the characters provide a penetrating atmosphere. The beginning of the novel proves that Nettel has developed her charac"&amp;"ters well detailed descriptions of their characters, their past and their environment. disturbing the end of the novel, leaving the reader alone. As if the reader on a lonely cemetery walking on a rainy day.")</f>
        <v>The popular Colombian writer Juan Gabriel Vásquez (1973) praised the Mexican writer Guadalupe Nettel her "miraculous" stories and the personal and unique universes in her novels. The writer was born in Mexico in 1973, has studied Spanish literature in Mexico and PhD in Linguistics in Paris. After her PhD Nettel wrote four collections of short stories and three novels. Vásquez is not the only one who appreciates the work of Nettel. Her work has been awarded several prestigious literary prizes and many of her stories and novels have been translated into several languages. Nettel won one of the most prestigious literary awards in Spain's Premio Herralde, for her novel Después del invierno (2014). This novel was in 2015 in the Dutch under the heading After winter.In After winter follows the reader in alternating chapters the story of the Mexican Cecilia who went to live in Paris to study Literature and the story of the Cuban Claudio, serving as editor living in New York. Claudio struggles with memories of his childhood and the loss of his first girlfriend. His current relationship with Ruth is very complicated. Cecilia also has a difficult childhood behind and share with her current boyfriend, Tom, a boy with poor health, her love of cemeteries. When Claudio Cecilia and meet by chance, seems to love at first sight. But this is only apparent. The meeting between Claudio and Cecilia leads to the realization that life consists of beautiful and fragile moments and they have to live with their fears and obsessies.Nettel know with incisive style able to articulate how complicated relationships but also how can create a special bond between two people for salvation, love and hope in a chaotic life. The apparent love between Claudio and Cecilia is part of a larger story that covers an important period of their lives. With beautiful words Nettel endangering the lives of Claudio and Cecilia map and detailed they describe their quest for truth, hope and love. Eventually, the characters linked together by their past and they find each other in their own created 'prison' of obsessions, fears and fobieën.Door many references to great literary classics and famous classical music pieces Nettel shows that she has knowledge. The reader should try to Claudio and Cecilia's favorite classical music to listen to while reading the novel. This results in a more personal and more unique reading experience. After the winter is also a novel of social significance. The elaboration of the theme "alienation" Nettel seems to call for more attention to integrating people who have to adapt in a city or country where they were not born or raised. Claudio and Cecilia are both accepted in their environment and they have trouble keeping their place in the city vinden.Nettel takes readers so join in a unique universe. Each word in the novel is written by a talented writer. The dialogues breathe excitement and the thoughts of the characters provide a penetrating atmosphere. The beginning of the novel proves that Nettel has developed her characters well detailed descriptions of their characters, their past and their environment. disturbing the end of the novel, leaving the reader alone. As if the reader on a lonely cemetery walking on a rainy day.</v>
      </c>
    </row>
    <row r="191" ht="15.75" customHeight="1">
      <c r="A191" s="1">
        <v>189.0</v>
      </c>
      <c r="B191" s="3">
        <v>1.0</v>
      </c>
      <c r="C191" s="3">
        <v>0.0</v>
      </c>
      <c r="D191" s="3">
        <v>1.0</v>
      </c>
      <c r="E191" s="3" t="s">
        <v>194</v>
      </c>
      <c r="F191" s="3" t="str">
        <f>IFERROR(__xludf.DUMMYFUNCTION("GOOGLETRANSLATE(E191,""nl"",""en"")"),"Beautifully written thriller with a huge plot twist and full of realistic emotions! It was true, but not in my opinion, the book long. Only during the last 100 pages I had the feeling that everything is in place viel.Sommige things were, however, some lon"&amp;"g-winded. Characters were well worked out very well. I struggled to the end, but it just shows that thrillers are nothing for me. It was realistic, but not fun. However, an exploit of the author!")</f>
        <v>Beautifully written thriller with a huge plot twist and full of realistic emotions! It was true, but not in my opinion, the book long. Only during the last 100 pages I had the feeling that everything is in place viel.Sommige things were, however, some long-winded. Characters were well worked out very well. I struggled to the end, but it just shows that thrillers are nothing for me. It was realistic, but not fun. However, an exploit of the author!</v>
      </c>
    </row>
    <row r="192" ht="15.75" customHeight="1">
      <c r="A192" s="1">
        <v>190.0</v>
      </c>
      <c r="B192" s="3">
        <v>1.0</v>
      </c>
      <c r="C192" s="3">
        <v>1.0</v>
      </c>
      <c r="D192" s="3">
        <v>1.0</v>
      </c>
      <c r="E192" s="3" t="s">
        <v>195</v>
      </c>
      <c r="F192" s="3" t="str">
        <f>IFERROR(__xludf.DUMMYFUNCTION("GOOGLETRANSLATE(E192,""nl"",""en"")"),"In previous reviews refer to the book by Nicci French owned mine. That book I do not know why I can not compare it. But I have in an interview with Esther Verhoef, even through this medium Crimezone read why and how she wrote this book. Those explanations"&amp;" Verhoef gives in interviews, reflected in the Close Up.Het story is just going to Margot Heijne which is quite up to standard. Margot itself has a negative self-image. Her relationship with John van Oss is on the rocks and now they are somewhere in an ap"&amp;"artment on the outskirts of the city to the shards that failed termination of this relationship to be glued together. Margot going to find themselves in London. During the flight she meets Leon Wagner. He is an art photographer, but gradually show a darke"&amp;"r side to the story itself, but opposite it gives Margot of a positive self-image. A double persoonlijkheid.In this story will be told a second story that has to do with the character of Margot. Only at the end of the story is clear how it really is. It r"&amp;"esembles the style has used that Verhoef in Rendez-Vous. When the second story was a flashback to the same person, now there is a second person who is interwoven with the story of Margot.Wat Close-Up view especially late and described very well by Esther "&amp;"Verhoef, is how some other people people can depend. The agreement that Verhoef discloses in its interview to, for example, the film 9 1/2 weeks is clearly recognizable. What I like very well to Verhoef, is that it is a character writer, yet still tell th"&amp;"e story well. That can in my little. At Rendez-Vous was the thriller element slightly less than this. That element is clearly present here. Only becomes clear how the fork in the stem in the final stage. A deserved nomination for the Golden Noose last yea"&amp;"r.")</f>
        <v>In previous reviews refer to the book by Nicci French owned mine. That book I do not know why I can not compare it. But I have in an interview with Esther Verhoef, even through this medium Crimezone read why and how she wrote this book. Those explanations Verhoef gives in interviews, reflected in the Close Up.Het story is just going to Margot Heijne which is quite up to standard. Margot itself has a negative self-image. Her relationship with John van Oss is on the rocks and now they are somewhere in an apartment on the outskirts of the city to the shards that failed termination of this relationship to be glued together. Margot going to find themselves in London. During the flight she meets Leon Wagner. He is an art photographer, but gradually show a darker side to the story itself, but opposite it gives Margot of a positive self-image. A double persoonlijkheid.In this story will be told a second story that has to do with the character of Margot. Only at the end of the story is clear how it really is. It resembles the style has used that Verhoef in Rendez-Vous. When the second story was a flashback to the same person, now there is a second person who is interwoven with the story of Margot.Wat Close-Up view especially late and described very well by Esther Verhoef, is how some other people people can depend. The agreement that Verhoef discloses in its interview to, for example, the film 9 1/2 weeks is clearly recognizable. What I like very well to Verhoef, is that it is a character writer, yet still tell the story well. That can in my little. At Rendez-Vous was the thriller element slightly less than this. That element is clearly present here. Only becomes clear how the fork in the stem in the final stage. A deserved nomination for the Golden Noose last year.</v>
      </c>
    </row>
    <row r="193" ht="15.75" customHeight="1">
      <c r="A193" s="1">
        <v>191.0</v>
      </c>
      <c r="B193" s="3">
        <v>1.0</v>
      </c>
      <c r="C193" s="3">
        <v>1.0</v>
      </c>
      <c r="D193" s="3">
        <v>1.0</v>
      </c>
      <c r="E193" s="3" t="s">
        <v>196</v>
      </c>
      <c r="F193" s="3" t="str">
        <f>IFERROR(__xludf.DUMMYFUNCTION("GOOGLETRANSLATE(E193,""nl"",""en"")"),"Nothing is better than a cup of tea, read the dark Sunday afternoon away. A good book on your lap and you forget the world. Such a book is this! You can only do hard discard but fortunately not either. :) Wonderful exciting with vivid characters, well wri"&amp;"tten and exciting storyline. Recommended! Definitely an author to remember.")</f>
        <v>Nothing is better than a cup of tea, read the dark Sunday afternoon away. A good book on your lap and you forget the world. Such a book is this! You can only do hard discard but fortunately not either. :) Wonderful exciting with vivid characters, well written and exciting storyline. Recommended! Definitely an author to remember.</v>
      </c>
    </row>
    <row r="194" ht="15.75" customHeight="1">
      <c r="A194" s="1">
        <v>192.0</v>
      </c>
      <c r="B194" s="3">
        <v>0.0</v>
      </c>
      <c r="C194" s="3">
        <v>0.0</v>
      </c>
      <c r="D194" s="3">
        <v>0.0</v>
      </c>
      <c r="E194" s="3" t="s">
        <v>197</v>
      </c>
      <c r="F194" s="3" t="str">
        <f>IFERROR(__xludf.DUMMYFUNCTION("GOOGLETRANSLATE(E194,""nl"",""en"")"),"The queen of the literary thriller as Suzanne Vermeer also called, comes after Apres-ski for the second time this year a new thriller book the suite. That the author lives and writes in sunny Barcelona and has worked in the travel industry is clearly in h"&amp;"er book forward. Sunlit resorts, crimes and bad men are Vermeer's favorite themes s.De suite is set in sunny Tenerife. On this island lead single mother Joyce Newport successful hotel. All navigating between work and her adolescent son she tries to find b"&amp;"alance in her life. If Joyce has to work late one evening, she is overpowered by two men who intoxicate her. The next day, Joyce wakes up in one of her own room, and she can hardly remember anything of the night. Then get a man into her office and Joyce u"&amp;"rges a complete suite to be available to. Using his cell phone he shows her film clips of the previous night. This shocking film is the beginning of a blackmail of Joyce's life and her loved ones completely upside throws. But why? And who is holding you b"&amp;"ack? The pressing question Joyce in her grasp, accompanied by exciting situations and conflicts. Face to face with the living dead, pursuits and confinement in a nightclub: Joyce gets it all for her kiezen.Vermeer spends much time introducing and describi"&amp;"ng her characters. Even too much: only after having read a quarter of the book, the story finally gets the first exciting twist. Yet Vermeer manages to maintain this tension poor. And that is because of some odd transitions. For example, a search for a mi"&amp;"ssing family member suddenly interrupted by a story about the history of nightlife in Tenerife. The short chapters that give a glimpse into the mind of minor characters get the momentum of the story. Jammer.De suite is an easy to digest, but not surprisin"&amp;"g meal. As Vermeer with its themes suggests a wegleesroman during a hot summer day. It contains a number of short, exciting events, but a real thriller? No, the title of the Queen just not exciting book would be her better.")</f>
        <v>The queen of the literary thriller as Suzanne Vermeer also called, comes after Apres-ski for the second time this year a new thriller book the suite. That the author lives and writes in sunny Barcelona and has worked in the travel industry is clearly in her book forward. Sunlit resorts, crimes and bad men are Vermeer's favorite themes s.De suite is set in sunny Tenerife. On this island lead single mother Joyce Newport successful hotel. All navigating between work and her adolescent son she tries to find balance in her life. If Joyce has to work late one evening, she is overpowered by two men who intoxicate her. The next day, Joyce wakes up in one of her own room, and she can hardly remember anything of the night. Then get a man into her office and Joyce urges a complete suite to be available to. Using his cell phone he shows her film clips of the previous night. This shocking film is the beginning of a blackmail of Joyce's life and her loved ones completely upside throws. But why? And who is holding you back? The pressing question Joyce in her grasp, accompanied by exciting situations and conflicts. Face to face with the living dead, pursuits and confinement in a nightclub: Joyce gets it all for her kiezen.Vermeer spends much time introducing and describing her characters. Even too much: only after having read a quarter of the book, the story finally gets the first exciting twist. Yet Vermeer manages to maintain this tension poor. And that is because of some odd transitions. For example, a search for a missing family member suddenly interrupted by a story about the history of nightlife in Tenerife. The short chapters that give a glimpse into the mind of minor characters get the momentum of the story. Jammer.De suite is an easy to digest, but not surprising meal. As Vermeer with its themes suggests a wegleesroman during a hot summer day. It contains a number of short, exciting events, but a real thriller? No, the title of the Queen just not exciting book would be her better.</v>
      </c>
    </row>
    <row r="195" ht="15.75" customHeight="1">
      <c r="A195" s="1">
        <v>193.0</v>
      </c>
      <c r="B195" s="3">
        <v>1.0</v>
      </c>
      <c r="C195" s="3">
        <v>1.0</v>
      </c>
      <c r="D195" s="3">
        <v>1.0</v>
      </c>
      <c r="E195" s="3" t="s">
        <v>198</v>
      </c>
      <c r="F195" s="3" t="str">
        <f>IFERROR(__xludf.DUMMYFUNCTION("GOOGLETRANSLATE(E195,""nl"",""en"")"),"In terms of writing style is ""the wrong friend"" me of the books by Patricia Highsmith, not exactly one of the least in the psychological thriller genre. As in her book is the main character in the book of Gert-Jan van den Bemd, Werner, caught in a web h"&amp;"e ever firmer in gets stuck and just can not get out. He is obsessed with sex, does not really have its own opinion and is therefore easily influenced by which he continually gets into trouble. The book is very visual and written therefore seems ideal to "&amp;"be filmed, even when they are hopefully better than is assumed in the book: ""The dream was the book, the reality mediocre film."".")</f>
        <v>In terms of writing style is "the wrong friend" me of the books by Patricia Highsmith, not exactly one of the least in the psychological thriller genre. As in her book is the main character in the book of Gert-Jan van den Bemd, Werner, caught in a web he ever firmer in gets stuck and just can not get out. He is obsessed with sex, does not really have its own opinion and is therefore easily influenced by which he continually gets into trouble. The book is very visual and written therefore seems ideal to be filmed, even when they are hopefully better than is assumed in the book: "The dream was the book, the reality mediocre film.".</v>
      </c>
    </row>
    <row r="196" ht="15.75" customHeight="1">
      <c r="A196" s="1">
        <v>194.0</v>
      </c>
      <c r="B196" s="3">
        <v>0.0</v>
      </c>
      <c r="C196" s="3">
        <v>0.0</v>
      </c>
      <c r="D196" s="3">
        <v>0.0</v>
      </c>
      <c r="E196" s="3" t="s">
        <v>199</v>
      </c>
      <c r="F196" s="3" t="str">
        <f>IFERROR(__xludf.DUMMYFUNCTION("GOOGLETRANSLATE(E196,""nl"",""en"")"),"I got the book of family found it very good. But soon had you by who and what. I've finally just picked because I wanted to know if I did or not it right. But ultimately I'm still not convinced to read a new book by him.")</f>
        <v>I got the book of family found it very good. But soon had you by who and what. I've finally just picked because I wanted to know if I did or not it right. But ultimately I'm still not convinced to read a new book by him.</v>
      </c>
    </row>
    <row r="197" ht="15.75" customHeight="1">
      <c r="A197" s="1">
        <v>195.0</v>
      </c>
      <c r="B197" s="3">
        <v>1.0</v>
      </c>
      <c r="C197" s="3">
        <v>1.0</v>
      </c>
      <c r="D197" s="3">
        <v>1.0</v>
      </c>
      <c r="E197" s="3" t="s">
        <v>200</v>
      </c>
      <c r="F197" s="3" t="str">
        <f>IFERROR(__xludf.DUMMYFUNCTION("GOOGLETRANSLATE(E197,""nl"",""en"")"),"On is recommended to all three parts in order to read Louisa Clark so you can track and get to know her well. I think you enjoyed this book can not separate lezen.Ik of each of the characters and everything Louisa experienced in New York. Quite honestly I"&amp;" can not get enough of. A wonderful series moving to read! For anyone who loves novels!")</f>
        <v>On is recommended to all three parts in order to read Louisa Clark so you can track and get to know her well. I think you enjoyed this book can not separate lezen.Ik of each of the characters and everything Louisa experienced in New York. Quite honestly I can not get enough of. A wonderful series moving to read! For anyone who loves novels!</v>
      </c>
    </row>
    <row r="198" ht="15.75" customHeight="1">
      <c r="A198" s="1">
        <v>196.0</v>
      </c>
      <c r="B198" s="3">
        <v>0.0</v>
      </c>
      <c r="C198" s="3">
        <v>0.0</v>
      </c>
      <c r="D198" s="3">
        <v>0.0</v>
      </c>
      <c r="E198" s="3" t="s">
        <v>201</v>
      </c>
      <c r="F198" s="3" t="str">
        <f>IFERROR(__xludf.DUMMYFUNCTION("GOOGLETRANSLATE(E198,""nl"",""en"")"),"Nice story, but it is the opposite. What happened to the rules on time gymnasts? Ron seems different. He comes across as a coward and a sukkeltje.Je not notice very happy that it's just a script. Still, it will work better justice to the shelves. Indeed, "&amp;"it is rather difficult to see the events for you.")</f>
        <v>Nice story, but it is the opposite. What happened to the rules on time gymnasts? Ron seems different. He comes across as a coward and a sukkeltje.Je not notice very happy that it's just a script. Still, it will work better justice to the shelves. Indeed, it is rather difficult to see the events for you.</v>
      </c>
    </row>
    <row r="199" ht="15.75" customHeight="1">
      <c r="A199" s="1">
        <v>197.0</v>
      </c>
      <c r="B199" s="3">
        <v>0.0</v>
      </c>
      <c r="C199" s="3">
        <v>0.0</v>
      </c>
      <c r="D199" s="3">
        <v>0.0</v>
      </c>
      <c r="E199" s="3" t="s">
        <v>202</v>
      </c>
      <c r="F199" s="3" t="str">
        <f>IFERROR(__xludf.DUMMYFUNCTION("GOOGLETRANSLATE(E199,""nl"",""en"")"),"On the back of the book you are already palmed it must first read before it can be gelegd.Inderdaad if you've put aside and the first, at least one hundred pages, with an awful lot of information about the different families in the town, you come through,"&amp;" you will definitely know how afloopt.Toen eventually I kept secrets were revealed with a hangover zitten.Volkomen implausible that both the woman being raped by her father as her mother, who has seen it happen, do all those years that nothing is going is"&amp;".De high concentration psychopaths in the family where it is all about is far from realistic.")</f>
        <v>On the back of the book you are already palmed it must first read before it can be gelegd.Inderdaad if you've put aside and the first, at least one hundred pages, with an awful lot of information about the different families in the town, you come through, you will definitely know how afloopt.Toen eventually I kept secrets were revealed with a hangover zitten.Volkomen implausible that both the woman being raped by her father as her mother, who has seen it happen, do all those years that nothing is going is.De high concentration psychopaths in the family where it is all about is far from realistic.</v>
      </c>
    </row>
    <row r="200" ht="15.75" customHeight="1">
      <c r="A200" s="1">
        <v>198.0</v>
      </c>
      <c r="B200" s="3">
        <v>1.0</v>
      </c>
      <c r="C200" s="3">
        <v>1.0</v>
      </c>
      <c r="D200" s="3">
        <v>1.0</v>
      </c>
      <c r="E200" s="3" t="s">
        <v>203</v>
      </c>
      <c r="F200" s="3" t="str">
        <f>IFERROR(__xludf.DUMMYFUNCTION("GOOGLETRANSLATE(E200,""nl"",""en"")"),"Read April 2007.Een very entertaining book! I had expected a novel in which Richard is reunited with his loved ones and well that ends well. It certainly is not, Richard gradually becomes a better person and can therefore be better with other people from "&amp;"his environment - which is increasing - deal. Its scope is increasing: Anhil the donut baker and his wife Cynthia who flees a loveless family, his neighbor Nic novelist, Malibu dog walking just arrives one day and even his own son Ben where he kind of ban"&amp;"d again opbouwt.Hij it ""sees"" people are back, causing pain, where everything began, processed and he even remembers his past. Also thanks to ""doctor"" Lusardi.Een quote from the book (by Richard Nic): ""Sometimes you can not do anything for the people"&amp;" you really should do something, not for yourself, but for someone else, a stranger. Fred is a stranger. My strange "".")</f>
        <v>Read April 2007.Een very entertaining book! I had expected a novel in which Richard is reunited with his loved ones and well that ends well. It certainly is not, Richard gradually becomes a better person and can therefore be better with other people from his environment - which is increasing - deal. Its scope is increasing: Anhil the donut baker and his wife Cynthia who flees a loveless family, his neighbor Nic novelist, Malibu dog walking just arrives one day and even his own son Ben where he kind of band again opbouwt.Hij it "sees" people are back, causing pain, where everything began, processed and he even remembers his past. Also thanks to "doctor" Lusardi.Een quote from the book (by Richard Nic): "Sometimes you can not do anything for the people you really should do something, not for yourself, but for someone else, a stranger. Fred is a stranger. My strange ".</v>
      </c>
    </row>
    <row r="201" ht="15.75" customHeight="1">
      <c r="A201" s="1">
        <v>199.0</v>
      </c>
      <c r="B201" s="3">
        <v>1.0</v>
      </c>
      <c r="C201" s="3">
        <v>1.0</v>
      </c>
      <c r="D201" s="3">
        <v>1.0</v>
      </c>
      <c r="E201" s="3" t="s">
        <v>204</v>
      </c>
      <c r="F201" s="3" t="str">
        <f>IFERROR(__xludf.DUMMYFUNCTION("GOOGLETRANSLATE(E201,""nl"",""en"")"),"In this part, the doubts are described which are experiencing Marrie. Grief over death and the unspoken feelings of loved ones were read very well voelbaar.We Marrie on the character itself but also about the events that take place around her. All this is"&amp;" done in a subdued way, quite appropriate in tijdsbeeld.De concerns they had at the time for a proper livelihood to build his keenly felt in the second part. Not to slip off in poverty and almost want to tackle everything with the family to overleven.Ook "&amp;"in this issue, it is clear that the author is particularly knowledgeable and takes the reader on an adventure in time where women still was not obvious to a private comment to hebben.We get the first cars to this story, which heralds a whole new era in th"&amp;"e Netherlands. The opportunities to grow the workforce. For Lammert is the case as he chose the profession of cheese peddler. The inhabitants of houses were rather own boss and border served only to be crossed. They saw their market increasingly groeien.D"&amp;"oor the fascinating story about the customs and culture of this period, you can read about the sometimes strange words around. They are back in the book explained in a glossary, but usually it is not necessary to look in there too because the meaning is c"&amp;"lear when reading geworden.Een nice addition is the epilogue dealing with cheese and cheese vendors, especially the German porters. This relevant information is here I liked a pleasant way offered by Janine.Deze bundle and I can appreciate with 4/5 stars.")</f>
        <v>In this part, the doubts are described which are experiencing Marrie. Grief over death and the unspoken feelings of loved ones were read very well voelbaar.We Marrie on the character itself but also about the events that take place around her. All this is done in a subdued way, quite appropriate in tijdsbeeld.De concerns they had at the time for a proper livelihood to build his keenly felt in the second part. Not to slip off in poverty and almost want to tackle everything with the family to overleven.Ook in this issue, it is clear that the author is particularly knowledgeable and takes the reader on an adventure in time where women still was not obvious to a private comment to hebben.We get the first cars to this story, which heralds a whole new era in the Netherlands. The opportunities to grow the workforce. For Lammert is the case as he chose the profession of cheese peddler. The inhabitants of houses were rather own boss and border served only to be crossed. They saw their market increasingly groeien.Door the fascinating story about the customs and culture of this period, you can read about the sometimes strange words around. They are back in the book explained in a glossary, but usually it is not necessary to look in there too because the meaning is clear when reading geworden.Een nice addition is the epilogue dealing with cheese and cheese vendors, especially the German porters. This relevant information is here I liked a pleasant way offered by Janine.Deze bundle and I can appreciate with 4/5 stars.</v>
      </c>
    </row>
    <row r="202" ht="15.75" customHeight="1">
      <c r="A202" s="1">
        <v>200.0</v>
      </c>
      <c r="B202" s="3">
        <v>0.0</v>
      </c>
      <c r="C202" s="3">
        <v>0.0</v>
      </c>
      <c r="D202" s="3">
        <v>1.0</v>
      </c>
      <c r="E202" s="3" t="s">
        <v>205</v>
      </c>
      <c r="F202" s="3" t="str">
        <f>IFERROR(__xludf.DUMMYFUNCTION("GOOGLETRANSLATE(E202,""nl"",""en"")"),"Simple little story that is loosely based on the disappearance of Natalee Holloway. The main characters are not well developed and are very simple about making all that remains superficial. I thought it was not exciting but one also depends on the other. "&amp;"If you can live more in the characters you feel even more involved in the events. If you are looking for something simple holiday is a great book.")</f>
        <v>Simple little story that is loosely based on the disappearance of Natalee Holloway. The main characters are not well developed and are very simple about making all that remains superficial. I thought it was not exciting but one also depends on the other. If you can live more in the characters you feel even more involved in the events. If you are looking for something simple holiday is a great book.</v>
      </c>
    </row>
    <row r="203" ht="15.75" customHeight="1">
      <c r="A203" s="1">
        <v>201.0</v>
      </c>
      <c r="B203" s="3">
        <v>1.0</v>
      </c>
      <c r="C203" s="3">
        <v>1.0</v>
      </c>
      <c r="D203" s="3">
        <v>1.0</v>
      </c>
      <c r="E203" s="3" t="s">
        <v>206</v>
      </c>
      <c r="F203" s="3" t="str">
        <f>IFERROR(__xludf.DUMMYFUNCTION("GOOGLETRANSLATE(E203,""nl"",""en"")"),"This was just what happens to be! It is exciting and moving, you read along with the main character and hopes that it ends well. I look forward to her next book.")</f>
        <v>This was just what happens to be! It is exciting and moving, you read along with the main character and hopes that it ends well. I look forward to her next book.</v>
      </c>
    </row>
    <row r="204" ht="15.75" customHeight="1">
      <c r="A204" s="1">
        <v>202.0</v>
      </c>
      <c r="B204" s="3">
        <v>0.0</v>
      </c>
      <c r="C204" s="3">
        <v>0.0</v>
      </c>
      <c r="D204" s="3">
        <v>0.0</v>
      </c>
      <c r="E204" s="3" t="s">
        <v>207</v>
      </c>
      <c r="F204" s="3" t="str">
        <f>IFERROR(__xludf.DUMMYFUNCTION("GOOGLETRANSLATE(E204,""nl"",""en"")"),"It's 2020 and all adults have died from the mysterious red disease. The parents of Anna and Astor, who live in a devastated Sicily. The island is a barren and there is no electricity or running water more. Almost no food. All children who still live murde"&amp;"r each other for a can of beans. And there are herds of stray dogs that live dangerously zijn.Ik found the atmosphere in this book fine. It makes sense that a devastated island is not pleasant, but how everyone treats each other and how everything is dest"&amp;"royed gave me a very bad feeling. That feeling heels me down the whole book. Also, for example, Anna of the tire with the roaming dog. First he tries to kill her and she puts him near death. Then she gives him food and he suddenly makes bland, but Anna sh"&amp;"ould not him. I found it to to read and totally onlogisch.Later Astor is kidnapped and Anna goes after him. She also gets into drugs and hallucinations, very to all.This book was not for me, the atmosphere and the story I did not like. Only the end I foun"&amp;"d oké.Ik find it unfortunate, I had heard a lot about this writer, so it was pretty disappointing.")</f>
        <v>It's 2020 and all adults have died from the mysterious red disease. The parents of Anna and Astor, who live in a devastated Sicily. The island is a barren and there is no electricity or running water more. Almost no food. All children who still live murder each other for a can of beans. And there are herds of stray dogs that live dangerously zijn.Ik found the atmosphere in this book fine. It makes sense that a devastated island is not pleasant, but how everyone treats each other and how everything is destroyed gave me a very bad feeling. That feeling heels me down the whole book. Also, for example, Anna of the tire with the roaming dog. First he tries to kill her and she puts him near death. Then she gives him food and he suddenly makes bland, but Anna should not him. I found it to to read and totally onlogisch.Later Astor is kidnapped and Anna goes after him. She also gets into drugs and hallucinations, very to all.This book was not for me, the atmosphere and the story I did not like. Only the end I found oké.Ik find it unfortunate, I had heard a lot about this writer, so it was pretty disappointing.</v>
      </c>
    </row>
    <row r="205" ht="15.75" customHeight="1">
      <c r="A205" s="1">
        <v>203.0</v>
      </c>
      <c r="B205" s="3">
        <v>0.0</v>
      </c>
      <c r="C205" s="3">
        <v>0.0</v>
      </c>
      <c r="D205" s="3">
        <v>0.0</v>
      </c>
      <c r="E205" s="3" t="s">
        <v>208</v>
      </c>
      <c r="F205" s="3" t="str">
        <f>IFERROR(__xludf.DUMMYFUNCTION("GOOGLETRANSLATE(E205,""nl"",""en"")"),"""If I say no I feel guilty"" of the translation ""When I say no, I feel guilty"", provides the tools to better yourself out, without others kwetsen.Veel people find it difficult to ""no"" to say and feel guilty if they do doen.Om better for your rights a"&amp;"nd to dare to come, Smith writes, psychotherapist, some assertive verbal techniques such as ""broken record"" (repeat and insist, without malice, irritation or raising his voice), ""acceptable compromise"", ""missed"" (accept the criticism), ""self-revela"&amp;"tion"", ""negative affirmation"" and ""inquiry"" .The message, however, is partly lost by the amount of unpleasant readable boring theory. Examples and dialogues (which were incidentally readable) attempt to clarify the various techniques, but implementat"&amp;"ion often seems easier than it actually is.")</f>
        <v>"If I say no I feel guilty" of the translation "When I say no, I feel guilty", provides the tools to better yourself out, without others kwetsen.Veel people find it difficult to "no" to say and feel guilty if they do doen.Om better for your rights and to dare to come, Smith writes, psychotherapist, some assertive verbal techniques such as "broken record" (repeat and insist, without malice, irritation or raising his voice), "acceptable compromise", "missed" (accept the criticism), "self-revelation", "negative affirmation" and "inquiry" .The message, however, is partly lost by the amount of unpleasant readable boring theory. Examples and dialogues (which were incidentally readable) attempt to clarify the various techniques, but implementation often seems easier than it actually is.</v>
      </c>
    </row>
    <row r="206" ht="15.75" customHeight="1">
      <c r="A206" s="1">
        <v>204.0</v>
      </c>
      <c r="B206" s="3">
        <v>0.0</v>
      </c>
      <c r="C206" s="3">
        <v>0.0</v>
      </c>
      <c r="D206" s="3">
        <v>0.0</v>
      </c>
      <c r="E206" s="3" t="s">
        <v>209</v>
      </c>
      <c r="F206" s="3" t="str">
        <f>IFERROR(__xludf.DUMMYFUNCTION("GOOGLETRANSLATE(E206,""nl"",""en"")"),"I'm actually glad that this book is out. It reads very smoothly, but the story itself was mediocre fascinate me because of the smooth writing style still two stars!")</f>
        <v>I'm actually glad that this book is out. It reads very smoothly, but the story itself was mediocre fascinate me because of the smooth writing style still two stars!</v>
      </c>
    </row>
    <row r="207" ht="15.75" customHeight="1">
      <c r="A207" s="1">
        <v>205.0</v>
      </c>
      <c r="B207" s="3">
        <v>0.0</v>
      </c>
      <c r="C207" s="3">
        <v>0.0</v>
      </c>
      <c r="D207" s="3">
        <v>0.0</v>
      </c>
      <c r="E207" s="3" t="s">
        <v>210</v>
      </c>
      <c r="F207" s="3" t="str">
        <f>IFERROR(__xludf.DUMMYFUNCTION("GOOGLETRANSLATE(E207,""nl"",""en"")"),"Where 'Scratched souls definitely deserved five stars and ""Brother Twist' at least four,"" The evil and the river 'unfortunately remains far behind. The story involves the murder of a 16-year-old girl and the search for the story had dader.Het itself can"&amp;" be quite reasonable, as Ellory and / or its editors had deleted one third. Now the book gives particular impatience and irritation op.Ellory seems ""Evil and the river 'to have an easy trick to do. For example, the book full of repetitions. There, interv"&amp;"iews and a little further to be retold again to another character, which in turn 'bewilderment' responding. There are philosophical about the war and other things that just too many open doors in stages. Finally irritates the reader the enormous numbers o"&amp;"f names and details that mean later very little to prove. No, 'There evil and the river' Ellory really made a slip. Nevertheless, I will definitely give him another chance, for ""Scratched souls"" was the best thriller / road movie I ever read.")</f>
        <v>Where 'Scratched souls definitely deserved five stars and "Brother Twist' at least four," The evil and the river 'unfortunately remains far behind. The story involves the murder of a 16-year-old girl and the search for the story had dader.Het itself can be quite reasonable, as Ellory and / or its editors had deleted one third. Now the book gives particular impatience and irritation op.Ellory seems "Evil and the river 'to have an easy trick to do. For example, the book full of repetitions. There, interviews and a little further to be retold again to another character, which in turn 'bewilderment' responding. There are philosophical about the war and other things that just too many open doors in stages. Finally irritates the reader the enormous numbers of names and details that mean later very little to prove. No, 'There evil and the river' Ellory really made a slip. Nevertheless, I will definitely give him another chance, for "Scratched souls" was the best thriller / road movie I ever read.</v>
      </c>
    </row>
    <row r="208" ht="15.75" customHeight="1">
      <c r="A208" s="1">
        <v>206.0</v>
      </c>
      <c r="B208" s="3">
        <v>1.0</v>
      </c>
      <c r="C208" s="3">
        <v>1.0</v>
      </c>
      <c r="D208" s="3">
        <v>1.0</v>
      </c>
      <c r="E208" s="3" t="s">
        <v>211</v>
      </c>
      <c r="F208" s="3" t="str">
        <f>IFERROR(__xludf.DUMMYFUNCTION("GOOGLETRANSLATE(E208,""nl"",""en"")"),"Peter van Zonneveld Neerlandicus specializing in the nineteenth century and Indian literature. He has written many highly readable books and articles on these subjects. But he has besides this nonfiction also -from the point size modest- literary oeuvre t"&amp;"o his name: some wonderful short stories and travelogues. One of the highlights is ""The Secret of Leiden's Hortus 'from 1990. A beautiful book of 49 pages, published by Conserve.In"" The secret of Leiden's Hortus' is the love which the central protagonis"&amp;"t as fourteen conceives the beautiful , Indian Myra same age. A second leading role for another love of the protagonist: the botanical garden of Leiden University. Zonneveld writes so on, you immediately want to step on a visit in the train to Leiden. Bot"&amp;"anical gardens in the Netherlands and the rest of the world Van Zonneveld wrote, who studied biology, moreover, a non-fiction book, ""Earth Paradijzen'.Maar thus is not everything said about the secret of the Leiden Hortus. Because it is also about the li"&amp;"felong friendship of some students, the love of a tabby cat, the Museum of Ethnology in Leiden (once even visits) and who and whatnot meer.Peter Zonneveld can tell a lot in very little, accurate words chosen. ""The secret of Leiden's Hortus' belongs undou"&amp;"btedly the highlights of the modern Dutch literature.")</f>
        <v>Peter van Zonneveld Neerlandicus specializing in the nineteenth century and Indian literature. He has written many highly readable books and articles on these subjects. But he has besides this nonfiction also -from the point size modest- literary oeuvre to his name: some wonderful short stories and travelogues. One of the highlights is "The Secret of Leiden's Hortus 'from 1990. A beautiful book of 49 pages, published by Conserve.In" The secret of Leiden's Hortus' is the love which the central protagonist as fourteen conceives the beautiful , Indian Myra same age. A second leading role for another love of the protagonist: the botanical garden of Leiden University. Zonneveld writes so on, you immediately want to step on a visit in the train to Leiden. Botanical gardens in the Netherlands and the rest of the world Van Zonneveld wrote, who studied biology, moreover, a non-fiction book, "Earth Paradijzen'.Maar thus is not everything said about the secret of the Leiden Hortus. Because it is also about the lifelong friendship of some students, the love of a tabby cat, the Museum of Ethnology in Leiden (once even visits) and who and whatnot meer.Peter Zonneveld can tell a lot in very little, accurate words chosen. "The secret of Leiden's Hortus' belongs undoubtedly the highlights of the modern Dutch literature.</v>
      </c>
    </row>
    <row r="209" ht="15.75" customHeight="1">
      <c r="A209" s="1">
        <v>207.0</v>
      </c>
      <c r="B209" s="3">
        <v>1.0</v>
      </c>
      <c r="C209" s="3">
        <v>1.0</v>
      </c>
      <c r="D209" s="3">
        <v>1.0</v>
      </c>
      <c r="E209" s="3" t="s">
        <v>212</v>
      </c>
      <c r="F209" s="3" t="str">
        <f>IFERROR(__xludf.DUMMYFUNCTION("GOOGLETRANSLATE(E209,""nl"",""en"")"),"The fourth part again sisters out of seven series. I found this a very nice verhaal.Vooral the history section playing in Australia. do not know as well that adds the person Ace to the story. Perhaps it is later discussed. The book continues from the firs"&amp;"t page to the last buoys volt written.")</f>
        <v>The fourth part again sisters out of seven series. I found this a very nice verhaal.Vooral the history section playing in Australia. do not know as well that adds the person Ace to the story. Perhaps it is later discussed. The book continues from the first page to the last buoys volt written.</v>
      </c>
    </row>
    <row r="210" ht="15.75" customHeight="1">
      <c r="A210" s="1">
        <v>208.0</v>
      </c>
      <c r="B210" s="3">
        <v>1.0</v>
      </c>
      <c r="C210" s="3">
        <v>1.0</v>
      </c>
      <c r="D210" s="3">
        <v>1.0</v>
      </c>
      <c r="E210" s="3" t="s">
        <v>213</v>
      </c>
      <c r="F210" s="3" t="str">
        <f>IFERROR(__xludf.DUMMYFUNCTION("GOOGLETRANSLATE(E210,""nl"",""en"")"),"The short stories in the collection 'Someone is' are surprising and provocative. Sometimes almost surreal: Leen Van Der Schueren takes the reader into a creative thinking, which recognizable feelings are exposed original and absurd way. The mostly funny s"&amp;"tories are written quickly and with a mild tone. In some of the stories we read sharp observations in other stories philosophical thoughts (twists) and others cheerful word games. For the reader fine that there is no less than 120 stories in the bundle ar"&amp;"e staan.'Iemand 'is the second book of the Ghent writer Leen Van Der Schueren. She is head of a treatment unit for people with psychotic problems. In 2014, her literary debut 'The Neighbor', a collection of six stories.")</f>
        <v>The short stories in the collection 'Someone is' are surprising and provocative. Sometimes almost surreal: Leen Van Der Schueren takes the reader into a creative thinking, which recognizable feelings are exposed original and absurd way. The mostly funny stories are written quickly and with a mild tone. In some of the stories we read sharp observations in other stories philosophical thoughts (twists) and others cheerful word games. For the reader fine that there is no less than 120 stories in the bundle are staan.'Iemand 'is the second book of the Ghent writer Leen Van Der Schueren. She is head of a treatment unit for people with psychotic problems. In 2014, her literary debut 'The Neighbor', a collection of six stories.</v>
      </c>
    </row>
    <row r="211" ht="15.75" customHeight="1">
      <c r="A211" s="1">
        <v>209.0</v>
      </c>
      <c r="B211" s="3">
        <v>1.0</v>
      </c>
      <c r="C211" s="3">
        <v>1.0</v>
      </c>
      <c r="D211" s="3">
        <v>1.0</v>
      </c>
      <c r="E211" s="3" t="s">
        <v>214</v>
      </c>
      <c r="F211" s="3" t="str">
        <f>IFERROR(__xludf.DUMMYFUNCTION("GOOGLETRANSLATE(E211,""nl"",""en"")"),"Through the Dizzie readers I came across this book, it was my first book of the year I started on New Year's Day and also to hit uitlas.Een I might begin with what a breathtaking book, which dragged into you is in a street that is geterrorisseerd by Bob O"&amp;"swald and his four daughters, all that happened (and that's a lot) has its origins in this familie.De voltage is increased to a perfect as unthinkable as terrifying end, making it a thriller could be, but from a very high gehalte.De emotional musings of S"&amp;"kunk is a wonderful conclusion to this thrilling verhaal.Zeer credible, with superb set-down characters, this book deserves 5 Thumbs twice over, large class")</f>
        <v>Through the Dizzie readers I came across this book, it was my first book of the year I started on New Year's Day and also to hit uitlas.Een I might begin with what a breathtaking book, which dragged into you is in a street that is geterrorisseerd by Bob Oswald and his four daughters, all that happened (and that's a lot) has its origins in this familie.De voltage is increased to a perfect as unthinkable as terrifying end, making it a thriller could be, but from a very high gehalte.De emotional musings of Skunk is a wonderful conclusion to this thrilling verhaal.Zeer credible, with superb set-down characters, this book deserves 5 Thumbs twice over, large class</v>
      </c>
    </row>
    <row r="212" ht="15.75" customHeight="1">
      <c r="A212" s="1">
        <v>210.0</v>
      </c>
      <c r="B212" s="3">
        <v>0.0</v>
      </c>
      <c r="C212" s="3">
        <v>0.0</v>
      </c>
      <c r="D212" s="3">
        <v>1.0</v>
      </c>
      <c r="E212" s="3" t="s">
        <v>215</v>
      </c>
      <c r="F212" s="3" t="str">
        <f>IFERROR(__xludf.DUMMYFUNCTION("GOOGLETRANSLATE(E212,""nl"",""en"")"),"The book cover is not really one I would pick up in the store. The shiny red letters attract me to it, but the gray color is a bit boring even though it reflects vroeger.Het book is about Jake Troy Delaney, he sits in a special unit and has no problems ki"&amp;"lling men, women or men. But he has trouble killing. Its mission is to make the US president Kennedy to murder, it so happened on Friday, November 22, 1963. Who gives the order he does not know and does not even interest him. From a stoepput he takes in a"&amp;"nd shoots his position. When Jack finds out that he is on the death list, he wants to know who the sponsor was and why he must die. Anyone who has anything of the murder know is silenced by the client. When Jack to tell his story in the newspaper, he met "&amp;"Rosaly Bloomfield, which allows him to speak because the editor does not have time. Both of them hitting each other in the grip, and there is a love affair. Jack tells nothing about his past work and Rosaly trying to figure out why every time Jack as clos"&amp;"ed. Rosaly is commanded from the Kennedy assassination to revisit and her father who works raises questions in the Pentagon, where Jack does not want to give the answer. When it really gets too hot under his feet and Rosaly and Jack to marry Jack actually"&amp;" flight and leave everything behind. 50 years later, he was discovered by chance by some boys and taking a video of what appears on you tube. Jack Rosaly writes a letter in which he explains what his motive Kennedy murder without mercy. It was not only th"&amp;"e mission but he had a deep-seated hatred Kennedy.Beredenering: The book I could read for reading groups of Hebban and the story seemed interesting to me because it was about the Kennedy assassination and I happened last year in America and the street was"&amp;" seen where the murder was committed. Writer Lex Pieffers I had never heard and was very curious about his story about this moord.Het book is subdivided into many short chapters, which I think is fine just read was about a lot of different people. The mai"&amp;"n characters are Jack and Rosaly, maarr are many people in the book with his education, family, friends and work to do. At some point there will be another Jack, I had rather be there another name for bedacht.Ik can not exactly tell how the story was now."&amp;" I found it a bit messy and mixed ongoing story. I also think that the more a man's story, there are also some technical terms in terms of weapons. After more than half of the book to read, I was struggling to do, it was just me buoys and I was still curi"&amp;"ous about how and why Kennedy was dead. The book is out and I can not tell. Pity me it was not really clear. The story could have been explored much further after 50 years. The plot I found confusing and end a cold douche.Oordeel: It's not my kind of book"&amp;". I will not recommend it to someone soon. I give the book two stars, the tension was really high and I think a book that otherwise could have been worked out.")</f>
        <v>The book cover is not really one I would pick up in the store. The shiny red letters attract me to it, but the gray color is a bit boring even though it reflects vroeger.Het book is about Jake Troy Delaney, he sits in a special unit and has no problems killing men, women or men. But he has trouble killing. Its mission is to make the US president Kennedy to murder, it so happened on Friday, November 22, 1963. Who gives the order he does not know and does not even interest him. From a stoepput he takes in and shoots his position. When Jack finds out that he is on the death list, he wants to know who the sponsor was and why he must die. Anyone who has anything of the murder know is silenced by the client. When Jack to tell his story in the newspaper, he met Rosaly Bloomfield, which allows him to speak because the editor does not have time. Both of them hitting each other in the grip, and there is a love affair. Jack tells nothing about his past work and Rosaly trying to figure out why every time Jack as closed. Rosaly is commanded from the Kennedy assassination to revisit and her father who works raises questions in the Pentagon, where Jack does not want to give the answer. When it really gets too hot under his feet and Rosaly and Jack to marry Jack actually flight and leave everything behind. 50 years later, he was discovered by chance by some boys and taking a video of what appears on you tube. Jack Rosaly writes a letter in which he explains what his motive Kennedy murder without mercy. It was not only the mission but he had a deep-seated hatred Kennedy.Beredenering: The book I could read for reading groups of Hebban and the story seemed interesting to me because it was about the Kennedy assassination and I happened last year in America and the street was seen where the murder was committed. Writer Lex Pieffers I had never heard and was very curious about his story about this moord.Het book is subdivided into many short chapters, which I think is fine just read was about a lot of different people. The main characters are Jack and Rosaly, maarr are many people in the book with his education, family, friends and work to do. At some point there will be another Jack, I had rather be there another name for bedacht.Ik can not exactly tell how the story was now. I found it a bit messy and mixed ongoing story. I also think that the more a man's story, there are also some technical terms in terms of weapons. After more than half of the book to read, I was struggling to do, it was just me buoys and I was still curious about how and why Kennedy was dead. The book is out and I can not tell. Pity me it was not really clear. The story could have been explored much further after 50 years. The plot I found confusing and end a cold douche.Oordeel: It's not my kind of book. I will not recommend it to someone soon. I give the book two stars, the tension was really high and I think a book that otherwise could have been worked out.</v>
      </c>
    </row>
    <row r="213" ht="15.75" customHeight="1">
      <c r="A213" s="1">
        <v>211.0</v>
      </c>
      <c r="B213" s="3">
        <v>1.0</v>
      </c>
      <c r="C213" s="3">
        <v>1.0</v>
      </c>
      <c r="D213" s="3">
        <v>1.0</v>
      </c>
      <c r="E213" s="3" t="s">
        <v>216</v>
      </c>
      <c r="F213" s="3" t="str">
        <f>IFERROR(__xludf.DUMMYFUNCTION("GOOGLETRANSLATE(E213,""nl"",""en"")"),"A beautiful and well-written literary thriller debut this Rosamund Lupton.Het thriller aspect is the famous ""Wieheeft done"" but nice vormgegevenin a letter from Beatrice to her vermoorddezusje Tess (or was it suicide?) In this letter constitute conversa"&amp;"tions vanBeatrice a thread with her lawyer Wright. You keep wondering if hetnu was murder or suicide and the possible culprit. The literature is also present in the book because it is full of beautiful zinnen.Kortom a successful literary thriller genre be"&amp;"fore calling.")</f>
        <v>A beautiful and well-written literary thriller debut this Rosamund Lupton.Het thriller aspect is the famous "Wieheeft done" but nice vormgegevenin a letter from Beatrice to her vermoorddezusje Tess (or was it suicide?) In this letter constitute conversations vanBeatrice a thread with her lawyer Wright. You keep wondering if hetnu was murder or suicide and the possible culprit. The literature is also present in the book because it is full of beautiful zinnen.Kortom a successful literary thriller genre before calling.</v>
      </c>
    </row>
    <row r="214" ht="15.75" customHeight="1">
      <c r="A214" s="1">
        <v>212.0</v>
      </c>
      <c r="B214" s="3">
        <v>1.0</v>
      </c>
      <c r="C214" s="3">
        <v>1.0</v>
      </c>
      <c r="D214" s="3">
        <v>1.0</v>
      </c>
      <c r="E214" s="3" t="s">
        <v>217</v>
      </c>
      <c r="F214" s="3" t="str">
        <f>IFERROR(__xludf.DUMMYFUNCTION("GOOGLETRANSLATE(E214,""nl"",""en"")"),"Author and millionaire Joe Vitale knows the ropes, knows what poverty. He helped himself to the top has been a lot of bestsellers to his name. He knows thoughtful compassionate way marketing and spirituality together brengen.In his latest book The Million"&amp;"aire woke up he wants to be ""secrets"" with you. He teaches you a different look at money, release your beliefs around money and share. The title awakened millionaire symbolizes all that you can give a rich feel, not just money. Money is often used as a "&amp;"metaphor in the book, but there is also a chance literally commanded to teach make a lot of money to attract and your work.The book is divided into two parts. The first part is mainly about the different watch money learning. Is money really the root of a"&amp;"ll evil? Joe Vitale shows how he became rich and how it can be handled in a positive way with money. He shows that really woke millionaire consists of a fairly large group of positive people. All ""rich"" people who probably are not even aware that they b"&amp;"elong to a group. But one by one the people who really have something in common. They see the real value of money. It is a tool that you can deploy to achieve your true passion and vice versa: earn money with your passion. Whether it comes to traveling, h"&amp;"elping others, or lose yourself in making art that is not important. What particularly matters is that you learn how to make money in a positive way for you to work and the people around you ""Soul + money = more soul + more money."" - Joe VitaleIn the se"&amp;"cond half Joe Vitale is fully focused the reader. Whether it is about a thousand euros or billions, that is not important. The book teaches you that you may and can be successful, how to follow the person you grow your passion (s). Growth in all respects,"&amp;" enriching your life through the law of attraction. How you look at things, affects your life and what you on your path to'll attract. This section concludes with a bonus share based on The Secret Prayer and Initiate hyper manifestation of rijkdom.De Awak"&amp;"ened Millionaire is a nice addition to previously published spiritual books about mind power, glamor and change in thinking. For people who are already well familiar with these topics, this book is a pleasant reminder. For whom this topic is completely ne"&amp;"w, awakened millionaire is a nice introduction to this fascinating subject. Joe Vitale writes sober and clear, explains with examples of inspiring and compelling stories. It also helps that he knows what he is talking about. He is a millionaire and put hi"&amp;"s money regularly and mindset to help others, that makes the whole right a lot more credible and motivated to go to work there themselves.")</f>
        <v>Author and millionaire Joe Vitale knows the ropes, knows what poverty. He helped himself to the top has been a lot of bestsellers to his name. He knows thoughtful compassionate way marketing and spirituality together brengen.In his latest book The Millionaire woke up he wants to be "secrets" with you. He teaches you a different look at money, release your beliefs around money and share. The title awakened millionaire symbolizes all that you can give a rich feel, not just money. Money is often used as a metaphor in the book, but there is also a chance literally commanded to teach make a lot of money to attract and your work.The book is divided into two parts. The first part is mainly about the different watch money learning. Is money really the root of all evil? Joe Vitale shows how he became rich and how it can be handled in a positive way with money. He shows that really woke millionaire consists of a fairly large group of positive people. All "rich" people who probably are not even aware that they belong to a group. But one by one the people who really have something in common. They see the real value of money. It is a tool that you can deploy to achieve your true passion and vice versa: earn money with your passion. Whether it comes to traveling, helping others, or lose yourself in making art that is not important. What particularly matters is that you learn how to make money in a positive way for you to work and the people around you "Soul + money = more soul + more money." - Joe VitaleIn the second half Joe Vitale is fully focused the reader. Whether it is about a thousand euros or billions, that is not important. The book teaches you that you may and can be successful, how to follow the person you grow your passion (s). Growth in all respects, enriching your life through the law of attraction. How you look at things, affects your life and what you on your path to'll attract. This section concludes with a bonus share based on The Secret Prayer and Initiate hyper manifestation of rijkdom.De Awakened Millionaire is a nice addition to previously published spiritual books about mind power, glamor and change in thinking. For people who are already well familiar with these topics, this book is a pleasant reminder. For whom this topic is completely new, awakened millionaire is a nice introduction to this fascinating subject. Joe Vitale writes sober and clear, explains with examples of inspiring and compelling stories. It also helps that he knows what he is talking about. He is a millionaire and put his money regularly and mindset to help others, that makes the whole right a lot more credible and motivated to go to work there themselves.</v>
      </c>
    </row>
    <row r="215" ht="15.75" customHeight="1">
      <c r="A215" s="1">
        <v>213.0</v>
      </c>
      <c r="B215" s="3">
        <v>0.0</v>
      </c>
      <c r="C215" s="3">
        <v>0.0</v>
      </c>
      <c r="D215" s="3">
        <v>0.0</v>
      </c>
      <c r="E215" s="3" t="s">
        <v>218</v>
      </c>
      <c r="F215" s="3" t="str">
        <f>IFERROR(__xludf.DUMMYFUNCTION("GOOGLETRANSLATE(E215,""nl"",""en"")"),"He is finally out. And yes it is disappointing. I want to read it absolutely because I surely wanted to know how it ended. Curiosity killed the cat ... Well, even a bad book should and I will read, afwijkinkje zeker.Het end is surprising that I did not ex"&amp;"pect, but the whole book is plodding, poorly written, dull, all those brackets for you to be crazy I still have not understood what the killer drives hear, and that girl is who came hmmm .... how should I say: really? I find the right words not to describ"&amp;"e her behavior. A very strange book, I guess it does not really.")</f>
        <v>He is finally out. And yes it is disappointing. I want to read it absolutely because I surely wanted to know how it ended. Curiosity killed the cat ... Well, even a bad book should and I will read, afwijkinkje zeker.Het end is surprising that I did not expect, but the whole book is plodding, poorly written, dull, all those brackets for you to be crazy I still have not understood what the killer drives hear, and that girl is who came hmmm .... how should I say: really? I find the right words not to describe her behavior. A very strange book, I guess it does not really.</v>
      </c>
    </row>
    <row r="216" ht="15.75" customHeight="1">
      <c r="A216" s="1">
        <v>214.0</v>
      </c>
      <c r="B216" s="3">
        <v>0.0</v>
      </c>
      <c r="C216" s="3">
        <v>0.0</v>
      </c>
      <c r="D216" s="3">
        <v>0.0</v>
      </c>
      <c r="E216" s="3" t="s">
        <v>219</v>
      </c>
      <c r="F216" s="3" t="str">
        <f>IFERROR(__xludf.DUMMYFUNCTION("GOOGLETRANSLATE(E216,""nl"",""en"")"),"Meg Corbyn fled from the current names and is hereby entered the territory of the others, called Terra Indigene. These beings are not human, hence the name. They are ferocious natives Navid and they have evolved so that they can adapt to anything. Then ca"&amp;"me the men. These are just pieces of meat for the others but they tolerate their presence. Soon Meg is accepted as the new ""contact person"" who acts as the hatch between the people and the Others and balances on the dangerous line between the Others and"&amp;" the people they had to flee, before the term Namen.De expectation that was a legible Urban Fantasy book. It was expected to dive into a new world and discover the power woman named Meg Corbyn. Honestly said also begin a romance in verwacht.Te with the wr"&amp;"iting style. The chapters were very long, so the book is fast play and it was much too wordy. There were to be so many elements that remember! Paving the way lost and the book is discarded again. The understanding between the people and the others is anot"&amp;"her thing. The Others Wild, rugged, dangerous, aggressive and see people as nothing more than meat which invents handy gadgets. Until Meg Corbyn comes along and it seemed like they changed hands tame parrots. Meg as a liaison function is mainly to receive"&amp;" mail and parcels, sort and move forward. That is the function of the contact person. Quite logical that this function then executes it? Apparently not because all of the others suddenly finds her very much because she does her work and brings about packa"&amp;"ges ... it shines through that was very distracting? Add the fact that this is where a third of the book is long only and will then also pretty boring. The romance is missing ... What is good about this book is that it shows how well it works to just be k"&amp;"ind to people. Literally, if you face to face with a bloodthirsty wolf and you're kind, the wolf ... calms But late on a deeper level, I do also see the relationships between different groups and how they can be looked down on a group. Also what it does w"&amp;"ith the other group. In the story, people are indeed very oppressed and inferior treatment, and they want to come up in rebellion, although the others are so frightening. What was nice was that Meg changed pathetic ignorant girl into a woman who gradually"&amp;" discovers who she fell in is.Alles tallied up the book very disappointing. Expectations were not very high, yet the book they could not keep. It was tedious, had little plot was difficult to get through, and there was not enough depth in. There are some "&amp;"positives to be found but very little.")</f>
        <v>Meg Corbyn fled from the current names and is hereby entered the territory of the others, called Terra Indigene. These beings are not human, hence the name. They are ferocious natives Navid and they have evolved so that they can adapt to anything. Then came the men. These are just pieces of meat for the others but they tolerate their presence. Soon Meg is accepted as the new "contact person" who acts as the hatch between the people and the Others and balances on the dangerous line between the Others and the people they had to flee, before the term Namen.De expectation that was a legible Urban Fantasy book. It was expected to dive into a new world and discover the power woman named Meg Corbyn. Honestly said also begin a romance in verwacht.Te with the writing style. The chapters were very long, so the book is fast play and it was much too wordy. There were to be so many elements that remember! Paving the way lost and the book is discarded again. The understanding between the people and the others is another thing. The Others Wild, rugged, dangerous, aggressive and see people as nothing more than meat which invents handy gadgets. Until Meg Corbyn comes along and it seemed like they changed hands tame parrots. Meg as a liaison function is mainly to receive mail and parcels, sort and move forward. That is the function of the contact person. Quite logical that this function then executes it? Apparently not because all of the others suddenly finds her very much because she does her work and brings about packages ... it shines through that was very distracting? Add the fact that this is where a third of the book is long only and will then also pretty boring. The romance is missing ... What is good about this book is that it shows how well it works to just be kind to people. Literally, if you face to face with a bloodthirsty wolf and you're kind, the wolf ... calms But late on a deeper level, I do also see the relationships between different groups and how they can be looked down on a group. Also what it does with the other group. In the story, people are indeed very oppressed and inferior treatment, and they want to come up in rebellion, although the others are so frightening. What was nice was that Meg changed pathetic ignorant girl into a woman who gradually discovers who she fell in is.Alles tallied up the book very disappointing. Expectations were not very high, yet the book they could not keep. It was tedious, had little plot was difficult to get through, and there was not enough depth in. There are some positives to be found but very little.</v>
      </c>
    </row>
    <row r="217" ht="15.75" customHeight="1">
      <c r="A217" s="1">
        <v>215.0</v>
      </c>
      <c r="B217" s="3">
        <v>1.0</v>
      </c>
      <c r="C217" s="3">
        <v>1.0</v>
      </c>
      <c r="D217" s="3">
        <v>1.0</v>
      </c>
      <c r="E217" s="3" t="s">
        <v>220</v>
      </c>
      <c r="F217" s="3" t="str">
        <f>IFERROR(__xludf.DUMMYFUNCTION("GOOGLETRANSLATE(E217,""nl"",""en"")"),"I read Nachtzuster in one go off. The combination between the voltage of the detective story and the experiences of Lindells characters makes it difficult to put the book away. Even now I'm still curious about the rest of inspector Cato's life. Sometimes "&amp;"get bored series. Lindell has not reached that point yet long: in a proper dosage they bring new elements in the lives of its protagonists. They manage it very well in there real personalities with natural and often recognizable comments to make. This is "&amp;"the immersion in the story only at goede.In Nachtzuster is Cato remarried with Bente, the relationship with his sons is calmer. By his responsible job he makes too little time for his family and his mother. Therefore he feels guilty, yet he can not rest t"&amp;"he murder of an old woman. Especially since the disappearance of the granddaughter of the victim, two weeks before the murder, probably somewhere something about the murder has to do. Time is a crucial factor.Ik thought so after Dreamcatcher and The mourn"&amp;"ing cloak, but now I know for sure: Lindell has a new fan. Five stars for all the moments of recognition and the clammy hands at the end. I look forward to the next Lindell.")</f>
        <v>I read Nachtzuster in one go off. The combination between the voltage of the detective story and the experiences of Lindells characters makes it difficult to put the book away. Even now I'm still curious about the rest of inspector Cato's life. Sometimes get bored series. Lindell has not reached that point yet long: in a proper dosage they bring new elements in the lives of its protagonists. They manage it very well in there real personalities with natural and often recognizable comments to make. This is the immersion in the story only at goede.In Nachtzuster is Cato remarried with Bente, the relationship with his sons is calmer. By his responsible job he makes too little time for his family and his mother. Therefore he feels guilty, yet he can not rest the murder of an old woman. Especially since the disappearance of the granddaughter of the victim, two weeks before the murder, probably somewhere something about the murder has to do. Time is a crucial factor.Ik thought so after Dreamcatcher and The mourning cloak, but now I know for sure: Lindell has a new fan. Five stars for all the moments of recognition and the clammy hands at the end. I look forward to the next Lindell.</v>
      </c>
    </row>
    <row r="218" ht="15.75" customHeight="1">
      <c r="A218" s="1">
        <v>216.0</v>
      </c>
      <c r="B218" s="3">
        <v>1.0</v>
      </c>
      <c r="C218" s="3">
        <v>0.0</v>
      </c>
      <c r="D218" s="3">
        <v>1.0</v>
      </c>
      <c r="E218" s="3" t="s">
        <v>221</v>
      </c>
      <c r="F218" s="3" t="str">
        <f>IFERROR(__xludf.DUMMYFUNCTION("GOOGLETRANSLATE(E218,""nl"",""en"")"),"Marc, part of three friends (the others are Aleix, a rich man's son, who also dealer and Gina, a girl who is quite fond of Marc) falls out of the window of 11 eleven high and will not survive, however, is a strange smell in the crash and an investigation "&amp;"reveals that no accident was but opzet.Het investigation continues and the events traced back to the past where Marc attended a summer camp, where a girl died from drowning, there seems to be the origin of everything liggen.Tegelijkertijd to this research"&amp;" is being done an investigation into one of the inspectors a doctor who kept tackled rather harshly engaged in trafficking in women, this is really serious as the doctor says the verdwijnt.Ik platform did not think it quite good thriller, before there was"&amp;" too much crammed into one story to be credible, but I have read it with pleasure, but usually I can only judge as I thrillers z e got out and later think about it and I have to conclude that this really is again a thriller that is able to join the gray, "&amp;"soon forgotten hitting thrillers.")</f>
        <v>Marc, part of three friends (the others are Aleix, a rich man's son, who also dealer and Gina, a girl who is quite fond of Marc) falls out of the window of 11 eleven high and will not survive, however, is a strange smell in the crash and an investigation reveals that no accident was but opzet.Het investigation continues and the events traced back to the past where Marc attended a summer camp, where a girl died from drowning, there seems to be the origin of everything liggen.Tegelijkertijd to this research is being done an investigation into one of the inspectors a doctor who kept tackled rather harshly engaged in trafficking in women, this is really serious as the doctor says the verdwijnt.Ik platform did not think it quite good thriller, before there was too much crammed into one story to be credible, but I have read it with pleasure, but usually I can only judge as I thrillers z e got out and later think about it and I have to conclude that this really is again a thriller that is able to join the gray, soon forgotten hitting thrillers.</v>
      </c>
    </row>
    <row r="219" ht="15.75" customHeight="1">
      <c r="A219" s="1">
        <v>217.0</v>
      </c>
      <c r="B219" s="3">
        <v>1.0</v>
      </c>
      <c r="C219" s="3">
        <v>1.0</v>
      </c>
      <c r="D219" s="3">
        <v>1.0</v>
      </c>
      <c r="E219" s="3" t="s">
        <v>222</v>
      </c>
      <c r="F219" s="3" t="str">
        <f>IFERROR(__xludf.DUMMYFUNCTION("GOOGLETRANSLATE(E219,""nl"",""en"")"),"The water masters is the 2nd book I read by Dani lle Hermans, and so far her best. The book takes you right into the story, which you can discard it hard. There are several storylines, including a 400 years ago (in italics). The story is well written, wel"&amp;"l structured and has a pleasant writing style. I look forward to the sequel.")</f>
        <v>The water masters is the 2nd book I read by Dani lle Hermans, and so far her best. The book takes you right into the story, which you can discard it hard. There are several storylines, including a 400 years ago (in italics). The story is well written, well structured and has a pleasant writing style. I look forward to the sequel.</v>
      </c>
    </row>
    <row r="220" ht="15.75" customHeight="1">
      <c r="A220" s="1">
        <v>218.0</v>
      </c>
      <c r="B220" s="3">
        <v>0.0</v>
      </c>
      <c r="C220" s="3">
        <v>0.0</v>
      </c>
      <c r="D220" s="3">
        <v>1.0</v>
      </c>
      <c r="E220" s="3" t="s">
        <v>223</v>
      </c>
      <c r="F220" s="3" t="str">
        <f>IFERROR(__xludf.DUMMYFUNCTION("GOOGLETRANSLATE(E220,""nl"",""en"")"),"In this book, the working class central, and especially that part where unemployment, crime, alcohol and drugs have a significant impact on everyday life. In that environment, the protagonist Tommy grows up. Family and friends play a major role in his lif"&amp;"e, but his father is the great absentee. Everything you notice that his life and his dreams are doomed to failure. Slowly you develop sympathy for the protagonist, though it remains some distance because your thoughts are not read. The book is a literal d"&amp;"escription of a prom and preparations thereof, coarse language is not shunned. Lots of humor I have not discovered, but a confrontational look at a part of society. Since the book does not offer much more than a superficial description, my appreciation of"&amp;" the book remains stabbing 2 stars. The theme of the story is fascinating. The book reminded me Be invisible Murat Isik. In the book the father figure does not play a very positive role, but the book has a lot more depth and therefore remain much more in "&amp;"my hands than Blood is thicker than water.")</f>
        <v>In this book, the working class central, and especially that part where unemployment, crime, alcohol and drugs have a significant impact on everyday life. In that environment, the protagonist Tommy grows up. Family and friends play a major role in his life, but his father is the great absentee. Everything you notice that his life and his dreams are doomed to failure. Slowly you develop sympathy for the protagonist, though it remains some distance because your thoughts are not read. The book is a literal description of a prom and preparations thereof, coarse language is not shunned. Lots of humor I have not discovered, but a confrontational look at a part of society. Since the book does not offer much more than a superficial description, my appreciation of the book remains stabbing 2 stars. The theme of the story is fascinating. The book reminded me Be invisible Murat Isik. In the book the father figure does not play a very positive role, but the book has a lot more depth and therefore remain much more in my hands than Blood is thicker than water.</v>
      </c>
    </row>
    <row r="221" ht="15.75" customHeight="1">
      <c r="A221" s="1">
        <v>219.0</v>
      </c>
      <c r="B221" s="3">
        <v>0.0</v>
      </c>
      <c r="C221" s="3">
        <v>0.0</v>
      </c>
      <c r="D221" s="3">
        <v>0.0</v>
      </c>
      <c r="E221" s="3" t="s">
        <v>224</v>
      </c>
      <c r="F221" s="3" t="str">
        <f>IFERROR(__xludf.DUMMYFUNCTION("GOOGLETRANSLATE(E221,""nl"",""en"")"),"By setting Cats Table starts promising. Three young guys - the protagonist is eleven years old - is in the 50 boat journey from Sri Lanka to England, without any serious guidance. The trip will last about three weeks and then take the three on board a que"&amp;"st for adventure ... and into adulthood. They form part of the 'cats table', the table where the lowest socio-ranking sitting, unlike kapiteinstafel.We take initially introduced to some special table companions and how the friendship of three boys develop"&amp;"s. Gradually, however, we also share various musings which the main character in later life - he has become a writer - has this boat trip. They come rather disturbing and additionally over, especially the way they are woven into the book. In my view, woul"&amp;"d have been better if in a second part of the novel were posted this review and interpretation. Goes the book suffers from a deepening of the different characters and be more startling events on board only discussed superficially. That may be the reason, "&amp;"the guys have indeed a limited insight into the background of these events and should therefore guess at the true facts or causes. But in the novel works negatively on the reader, at least on me every geval.Er about the book written that it is autobiograp"&amp;"hical (although Ondaatje in an afterword stressed that it is fiction), because Ondaatje also in 1954 by boat from Ceylon to England was. It seems unlikely that the events described are also experienced by Ondaatje. Therefore it is a bit too much of a good"&amp;" thing. Perhaps on board have put his imagination to work, because the setting itself intriguing is.Hoewel the book is poorly written, it knows (me) ultimately failed to convince. I stayed anyway reader disappointed. There had been more, I think.")</f>
        <v>By setting Cats Table starts promising. Three young guys - the protagonist is eleven years old - is in the 50 boat journey from Sri Lanka to England, without any serious guidance. The trip will last about three weeks and then take the three on board a quest for adventure ... and into adulthood. They form part of the 'cats table', the table where the lowest socio-ranking sitting, unlike kapiteinstafel.We take initially introduced to some special table companions and how the friendship of three boys develops. Gradually, however, we also share various musings which the main character in later life - he has become a writer - has this boat trip. They come rather disturbing and additionally over, especially the way they are woven into the book. In my view, would have been better if in a second part of the novel were posted this review and interpretation. Goes the book suffers from a deepening of the different characters and be more startling events on board only discussed superficially. That may be the reason, the guys have indeed a limited insight into the background of these events and should therefore guess at the true facts or causes. But in the novel works negatively on the reader, at least on me every geval.Er about the book written that it is autobiographical (although Ondaatje in an afterword stressed that it is fiction), because Ondaatje also in 1954 by boat from Ceylon to England was. It seems unlikely that the events described are also experienced by Ondaatje. Therefore it is a bit too much of a good thing. Perhaps on board have put his imagination to work, because the setting itself intriguing is.Hoewel the book is poorly written, it knows (me) ultimately failed to convince. I stayed anyway reader disappointed. There had been more, I think.</v>
      </c>
    </row>
    <row r="222" ht="15.75" customHeight="1">
      <c r="A222" s="1">
        <v>220.0</v>
      </c>
      <c r="B222" s="3">
        <v>0.0</v>
      </c>
      <c r="C222" s="3">
        <v>0.0</v>
      </c>
      <c r="D222" s="3">
        <v>0.0</v>
      </c>
      <c r="E222" s="3" t="s">
        <v>225</v>
      </c>
      <c r="F222" s="3" t="str">
        <f>IFERROR(__xludf.DUMMYFUNCTION("GOOGLETRANSLATE(E222,""nl"",""en"")"),"Dimitri Leue is best known in Flanders as an actor and director for television, radio and theater. Earlier he wrote plays and children's books. His fiction debut Lortchersyndroom It is also based on a play, the same play he wrote with Warre Borgmans.Het L"&amp;"ortchersyndroom about the family Lortcher, more specifically Peer and Marcel Lortcher, father and son. Forget disease depends Family Lortcher constantly overhead. Marcel must respect how dementia spirit of his father slowly wegknaagt. Peer is a well known"&amp;" composer and thus Marcel tries to refresh his memory with his own music. If this does not yield the desired result Marcel draws on the diaries of his father and starts as a familiekroniek.Het Lortchersyndroom is a family story in some passages certainly "&amp;"a handsome portrait of someone who suffers from Alzheimer's and the impact this has on his neighbors. Leue works the best father-son relationship in this book. ""I look so awful lot like my father. That history repeats itself, they say repeatedly. I echo "&amp;"the cliché. ""The reader will find the same traits soon returned with both father and son.The Clearly the book out to read that the story is adapted from a theater text, but that makes the book as a novel, not necessarily very successful. Sentences follow"&amp;" each other rapidly, there is a lot of information into sentences written for nice sounding but meaningless or depth. The story jumps from one thing to another, with lots of changes over time; something that perhaps makes for very dynamic on stage with di"&amp;"fferent actors, but especially in the book causes much confusion. Then there are many digressions and stories about the family history that do not directly add something to the greater whole of the main characters. These digressions are then drawn too lit"&amp;"tle to really speak of a family chronicle ""the mainly loose anecdotes and a handful gebeurtenissen.Leue put the old Peer down an annoying character, the pride in the fact that he speaks four languages (and therefore every word in four languages ​​repeats"&amp;" when he talks to Marcel) reader works quickly on the nerves. In addition Lortcher characters are clearly sexually frustrated. Obscene language will not be shunned, but has no other function than to shock. The central theme in the book is also adultery. M"&amp;"arcel comes from the diaries that his father cheated on his mother, he himself becomes involved with a married woman, in which he then sees a familietrekje.De journals Peer initially very credible, later it seems like a kind of omniscient narrator takes h"&amp;"is diaries, there are also many dialogues for, something in a diary is usually not the case. Altogether Leue know the family relationships and especially the father-son relationship to give good weather, but the story as a novel is sure to get a lot less.")</f>
        <v>Dimitri Leue is best known in Flanders as an actor and director for television, radio and theater. Earlier he wrote plays and children's books. His fiction debut Lortchersyndroom It is also based on a play, the same play he wrote with Warre Borgmans.Het Lortchersyndroom about the family Lortcher, more specifically Peer and Marcel Lortcher, father and son. Forget disease depends Family Lortcher constantly overhead. Marcel must respect how dementia spirit of his father slowly wegknaagt. Peer is a well known composer and thus Marcel tries to refresh his memory with his own music. If this does not yield the desired result Marcel draws on the diaries of his father and starts as a familiekroniek.Het Lortchersyndroom is a family story in some passages certainly a handsome portrait of someone who suffers from Alzheimer's and the impact this has on his neighbors. Leue works the best father-son relationship in this book. "I look so awful lot like my father. That history repeats itself, they say repeatedly. I echo the cliché. "The reader will find the same traits soon returned with both father and son.The Clearly the book out to read that the story is adapted from a theater text, but that makes the book as a novel, not necessarily very successful. Sentences follow each other rapidly, there is a lot of information into sentences written for nice sounding but meaningless or depth. The story jumps from one thing to another, with lots of changes over time; something that perhaps makes for very dynamic on stage with different actors, but especially in the book causes much confusion. Then there are many digressions and stories about the family history that do not directly add something to the greater whole of the main characters. These digressions are then drawn too little to really speak of a family chronicle "the mainly loose anecdotes and a handful gebeurtenissen.Leue put the old Peer down an annoying character, the pride in the fact that he speaks four languages (and therefore every word in four languages ​​repeats when he talks to Marcel) reader works quickly on the nerves. In addition Lortcher characters are clearly sexually frustrated. Obscene language will not be shunned, but has no other function than to shock. The central theme in the book is also adultery. Marcel comes from the diaries that his father cheated on his mother, he himself becomes involved with a married woman, in which he then sees a familietrekje.De journals Peer initially very credible, later it seems like a kind of omniscient narrator takes his diaries, there are also many dialogues for, something in a diary is usually not the case. Altogether Leue know the family relationships and especially the father-son relationship to give good weather, but the story as a novel is sure to get a lot less.</v>
      </c>
    </row>
    <row r="223" ht="15.75" customHeight="1">
      <c r="A223" s="1">
        <v>221.0</v>
      </c>
      <c r="B223" s="3">
        <v>1.0</v>
      </c>
      <c r="C223" s="3">
        <v>0.0</v>
      </c>
      <c r="D223" s="3">
        <v>1.0</v>
      </c>
      <c r="E223" s="3" t="s">
        <v>226</v>
      </c>
      <c r="F223" s="3" t="str">
        <f>IFERROR(__xludf.DUMMYFUNCTION("GOOGLETRANSLATE(E223,""nl"",""en"")"),"Romantic 'feel good' states are not normally my thing. That is not to say that I am open to occasionally do something different to try. The summary of this book drew me to it and I could read this story before with Hebban and Publishing Bruna.Het story be"&amp;"gins with the funeral of Ed, the husband of Zoe, who has just died in a banal accident. Zoe is difficult her life back on track and remember how her husband, her soul mate, her friend so much to say, and she was there even a chance for him beleven.Als ..."&amp;" If she falls on her terrace they will be back up in her previous life with a thud on the day they will move to her college and Ed will learn in her new apartment with new classmates. With Zoe, we relive the most important days of her relationship with Ed"&amp;". But now Zoe has the know how it will all end. they will have the opportunity to be more happy moments with Ed experience and avoid the hassles and additionally prevent the accident? That's what this story draait.Deze premise is already ahead somewhat al"&amp;"ien to mention the sober reader what the book with me part has big-time. And Zoe also makes another illogical decisions that really does not help you succeed its mission. It is at times a great story as Zoe relives love with her husband, and together they"&amp;" learn ontdekken.Grote questions in the relationship is whether or not to marry, and whether to have children or not. In the beginning of their relationship is especially Ed who directs children and wants Zoe build her career, but she finally caved in, th"&amp;"ey do everything together so that Zoe could get pregnant because it proves very difficult to go. They go as a couple through hell and must Zoe all experience for a second time even though they already know how everything plays out. You want to eventually "&amp;"continue reading to know how it ends, but the end of the story totally surprised that the story is completely tenietgedaan.De emphasizing can change whether your life in this book as you would a second chance get, and if you could do so much else. However"&amp;", it is illogical to think that somewhere live this life out of your life by a few days back would take a new direction and that is a flaw in the verhaal.Waar the first particle could hit me anywhere because of the grief which the reader it is concerned, "&amp;"the author hit me unfortunately lost later in the story. The character of Ed is also described at least where we Zoë be better met. On some characters will simply not address deep enough. The language was not very attractive and sat there very much repeti"&amp;"tion. Of course everything in terms of syntax and vocabulary quite simply kept making the book be read very quickly is. ""Every disadvantage has as its advantage ...""")</f>
        <v>Romantic 'feel good' states are not normally my thing. That is not to say that I am open to occasionally do something different to try. The summary of this book drew me to it and I could read this story before with Hebban and Publishing Bruna.Het story begins with the funeral of Ed, the husband of Zoe, who has just died in a banal accident. Zoe is difficult her life back on track and remember how her husband, her soul mate, her friend so much to say, and she was there even a chance for him beleven.Als ... If she falls on her terrace they will be back up in her previous life with a thud on the day they will move to her college and Ed will learn in her new apartment with new classmates. With Zoe, we relive the most important days of her relationship with Ed. But now Zoe has the know how it will all end. they will have the opportunity to be more happy moments with Ed experience and avoid the hassles and additionally prevent the accident? That's what this story draait.Deze premise is already ahead somewhat alien to mention the sober reader what the book with me part has big-time. And Zoe also makes another illogical decisions that really does not help you succeed its mission. It is at times a great story as Zoe relives love with her husband, and together they learn ontdekken.Grote questions in the relationship is whether or not to marry, and whether to have children or not. In the beginning of their relationship is especially Ed who directs children and wants Zoe build her career, but she finally caved in, they do everything together so that Zoe could get pregnant because it proves very difficult to go. They go as a couple through hell and must Zoe all experience for a second time even though they already know how everything plays out. You want to eventually continue reading to know how it ends, but the end of the story totally surprised that the story is completely tenietgedaan.De emphasizing can change whether your life in this book as you would a second chance get, and if you could do so much else. However, it is illogical to think that somewhere live this life out of your life by a few days back would take a new direction and that is a flaw in the verhaal.Waar the first particle could hit me anywhere because of the grief which the reader it is concerned, the author hit me unfortunately lost later in the story. The character of Ed is also described at least where we Zoë be better met. On some characters will simply not address deep enough. The language was not very attractive and sat there very much repetition. Of course everything in terms of syntax and vocabulary quite simply kept making the book be read very quickly is. "Every disadvantage has as its advantage ..."</v>
      </c>
    </row>
    <row r="224" ht="15.75" customHeight="1">
      <c r="A224" s="1">
        <v>222.0</v>
      </c>
      <c r="B224" s="3">
        <v>1.0</v>
      </c>
      <c r="C224" s="3">
        <v>1.0</v>
      </c>
      <c r="D224" s="3">
        <v>1.0</v>
      </c>
      <c r="E224" s="3" t="s">
        <v>227</v>
      </c>
      <c r="F224" s="3" t="str">
        <f>IFERROR(__xludf.DUMMYFUNCTION("GOOGLETRANSLATE(E224,""nl"",""en"")"),"Marguerite and Theo travel through different dimensions seeking wraak.Hun transport The Firebird, made by Marguerite her parents, is sought after and is apparently the reason that hunted Marguerite. Her parents are scientists and with this device you can "&amp;"experience adventures anywhere and through different worlds reizen.Je environment changes but you always remain the same character behouden.Dit book is a mix of romance and a tad sci-fi.De people are well described and the tangible worlds. Once the book i"&amp;"s out, you're curious about the sequel. This young adult creates excitement and action and makes the reader by reading and thinking about the sequel that he must lezen.Het idea of ​​traveling through different worlds as original as the people remain who t"&amp;"hey are creates confusion. When Marguerite is the daughter of a tsar she wonders how she should behave in God's name or what do you underwater in a world? Of course there is more to it and it is questionable whether Paul, her former boyfriend, the killer "&amp;"of Marguerite's father? Or are there others who use their influence? A thousand pieces of yours is a ya where not remember the main character what to think and to both Paul and Theo attracted voelt.Maar who should choose? expect a fully developed sci-fi b"&amp;"ut romantic story of an impossible love in any dimension and you're the right reader for this book.")</f>
        <v>Marguerite and Theo travel through different dimensions seeking wraak.Hun transport The Firebird, made by Marguerite her parents, is sought after and is apparently the reason that hunted Marguerite. Her parents are scientists and with this device you can experience adventures anywhere and through different worlds reizen.Je environment changes but you always remain the same character behouden.Dit book is a mix of romance and a tad sci-fi.De people are well described and the tangible worlds. Once the book is out, you're curious about the sequel. This young adult creates excitement and action and makes the reader by reading and thinking about the sequel that he must lezen.Het idea of ​​traveling through different worlds as original as the people remain who they are creates confusion. When Marguerite is the daughter of a tsar she wonders how she should behave in God's name or what do you underwater in a world? Of course there is more to it and it is questionable whether Paul, her former boyfriend, the killer of Marguerite's father? Or are there others who use their influence? A thousand pieces of yours is a ya where not remember the main character what to think and to both Paul and Theo attracted voelt.Maar who should choose? expect a fully developed sci-fi but romantic story of an impossible love in any dimension and you're the right reader for this book.</v>
      </c>
    </row>
    <row r="225" ht="15.75" customHeight="1">
      <c r="A225" s="1">
        <v>223.0</v>
      </c>
      <c r="B225" s="3">
        <v>1.0</v>
      </c>
      <c r="C225" s="3">
        <v>1.0</v>
      </c>
      <c r="D225" s="3">
        <v>1.0</v>
      </c>
      <c r="E225" s="3" t="s">
        <v>228</v>
      </c>
      <c r="F225" s="3" t="str">
        <f>IFERROR(__xludf.DUMMYFUNCTION("GOOGLETRANSLATE(E225,""nl"",""en"")"),"A beautifully written story based on geschiedenisfeiten.In This book tells you about farm life in the early 19th century in northern Iceland. About the simple farms, similar to Dutch turf huts, on families and working people in those homes. All entirely d"&amp;"evoted to a double murder. The perpetrators are caught and are waiting for the doodvonnis.Hannah Kent describes how insistently the views of the different members of a farming family against the killer (?) Changes of hostility and fear in confidence and v"&amp;"riendschap.Fraaie nature descriptions, realistic descriptions of the brutal peasant life around 1825 in North IJsland.Een pretty amazing book!")</f>
        <v>A beautifully written story based on geschiedenisfeiten.In This book tells you about farm life in the early 19th century in northern Iceland. About the simple farms, similar to Dutch turf huts, on families and working people in those homes. All entirely devoted to a double murder. The perpetrators are caught and are waiting for the doodvonnis.Hannah Kent describes how insistently the views of the different members of a farming family against the killer (?) Changes of hostility and fear in confidence and vriendschap.Fraaie nature descriptions, realistic descriptions of the brutal peasant life around 1825 in North IJsland.Een pretty amazing book!</v>
      </c>
    </row>
    <row r="226" ht="15.75" customHeight="1">
      <c r="A226" s="1">
        <v>224.0</v>
      </c>
      <c r="B226" s="3">
        <v>1.0</v>
      </c>
      <c r="C226" s="3">
        <v>1.0</v>
      </c>
      <c r="D226" s="3">
        <v>1.0</v>
      </c>
      <c r="E226" s="3" t="s">
        <v>229</v>
      </c>
      <c r="F226" s="3" t="str">
        <f>IFERROR(__xludf.DUMMYFUNCTION("GOOGLETRANSLATE(E226,""nl"",""en"")"),"Verhoeven is called one night by his colleague Louis on a discovery of a gruesome murder, after an anonymous tip. Upon arrival found two women to be massacred, tortured and dismembered. The perpetrator has no traces left in a fingerprint after which, howe"&amp;"ver, is false. Once the examination promoted there seem to be more homicides to be in line with the method of the killer. This fact commits murder as defined in certain books. Who does that and what is the motive behind this? Verhoeven does not have much "&amp;"time, he discovers that there is something waiting more personal and more horrible state. He's still time for one last murder to occur? Lemaitre builds the tension slowly. You really should go through the beginning, which seems not much happening and you "&amp;"have the idea that the story which is stretched. around half of the book began to be exciting, especially if there are more things to come and the complex appears to be than you think. You point each time another as the culprit, but which is actually the "&amp;"killer I read this book breathlessly, every night when I got home I picked up even once and read between the daily bezigheden.Note: This is the First part of the trilogy Vehoeven. So read this first, though d other previously issued.")</f>
        <v>Verhoeven is called one night by his colleague Louis on a discovery of a gruesome murder, after an anonymous tip. Upon arrival found two women to be massacred, tortured and dismembered. The perpetrator has no traces left in a fingerprint after which, however, is false. Once the examination promoted there seem to be more homicides to be in line with the method of the killer. This fact commits murder as defined in certain books. Who does that and what is the motive behind this? Verhoeven does not have much time, he discovers that there is something waiting more personal and more horrible state. He's still time for one last murder to occur? Lemaitre builds the tension slowly. You really should go through the beginning, which seems not much happening and you have the idea that the story which is stretched. around half of the book began to be exciting, especially if there are more things to come and the complex appears to be than you think. You point each time another as the culprit, but which is actually the killer I read this book breathlessly, every night when I got home I picked up even once and read between the daily bezigheden.Note: This is the First part of the trilogy Vehoeven. So read this first, though d other previously issued.</v>
      </c>
    </row>
    <row r="227" ht="15.75" customHeight="1">
      <c r="A227" s="1">
        <v>225.0</v>
      </c>
      <c r="B227" s="3">
        <v>1.0</v>
      </c>
      <c r="C227" s="3">
        <v>1.0</v>
      </c>
      <c r="D227" s="3">
        <v>1.0</v>
      </c>
      <c r="E227" s="3" t="s">
        <v>230</v>
      </c>
      <c r="F227" s="3" t="str">
        <f>IFERROR(__xludf.DUMMYFUNCTION("GOOGLETRANSLATE(E227,""nl"",""en"")"),"The Italian film director, screenwriter and producer Fausto Brizzi's been no stranger to readers feel good literature. His debut novel 100 happy days were translated into more than twenty languages, including Dutch. This bestseller was followed by You onl"&amp;"y live one time already onthaald.Brizzi just got so hot, in his book a delightful mix of recognizable things, the ordinary everyday life, love, adultery, disease relationships. His pen is both delicate and mild spottend.Inmiddels in Italy his third book p"&amp;"ublished Ho una sposato vegana. Una storia vera, purtroppo. (Literally: I am married to a vegan on a true story unfortunately..). I have this book in the original Italian version enjoyed reading.) In the Netherlands the book to be published in May 2017 en"&amp;"titled My 2nd leven.De writer in love with Claudia, who later becomes painfully clear to him, is vegan. For Claudia it will be allowed to call his wife (she does not want to marry someone she is a widow in the foreseeable future), he will be a thing shoul"&amp;"d 'submit' and located in the area of ​​food have to make some sacrifices. For someone who lives in Rome, where you stumble across pizzerias and restaurants, certainly no easy task. The first thing in his kitchen ""was killed"" when they move in with him,"&amp;" his microwave, where he highly attached. But the fact that they microwave convertible into bookcase, then it makes a lot of good at ogen.In his third novel describes his long Brizzi 'lijdens'weg, with many ups and downs, with humor, poignancy and a large"&amp;" dose of self-mockery.")</f>
        <v>The Italian film director, screenwriter and producer Fausto Brizzi's been no stranger to readers feel good literature. His debut novel 100 happy days were translated into more than twenty languages, including Dutch. This bestseller was followed by You only live one time already onthaald.Brizzi just got so hot, in his book a delightful mix of recognizable things, the ordinary everyday life, love, adultery, disease relationships. His pen is both delicate and mild spottend.Inmiddels in Italy his third book published Ho una sposato vegana. Una storia vera, purtroppo. (Literally: I am married to a vegan on a true story unfortunately..). I have this book in the original Italian version enjoyed reading.) In the Netherlands the book to be published in May 2017 entitled My 2nd leven.De writer in love with Claudia, who later becomes painfully clear to him, is vegan. For Claudia it will be allowed to call his wife (she does not want to marry someone she is a widow in the foreseeable future), he will be a thing should 'submit' and located in the area of ​​food have to make some sacrifices. For someone who lives in Rome, where you stumble across pizzerias and restaurants, certainly no easy task. The first thing in his kitchen "was killed" when they move in with him, his microwave, where he highly attached. But the fact that they microwave convertible into bookcase, then it makes a lot of good at ogen.In his third novel describes his long Brizzi 'lijdens'weg, with many ups and downs, with humor, poignancy and a large dose of self-mockery.</v>
      </c>
    </row>
    <row r="228" ht="15.75" customHeight="1">
      <c r="A228" s="1">
        <v>226.0</v>
      </c>
      <c r="B228" s="3">
        <v>0.0</v>
      </c>
      <c r="C228" s="3">
        <v>0.0</v>
      </c>
      <c r="D228" s="3">
        <v>0.0</v>
      </c>
      <c r="E228" s="3" t="s">
        <v>231</v>
      </c>
      <c r="F228" s="3" t="str">
        <f>IFERROR(__xludf.DUMMYFUNCTION("GOOGLETRANSLATE(E228,""nl"",""en"")"),"I thought I got to be such a popular Scandinavian thriller lezen.Viel heavily against me, this book was for me no more than a convenient together geflansde cooks novel, but thankfully for Jo Nesbo there are millions to think otherwise!")</f>
        <v>I thought I got to be such a popular Scandinavian thriller lezen.Viel heavily against me, this book was for me no more than a convenient together geflansde cooks novel, but thankfully for Jo Nesbo there are millions to think otherwise!</v>
      </c>
    </row>
    <row r="229" ht="15.75" customHeight="1">
      <c r="A229" s="1">
        <v>227.0</v>
      </c>
      <c r="B229" s="3">
        <v>0.0</v>
      </c>
      <c r="C229" s="3">
        <v>0.0</v>
      </c>
      <c r="D229" s="3">
        <v>0.0</v>
      </c>
      <c r="E229" s="3" t="s">
        <v>232</v>
      </c>
      <c r="F229" s="3" t="str">
        <f>IFERROR(__xludf.DUMMYFUNCTION("GOOGLETRANSLATE(E229,""nl"",""en"")"),"No this was not my book, I found it incredibly cluttered with so many people in it that I always lost the thread. I thought it was not a pleasant writing style, short Chapters and over again with a different main character. Unfortunately!")</f>
        <v>No this was not my book, I found it incredibly cluttered with so many people in it that I always lost the thread. I thought it was not a pleasant writing style, short Chapters and over again with a different main character. Unfortunately!</v>
      </c>
    </row>
    <row r="230" ht="15.75" customHeight="1">
      <c r="A230" s="1">
        <v>228.0</v>
      </c>
      <c r="B230" s="3">
        <v>0.0</v>
      </c>
      <c r="C230" s="3">
        <v>0.0</v>
      </c>
      <c r="D230" s="3">
        <v>0.0</v>
      </c>
      <c r="E230" s="3" t="s">
        <v>233</v>
      </c>
      <c r="F230" s="3" t="str">
        <f>IFERROR(__xludf.DUMMYFUNCTION("GOOGLETRANSLATE(E230,""nl"",""en"")"),"Marieke Nijkamp is a story in itself. A Dutch writing in English and her debut novel 54 minutes straight on the bestseller lists ended up in both the US and Netherlands. Now there is a second book: Before I let you. Young Adult again, but this time a thri"&amp;"ller mystery like a suicide. Or was it murder? Unfortunately, the author himself is more interesting than its second boek.Voor I release is set strong. The area is nice and mysterious: the story is set in the village of Lost Creek in Alaska. The main char"&amp;"acter, Corey, now no longer lives in the small village. Instead of only going back her vacation to her best friend to seek, they have previously visited. For a funeral. The burial of the same best friend to be exact. Kyra had promised Corey wait, but it s"&amp;"eems that her bipolar disorder Kyra has become too much. Corey returned to spend a week at Kyra's parents. The plan? Figuring out how the past seven months have been for Kyra and why she wanted out of life stappen.Al quickly shows that Kyra's suicide may "&amp;"still was not chosen. Why the villagers do so mysterious? Kyra earlier they did not accept because of her bipolar disorder, but now they were suddenly all in deep mourning after her death? Corey does not trust it and goes to investigate. This exciting sch"&amp;"eme covers only the first page of the story. The study only includes lengthy interviews with many different villagers, interrupted by flashbacks to the time Corey and Kyra were best friends. We will focus mainly on Coreys feelings, her memories, conversat"&amp;"ions she had with Kyra ... Nowhere is it really exciting and soon the same feelings and thoughts are not one, two, but even be repeated three times. In one hoofdstuk.Dat Corey and Kyra are not explored, the story does not exactly interesting on. Continue "&amp;"the bijpersonages cardboard is forgiven Nijkamp. It is clear that it is all about the two girls. The bare details are intriguing. Corey is asexual and struggling with guilt over leaving Kyra. She tries to find out if she was a good friend. Kyra itself is "&amp;"not only bipolar but pansexual. Special characters - at least, so they sound. In practice it mainly produces endless scenes that Corey is trying to bring its relationship with Kyra map in ever getting boring flashbacks. That Corey himself asexual being di"&amp;"smissed in two sentences and is also totally terug.De bipolar disorder Kyra does play an important role. When she's unhappy, she's painting. When Corey returns to Lost Creek, she learns that the supernatural nature of the paintings Kyra gave a special sta"&amp;"tus within the village community. Even then it seems to be a real fantasy novel too, but for this side of the story is not enough Nijkamp tries uitgediept.In the second half of the story stamps 'murder mystery' and 'Thriller' honor to do. Arson run throug"&amp;"h a dark forest, attempted murder, a mysterious vault - everything is out of the closet. Really exciting it is unfortunately not, mainly because Corey remains a rather dull and flat character. We know at the end of the story about her in the beginning. As"&amp;"exual, gives to Kyra, seven months ago departed from Lost Creek. That's it. A clear characterization of its making is impossible because they do not receive specific features during the verhaal.Nijkamp plays more like her debut with perspective. We look t"&amp;"hrough the eyes of Corey, but have also sent letters and held back by Kyra read. In between are directed almost like pieces, which it looks like Corey is in a play. Additional tension or deepening supplies that do not, so it seems an exercise rather than "&amp;"a finished geheel.Uiteindelijk is for me to let go mostly a disappointment, mainly because the story so much unused potential. It could be a fantastic thriller, complete with a special setting and an investigation into a (self) murder. It could have been "&amp;"a fantasy novel about a prophetess in Alaska. Or a realistic story about a petty village and the two special girls do here - or not - fit. Instead, before I let go of a bit of everything and ultimately none. A special blend of different genres then? Unfor"&amp;"tunately, even that. Before you let me satisfy any way the expectations untied to 54 minutes.")</f>
        <v>Marieke Nijkamp is a story in itself. A Dutch writing in English and her debut novel 54 minutes straight on the bestseller lists ended up in both the US and Netherlands. Now there is a second book: Before I let you. Young Adult again, but this time a thriller mystery like a suicide. Or was it murder? Unfortunately, the author himself is more interesting than its second boek.Voor I release is set strong. The area is nice and mysterious: the story is set in the village of Lost Creek in Alaska. The main character, Corey, now no longer lives in the small village. Instead of only going back her vacation to her best friend to seek, they have previously visited. For a funeral. The burial of the same best friend to be exact. Kyra had promised Corey wait, but it seems that her bipolar disorder Kyra has become too much. Corey returned to spend a week at Kyra's parents. The plan? Figuring out how the past seven months have been for Kyra and why she wanted out of life stappen.Al quickly shows that Kyra's suicide may still was not chosen. Why the villagers do so mysterious? Kyra earlier they did not accept because of her bipolar disorder, but now they were suddenly all in deep mourning after her death? Corey does not trust it and goes to investigate. This exciting scheme covers only the first page of the story. The study only includes lengthy interviews with many different villagers, interrupted by flashbacks to the time Corey and Kyra were best friends. We will focus mainly on Coreys feelings, her memories, conversations she had with Kyra ... Nowhere is it really exciting and soon the same feelings and thoughts are not one, two, but even be repeated three times. In one hoofdstuk.Dat Corey and Kyra are not explored, the story does not exactly interesting on. Continue the bijpersonages cardboard is forgiven Nijkamp. It is clear that it is all about the two girls. The bare details are intriguing. Corey is asexual and struggling with guilt over leaving Kyra. She tries to find out if she was a good friend. Kyra itself is not only bipolar but pansexual. Special characters - at least, so they sound. In practice it mainly produces endless scenes that Corey is trying to bring its relationship with Kyra map in ever getting boring flashbacks. That Corey himself asexual being dismissed in two sentences and is also totally terug.De bipolar disorder Kyra does play an important role. When she's unhappy, she's painting. When Corey returns to Lost Creek, she learns that the supernatural nature of the paintings Kyra gave a special status within the village community. Even then it seems to be a real fantasy novel too, but for this side of the story is not enough Nijkamp tries uitgediept.In the second half of the story stamps 'murder mystery' and 'Thriller' honor to do. Arson run through a dark forest, attempted murder, a mysterious vault - everything is out of the closet. Really exciting it is unfortunately not, mainly because Corey remains a rather dull and flat character. We know at the end of the story about her in the beginning. Asexual, gives to Kyra, seven months ago departed from Lost Creek. That's it. A clear characterization of its making is impossible because they do not receive specific features during the verhaal.Nijkamp plays more like her debut with perspective. We look through the eyes of Corey, but have also sent letters and held back by Kyra read. In between are directed almost like pieces, which it looks like Corey is in a play. Additional tension or deepening supplies that do not, so it seems an exercise rather than a finished geheel.Uiteindelijk is for me to let go mostly a disappointment, mainly because the story so much unused potential. It could be a fantastic thriller, complete with a special setting and an investigation into a (self) murder. It could have been a fantasy novel about a prophetess in Alaska. Or a realistic story about a petty village and the two special girls do here - or not - fit. Instead, before I let go of a bit of everything and ultimately none. A special blend of different genres then? Unfortunately, even that. Before you let me satisfy any way the expectations untied to 54 minutes.</v>
      </c>
    </row>
    <row r="231" ht="15.75" customHeight="1">
      <c r="A231" s="1">
        <v>229.0</v>
      </c>
      <c r="B231" s="3">
        <v>0.0</v>
      </c>
      <c r="C231" s="3">
        <v>0.0</v>
      </c>
      <c r="D231" s="3">
        <v>0.0</v>
      </c>
      <c r="E231" s="3" t="s">
        <v>234</v>
      </c>
      <c r="F231" s="3" t="str">
        <f>IFERROR(__xludf.DUMMYFUNCTION("GOOGLETRANSLATE(E231,""nl"",""en"")"),"The Flemish Othman El Hammouchi was born in 1999 and grew up in Vilvoorde. He was the child of orthodox Muslims of Moroccan origin. He is seen as a young, conservative opinion maker since 2016 and writes a regular opinion pieces for various newspapers. Hi"&amp;"s interests lie in history, philosophy, science and all that tends towards the academic. And it is this latter aspect that you need to consider before you start reading this book. With Difficult Truths the author tries to figure out how to untangle the kn"&amp;"ot in the Western soul. The title has been chosen very well. Tricky Truths would you be interpreted two ways. One tendency shows that will answer it is a book that matters in a certain way. The other meaning of the title could just be seen as a frivolous "&amp;"but subtle hint to the language, namely 'difficult'. Do not be fooled by the back cover. This is written in fancy language, but the content of the book this far. It gives nothing away from the level at which the book is written. Pretty tricky! Is Difficul"&amp;"t Truths than a bad book? No, certainly not. The issues are contemporary and important. El Hammouchi writes his speeches which are obviously good opinion shine through. After the introduction he gives us four different topics discussed each plentiful. He "&amp;"enriched his reasoning by incorporating facts in his text. We also read regularly quotes from famous philosophers you believe a certain way push. The quotes include Socrates, Plato and Hume are some examples that book anyway polishing El Hammouchi ensures"&amp;" that his opinion does not enforce and this way he gives his readers the space themselves on issues to consider. He stirs, but does not. It's just a great pity that the author raises the bar so high by so many delicate words to use. The interest shown, by"&amp;" the difficulty of the book already changing rapidly in disinterest. It is a book whose theme you should be close to get it out of fun too. Also, the author regularly back to basics. This clarifies his thought, but at the same time ensures that the text i"&amp;"s tedious. Someone purposefully chooses to opt for this matter, will collect the greatest reading. Tricky Truths discusses modern and interesting topics that are worth reading. Unfortunately, the language of the author makes the book very inaccessible. He"&amp;" creates (unknowingly) a very small audience. An enjoyable book to read because it is not. The academic tone demands a lot of the average reader and ensures that the interest is overshadowed by bewilderment.")</f>
        <v>The Flemish Othman El Hammouchi was born in 1999 and grew up in Vilvoorde. He was the child of orthodox Muslims of Moroccan origin. He is seen as a young, conservative opinion maker since 2016 and writes a regular opinion pieces for various newspapers. His interests lie in history, philosophy, science and all that tends towards the academic. And it is this latter aspect that you need to consider before you start reading this book. With Difficult Truths the author tries to figure out how to untangle the knot in the Western soul. The title has been chosen very well. Tricky Truths would you be interpreted two ways. One tendency shows that will answer it is a book that matters in a certain way. The other meaning of the title could just be seen as a frivolous but subtle hint to the language, namely 'difficult'. Do not be fooled by the back cover. This is written in fancy language, but the content of the book this far. It gives nothing away from the level at which the book is written. Pretty tricky! Is Difficult Truths than a bad book? No, certainly not. The issues are contemporary and important. El Hammouchi writes his speeches which are obviously good opinion shine through. After the introduction he gives us four different topics discussed each plentiful. He enriched his reasoning by incorporating facts in his text. We also read regularly quotes from famous philosophers you believe a certain way push. The quotes include Socrates, Plato and Hume are some examples that book anyway polishing El Hammouchi ensures that his opinion does not enforce and this way he gives his readers the space themselves on issues to consider. He stirs, but does not. It's just a great pity that the author raises the bar so high by so many delicate words to use. The interest shown, by the difficulty of the book already changing rapidly in disinterest. It is a book whose theme you should be close to get it out of fun too. Also, the author regularly back to basics. This clarifies his thought, but at the same time ensures that the text is tedious. Someone purposefully chooses to opt for this matter, will collect the greatest reading. Tricky Truths discusses modern and interesting topics that are worth reading. Unfortunately, the language of the author makes the book very inaccessible. He creates (unknowingly) a very small audience. An enjoyable book to read because it is not. The academic tone demands a lot of the average reader and ensures that the interest is overshadowed by bewilderment.</v>
      </c>
    </row>
    <row r="232" ht="15.75" customHeight="1">
      <c r="A232" s="1">
        <v>230.0</v>
      </c>
      <c r="B232" s="3">
        <v>0.0</v>
      </c>
      <c r="C232" s="3">
        <v>0.0</v>
      </c>
      <c r="D232" s="3">
        <v>0.0</v>
      </c>
      <c r="E232" s="3" t="s">
        <v>235</v>
      </c>
      <c r="F232" s="3" t="str">
        <f>IFERROR(__xludf.DUMMYFUNCTION("GOOGLETRANSLATE(E232,""nl"",""en"")"),"A book that takes place in the underground corridors of a large shopping center. The story is about the consumptiemaatschappij.De book cover states that it is a novel. However, the story belongs more in the horror / twilight zone genres. In this book, so "&amp;"no fairies, witches and vampiers.Het story takes place in a rapid speed. However, it lacks the tension is very credible and it is difficult to empathize with the characters and story. It could not vasthouden.Als my attention however you like a horror book"&amp;" keeps this might be something for you. But do not expect good thriller.")</f>
        <v>A book that takes place in the underground corridors of a large shopping center. The story is about the consumptiemaatschappij.De book cover states that it is a novel. However, the story belongs more in the horror / twilight zone genres. In this book, so no fairies, witches and vampiers.Het story takes place in a rapid speed. However, it lacks the tension is very credible and it is difficult to empathize with the characters and story. It could not vasthouden.Als my attention however you like a horror book keeps this might be something for you. But do not expect good thriller.</v>
      </c>
    </row>
    <row r="233" ht="15.75" customHeight="1">
      <c r="A233" s="1">
        <v>231.0</v>
      </c>
      <c r="B233" s="3">
        <v>0.0</v>
      </c>
      <c r="C233" s="3">
        <v>0.0</v>
      </c>
      <c r="D233" s="3">
        <v>0.0</v>
      </c>
      <c r="E233" s="3" t="s">
        <v>236</v>
      </c>
      <c r="F233" s="3" t="str">
        <f>IFERROR(__xludf.DUMMYFUNCTION("GOOGLETRANSLATE(E233,""nl"",""en"")"),"I have often read fun books Kellerman, but I am particularly irritated by the manipulative political additions to this story. Anti-Arab / pro-Israeli views (as is casually certainly denied the massacre in Jenin) I Do not Want if I just read an exciting de"&amp;"tective wants it very distracting from the actual story, which does too little fascinating is.Erg unfortunate and disappointing.")</f>
        <v>I have often read fun books Kellerman, but I am particularly irritated by the manipulative political additions to this story. Anti-Arab / pro-Israeli views (as is casually certainly denied the massacre in Jenin) I Do not Want if I just read an exciting detective wants it very distracting from the actual story, which does too little fascinating is.Erg unfortunate and disappointing.</v>
      </c>
    </row>
    <row r="234" ht="15.75" customHeight="1">
      <c r="A234" s="1">
        <v>232.0</v>
      </c>
      <c r="B234" s="3">
        <v>1.0</v>
      </c>
      <c r="C234" s="3">
        <v>1.0</v>
      </c>
      <c r="D234" s="3">
        <v>1.0</v>
      </c>
      <c r="E234" s="3" t="s">
        <v>237</v>
      </c>
      <c r="F234" s="3" t="str">
        <f>IFERROR(__xludf.DUMMYFUNCTION("GOOGLETRANSLATE(E234,""nl"",""en"")"),"My kids are really super fan of this series. My oldest daughter has read them all. The youngest of eight years is just the second process. So I thought, consider why they are such a fan. It's a wonderful book. Super funny story with super funny pictures. "&amp;"You're really like a rocket through the book. I even confess that I occasionally sat chuckle. Highly recommended for children.")</f>
        <v>My kids are really super fan of this series. My oldest daughter has read them all. The youngest of eight years is just the second process. So I thought, consider why they are such a fan. It's a wonderful book. Super funny story with super funny pictures. You're really like a rocket through the book. I even confess that I occasionally sat chuckle. Highly recommended for children.</v>
      </c>
    </row>
    <row r="235" ht="15.75" customHeight="1">
      <c r="A235" s="1">
        <v>233.0</v>
      </c>
      <c r="B235" s="3">
        <v>1.0</v>
      </c>
      <c r="C235" s="3">
        <v>1.0</v>
      </c>
      <c r="D235" s="3">
        <v>1.0</v>
      </c>
      <c r="E235" s="3" t="s">
        <v>238</v>
      </c>
      <c r="F235" s="3" t="str">
        <f>IFERROR(__xludf.DUMMYFUNCTION("GOOGLETRANSLATE(E235,""nl"",""en"")"),"Occasionally you come across a book that you will read faster and faster. Autumn Song was such a book for me and I also read in one sitting. A nice slow build-up which in my opinion was totally distracting but what I've just experienced as very pleasant. "&amp;"Van der Vlugt also writes from the perspective of the perpetrator which made me for subcutaneous broeïerige tension, great! Halfway through I thought the culprit already know and saw the brilliant denouement therefore totally arrive. In my eyes a lot bett"&amp;"er than her previous book Blue water and have therefore immensely. Give me such a book every week :-)")</f>
        <v>Occasionally you come across a book that you will read faster and faster. Autumn Song was such a book for me and I also read in one sitting. A nice slow build-up which in my opinion was totally distracting but what I've just experienced as very pleasant. Van der Vlugt also writes from the perspective of the perpetrator which made me for subcutaneous broeïerige tension, great! Halfway through I thought the culprit already know and saw the brilliant denouement therefore totally arrive. In my eyes a lot better than her previous book Blue water and have therefore immensely. Give me such a book every week :-)</v>
      </c>
    </row>
    <row r="236" ht="15.75" customHeight="1">
      <c r="A236" s="1">
        <v>234.0</v>
      </c>
      <c r="B236" s="3">
        <v>0.0</v>
      </c>
      <c r="C236" s="3">
        <v>0.0</v>
      </c>
      <c r="D236" s="3">
        <v>0.0</v>
      </c>
      <c r="E236" s="3" t="s">
        <v>239</v>
      </c>
      <c r="F236" s="3" t="str">
        <f>IFERROR(__xludf.DUMMYFUNCTION("GOOGLETRANSLATE(E236,""nl"",""en"")"),"Mattias is dead, because you'll actually already in the first chapter behind. Each chapter is told from the perspective of a person who was in relation with Mattias, but you do not know in what role. Each person describes what Mattias death with him or he"&amp;"r doing. With each new chapter, it takes some time to discover who writes about Mattias. I thought it was a tough book, I always hoped that there would be an unexpected turn, but it never came. This was the first book by this author I read, but I doubt if"&amp;" I would like to read more from him.")</f>
        <v>Mattias is dead, because you'll actually already in the first chapter behind. Each chapter is told from the perspective of a person who was in relation with Mattias, but you do not know in what role. Each person describes what Mattias death with him or her doing. With each new chapter, it takes some time to discover who writes about Mattias. I thought it was a tough book, I always hoped that there would be an unexpected turn, but it never came. This was the first book by this author I read, but I doubt if I would like to read more from him.</v>
      </c>
    </row>
    <row r="237" ht="15.75" customHeight="1">
      <c r="A237" s="1">
        <v>235.0</v>
      </c>
      <c r="B237" s="3">
        <v>0.0</v>
      </c>
      <c r="C237" s="3">
        <v>0.0</v>
      </c>
      <c r="D237" s="3">
        <v>0.0</v>
      </c>
      <c r="E237" s="3" t="s">
        <v>240</v>
      </c>
      <c r="F237" s="3" t="str">
        <f>IFERROR(__xludf.DUMMYFUNCTION("GOOGLETRANSLATE(E237,""nl"",""en"")"),"I found it a very superficial and airy written novel. The story has unfortunately not fascinated me. The cover looks like a cheap novel. Would it have really minded if I would have paid for around 20 euros.")</f>
        <v>I found it a very superficial and airy written novel. The story has unfortunately not fascinated me. The cover looks like a cheap novel. Would it have really minded if I would have paid for around 20 euros.</v>
      </c>
    </row>
    <row r="238" ht="15.75" customHeight="1">
      <c r="A238" s="1">
        <v>236.0</v>
      </c>
      <c r="B238" s="3">
        <v>0.0</v>
      </c>
      <c r="C238" s="3">
        <v>1.0</v>
      </c>
      <c r="D238" s="3">
        <v>1.0</v>
      </c>
      <c r="E238" s="3" t="s">
        <v>241</v>
      </c>
      <c r="F238" s="3" t="str">
        <f>IFERROR(__xludf.DUMMYFUNCTION("GOOGLETRANSLATE(E238,""nl"",""en"")"),"despite being an older book, this book talking book is still going quite interessant.De authors with people (professionals) have to deal with him or received. Expect this book not smooth private stories etc. The people remain superficial and so is the boo"&amp;"k for that matter little innovative. It is rather a more complete picture given of the famous stories of then Crown Prince Willem-Alexander.Het book is written in an easy way that you see sometimes at different biographies of the royal family. It reads li"&amp;"ke a roman.Het book also contains many previously unpublished photos. Some well-known pictures are wrong dates, for example, visit Keukenhof Willem-Alexander and Maxima, it is in 2003, but it was really spring 2001, which is as mentioned in more photos (i"&amp;"ntroductory tour Maxima also there is multiple photos 2003 also it should be 2001). Is a pity, but good person who steps will not notice the blank in this book, the experts of the Royal wel.Samengevat want to know recommended for those more about our curr"&amp;"ent king and a not want to read a difficult book.")</f>
        <v>despite being an older book, this book talking book is still going quite interessant.De authors with people (professionals) have to deal with him or received. Expect this book not smooth private stories etc. The people remain superficial and so is the book for that matter little innovative. It is rather a more complete picture given of the famous stories of then Crown Prince Willem-Alexander.Het book is written in an easy way that you see sometimes at different biographies of the royal family. It reads like a roman.Het book also contains many previously unpublished photos. Some well-known pictures are wrong dates, for example, visit Keukenhof Willem-Alexander and Maxima, it is in 2003, but it was really spring 2001, which is as mentioned in more photos (introductory tour Maxima also there is multiple photos 2003 also it should be 2001). Is a pity, but good person who steps will not notice the blank in this book, the experts of the Royal wel.Samengevat want to know recommended for those more about our current king and a not want to read a difficult book.</v>
      </c>
    </row>
    <row r="239" ht="15.75" customHeight="1">
      <c r="A239" s="1">
        <v>237.0</v>
      </c>
      <c r="B239" s="3">
        <v>1.0</v>
      </c>
      <c r="C239" s="3">
        <v>1.0</v>
      </c>
      <c r="D239" s="3">
        <v>1.0</v>
      </c>
      <c r="E239" s="3" t="s">
        <v>242</v>
      </c>
      <c r="F239" s="3" t="str">
        <f>IFERROR(__xludf.DUMMYFUNCTION("GOOGLETRANSLATE(E239,""nl"",""en"")"),"Read November 2008.Ik have read the book with great pleasure. What I found was very interesting to see clearly defined the different perspectives within the family. I had to do the most with Leyla, the youngest daughter.")</f>
        <v>Read November 2008.Ik have read the book with great pleasure. What I found was very interesting to see clearly defined the different perspectives within the family. I had to do the most with Leyla, the youngest daughter.</v>
      </c>
    </row>
    <row r="240" ht="15.75" customHeight="1">
      <c r="A240" s="1">
        <v>238.0</v>
      </c>
      <c r="B240" s="3">
        <v>0.0</v>
      </c>
      <c r="C240" s="3">
        <v>0.0</v>
      </c>
      <c r="D240" s="3">
        <v>0.0</v>
      </c>
      <c r="E240" s="3" t="s">
        <v>243</v>
      </c>
      <c r="F240" s="3" t="str">
        <f>IFERROR(__xludf.DUMMYFUNCTION("GOOGLETRANSLATE(E240,""nl"",""en"")"),"I had heard much of this series so my curiosity was what aroused. Unfortunately, I fear that this kind of book is not for me. The bursting of the clichés and the whole back-and-forth shoving between the two main characters Dex and Mila was just boring. It"&amp;" felt like I was watching a soap opera (or read). Sorry, not my thing, but let others definitely not stop.")</f>
        <v>I had heard much of this series so my curiosity was what aroused. Unfortunately, I fear that this kind of book is not for me. The bursting of the clichés and the whole back-and-forth shoving between the two main characters Dex and Mila was just boring. It felt like I was watching a soap opera (or read). Sorry, not my thing, but let others definitely not stop.</v>
      </c>
    </row>
    <row r="241" ht="15.75" customHeight="1">
      <c r="A241" s="1">
        <v>239.0</v>
      </c>
      <c r="B241" s="3">
        <v>1.0</v>
      </c>
      <c r="C241" s="3">
        <v>1.0</v>
      </c>
      <c r="D241" s="3">
        <v>1.0</v>
      </c>
      <c r="E241" s="3" t="s">
        <v>244</v>
      </c>
      <c r="F241" s="3" t="str">
        <f>IFERROR(__xludf.DUMMYFUNCTION("GOOGLETRANSLATE(E241,""nl"",""en"")"),"It is January and freezing cold ravaging Iceland. For a large, shabby apartment in Reykjavik is a dead Thai boy, Elias, found in the bloody snow. Investigators Elendur, Elinborg and Sigurður Óli investigate this heinous murder. Iceland closed society is p"&amp;"ortrayed. The presumption is therefore very quickly that Elias was killed racist reasons. The case Erlendur grabs extra, because it reminds him of the disappearance of his brother. When Erlendur was little he came with his brother into a snowstorm in whic"&amp;"h only he was found. It continues until the end of the book, a mystery which a gentle, dreamy boy as Elias has killed. The other story in this book is about the disappearance of a woman. Love and adultery play here the hoofdrol.Indriðason put down an icy,"&amp;" dark and exciting atmosphere. While reading you get a tendency to draw a thick sweater too. He also gives a critical view of society in Iceland in the book. His criticism is sharp and put the reader in the denken.Alleen the character of Detective Erlendu"&amp;"r is really deepened. His life long struggle with the disappearance of his brother, his feelings at the death of his boss and rebuild contact with his children give him something soft and personal. Increasingly bitter detective is tempered by murder and v"&amp;"iolence he will bring to during his work, a man with feelings and onzekerheden.De story of the disappearance of the woman running a line through the story. However, sometimes this more confusing than exciting. But it is a zijlijn.In the rest of the book, "&amp;"the tension is carefully built. The reader is always put on the wrong track. The denouement is more than surprising. Winter Night is a beautiful and charming book. Human and social criticism. A touch of heat from the cold North.")</f>
        <v>It is January and freezing cold ravaging Iceland. For a large, shabby apartment in Reykjavik is a dead Thai boy, Elias, found in the bloody snow. Investigators Elendur, Elinborg and Sigurður Óli investigate this heinous murder. Iceland closed society is portrayed. The presumption is therefore very quickly that Elias was killed racist reasons. The case Erlendur grabs extra, because it reminds him of the disappearance of his brother. When Erlendur was little he came with his brother into a snowstorm in which only he was found. It continues until the end of the book, a mystery which a gentle, dreamy boy as Elias has killed. The other story in this book is about the disappearance of a woman. Love and adultery play here the hoofdrol.Indriðason put down an icy, dark and exciting atmosphere. While reading you get a tendency to draw a thick sweater too. He also gives a critical view of society in Iceland in the book. His criticism is sharp and put the reader in the denken.Alleen the character of Detective Erlendur is really deepened. His life long struggle with the disappearance of his brother, his feelings at the death of his boss and rebuild contact with his children give him something soft and personal. Increasingly bitter detective is tempered by murder and violence he will bring to during his work, a man with feelings and onzekerheden.De story of the disappearance of the woman running a line through the story. However, sometimes this more confusing than exciting. But it is a zijlijn.In the rest of the book, the tension is carefully built. The reader is always put on the wrong track. The denouement is more than surprising. Winter Night is a beautiful and charming book. Human and social criticism. A touch of heat from the cold North.</v>
      </c>
    </row>
    <row r="242" ht="15.75" customHeight="1">
      <c r="A242" s="1">
        <v>240.0</v>
      </c>
      <c r="B242" s="3">
        <v>1.0</v>
      </c>
      <c r="C242" s="3">
        <v>1.0</v>
      </c>
      <c r="D242" s="3">
        <v>1.0</v>
      </c>
      <c r="E242" s="3" t="s">
        <v>245</v>
      </c>
      <c r="F242" s="3" t="str">
        <f>IFERROR(__xludf.DUMMYFUNCTION("GOOGLETRANSLATE(E242,""nl"",""en"")"),"Alice Hatcher and have no time to rest as they embark on their new quest in the search for Hatcher's lost daughter Jenny, but fate is cruel. Again the pair of opposing wizards and things you do not truly would call. while they go looking for the one that "&amp;"Sarah called in the East, Hatcher and Alice get caught in the game of the White Queen and the goblin.Dit story is a delight for the eyes, mind and Lewis Carroll fans his story. Not only does this book shows how talented Henry with her fantastic way of des"&amp;"cription, but it also shows how thoughtful this story. It looks like yet another great book, but Henry has managed to retain the necessary main elements that remind you of ""Alice in Wonderland"". elements such as tea, Chesire our savior, the two sister q"&amp;"ueens and of course our mad hatter and Alice.Maar Henry does not stop just using elements of Carroll and his story of the girl who fell down the rabbit hole. In addition, she refers to stories like Cinderella or Hansel and Gretel. Also I do not know if th"&amp;"ey mentioned it or it just was something that I wanted to see, but the idea of ​​how the goblin his hands could never be perfect, is a link to a legend of the Devil. In that legend says that when the Devil appears on earth he can never completely perfect "&amp;"appearance and will always have a defect, but as I said, the chances of this meant, not too groot.Een element you see clearly in ""Red Queen"" than in ""Alice"" is how Henry really play the different characters. How she plays called ""Mad Hatter"" for exa"&amp;"mple, and turns it into ""Mad Hatcher"" or how she plays with the expectations we have when we think of the White and Red Queen. The book cover also plays a role. As I said earlier, it creates familiar characters through the use of small elements. Especia"&amp;"lly as Alice makes a change by through the two books as they are some life lessons that teaches us as readers perhaps leren.Naast to the characters and how they Carroll essence retains his story, she also knows how to take the reader's attention to hold. "&amp;"Happens a lot throughout the book, but without departing too much from the main storyline. She does this by referring back much so that you will remember what has already happened. She also refers to the first book that follow the two to walk together and"&amp;" one big story. Especially in the beginning of the book she does this, making you sit back in the book and there is a strong link gecreëerd.En from the beginning we get to the end of the book where all the elements were in place. This end I personally did"&amp;" better than that of ""Alice"", but probably partly because you expected, and some parts again niet.Het best in the book, I think actually one of the final pieces that Henry so late seem that this is the real story of Alice and Hatcher. They did this even"&amp;" though her book ""Lost Boy"", a twisted version of Peter Pan. This again shows how a genie Henry is.Het only drawback to this book is that the book does not contain any sections, outside the two parts. Personally I found this quite annoying because it is"&amp;" difficult to find a point where to stop.")</f>
        <v>Alice Hatcher and have no time to rest as they embark on their new quest in the search for Hatcher's lost daughter Jenny, but fate is cruel. Again the pair of opposing wizards and things you do not truly would call. while they go looking for the one that Sarah called in the East, Hatcher and Alice get caught in the game of the White Queen and the goblin.Dit story is a delight for the eyes, mind and Lewis Carroll fans his story. Not only does this book shows how talented Henry with her fantastic way of description, but it also shows how thoughtful this story. It looks like yet another great book, but Henry has managed to retain the necessary main elements that remind you of "Alice in Wonderland". elements such as tea, Chesire our savior, the two sister queens and of course our mad hatter and Alice.Maar Henry does not stop just using elements of Carroll and his story of the girl who fell down the rabbit hole. In addition, she refers to stories like Cinderella or Hansel and Gretel. Also I do not know if they mentioned it or it just was something that I wanted to see, but the idea of ​​how the goblin his hands could never be perfect, is a link to a legend of the Devil. In that legend says that when the Devil appears on earth he can never completely perfect appearance and will always have a defect, but as I said, the chances of this meant, not too groot.Een element you see clearly in "Red Queen" than in "Alice" is how Henry really play the different characters. How she plays called "Mad Hatter" for example, and turns it into "Mad Hatcher" or how she plays with the expectations we have when we think of the White and Red Queen. The book cover also plays a role. As I said earlier, it creates familiar characters through the use of small elements. Especially as Alice makes a change by through the two books as they are some life lessons that teaches us as readers perhaps leren.Naast to the characters and how they Carroll essence retains his story, she also knows how to take the reader's attention to hold. Happens a lot throughout the book, but without departing too much from the main storyline. She does this by referring back much so that you will remember what has already happened. She also refers to the first book that follow the two to walk together and one big story. Especially in the beginning of the book she does this, making you sit back in the book and there is a strong link gecreëerd.En from the beginning we get to the end of the book where all the elements were in place. This end I personally did better than that of "Alice", but probably partly because you expected, and some parts again niet.Het best in the book, I think actually one of the final pieces that Henry so late seem that this is the real story of Alice and Hatcher. They did this even though her book "Lost Boy", a twisted version of Peter Pan. This again shows how a genie Henry is.Het only drawback to this book is that the book does not contain any sections, outside the two parts. Personally I found this quite annoying because it is difficult to find a point where to stop.</v>
      </c>
    </row>
    <row r="243" ht="15.75" customHeight="1">
      <c r="A243" s="1">
        <v>241.0</v>
      </c>
      <c r="B243" s="3">
        <v>1.0</v>
      </c>
      <c r="C243" s="3">
        <v>1.0</v>
      </c>
      <c r="D243" s="3">
        <v>1.0</v>
      </c>
      <c r="E243" s="3" t="s">
        <v>246</v>
      </c>
      <c r="F243" s="3" t="str">
        <f>IFERROR(__xludf.DUMMYFUNCTION("GOOGLETRANSLATE(E243,""nl"",""en"")"),"Mina and Jonas are in group four. Jonas is the neighbor of Mina. Henny teacher asks the children to give a talk about something they know a lot. The intention is that they tell someone else for the class on a topic they chose together hebben.Alle other ch"&amp;"ildren have already devised a subject and fill in behind their names on a list. Everyone except Jonas &amp; Mina ... It's not even that bad to put together something to remember when you're as different as Jonas &amp; Mina. But time and there should really be an "&amp;"issue on that list. Jonas invents something quite remarkable and Mina trusts his keuze.Mijntje Jonas helps whenever kids do unkind to him, because he knows much more than the others. Moreover, they always know reassure him making a twitch less. 'It's noth"&amp;"ing' is a great book for children, the recommended age to themselves lezen.Soms listed a word they may not know yet, but the meaning them a few sentences is further explained in the story. This way, readers learn the playful new words. The detailed drawin"&amp;"gs complement the verhaal.Maar reading is also nice to have to do.The of respect for each other the theme of 'It's niks'.Er are no two people exactly the same and that's fine! Moreover, giving a compliment have a small moeite.Ik ""it's nothin 'like to rea"&amp;"d and appreciate it with four bold star.")</f>
        <v>Mina and Jonas are in group four. Jonas is the neighbor of Mina. Henny teacher asks the children to give a talk about something they know a lot. The intention is that they tell someone else for the class on a topic they chose together hebben.Alle other children have already devised a subject and fill in behind their names on a list. Everyone except Jonas &amp; Mina ... It's not even that bad to put together something to remember when you're as different as Jonas &amp; Mina. But time and there should really be an issue on that list. Jonas invents something quite remarkable and Mina trusts his keuze.Mijntje Jonas helps whenever kids do unkind to him, because he knows much more than the others. Moreover, they always know reassure him making a twitch less. 'It's nothing' is a great book for children, the recommended age to themselves lezen.Soms listed a word they may not know yet, but the meaning them a few sentences is further explained in the story. This way, readers learn the playful new words. The detailed drawings complement the verhaal.Maar reading is also nice to have to do.The of respect for each other the theme of 'It's niks'.Er are no two people exactly the same and that's fine! Moreover, giving a compliment have a small moeite.Ik "it's nothin 'like to read and appreciate it with four bold star.</v>
      </c>
    </row>
    <row r="244" ht="15.75" customHeight="1">
      <c r="A244" s="1">
        <v>242.0</v>
      </c>
      <c r="B244" s="3">
        <v>0.0</v>
      </c>
      <c r="C244" s="3">
        <v>0.0</v>
      </c>
      <c r="D244" s="3">
        <v>1.0</v>
      </c>
      <c r="E244" s="3" t="s">
        <v>247</v>
      </c>
      <c r="F244" s="3" t="str">
        <f>IFERROR(__xludf.DUMMYFUNCTION("GOOGLETRANSLATE(E244,""nl"",""en"")"),"Never been in a buzz-action, so signed up for ""a step too far."" The book I received and the description made me suspect that it is a beautiful, interesting book would worden.Het book consists of four sections and short chapters. The book reads easily an"&amp;"d smoothly and is certainly not saai.In Part 1, we see that Emily Coleman leaves her husband to build up to a new life in London. This succeeds her with a new roommate / girlfriend Angel. They also changed (partially) its name to not be found. Why Emily d"&amp;"isappears remains long unknown. Chapters change the current time and the past with each other and show the background of Emily's family where she comes from, her twin sister, with whom she has a love / hate relationship heeft.In Part 2 we are suddenly alm"&amp;"ost a year later. Emily / Cat has had a number of promotions, lives with her girlfriend Angel together in an apartment and seems to have in order to her life again. Then approaching the date when ""it"" happened a year ago. What it is? No idea. Suddenly e"&amp;"verything goes very quickly. Cat comes into contact with the police (pretty unrealistic to happen), and if she is released on bail, her husband waiting for her op.In Are Part 3 we finally get to hear what happened and why Emily fled. Very intense, but do "&amp;"I have about 270 of the read approximately 340 pages.. Emily and Ben are back together and we try to make their lives to pakken.In part 4 a leap into the future. Divorced, remarried, tree house beast. everything back in thick orde.Een thriller is not in m"&amp;"y eyes. Earlier a novel. The book is smooth, easy to read and the only part that appealed to me was the part where I finally was told why Emily was gone. A violent event that any of us could happen, but where (almost) everyone would react differently. MFI"&amp;" reaction is a bit far gezocht.Ik have the book a 2-star, because it is easy to read and also have a nice story.")</f>
        <v>Never been in a buzz-action, so signed up for "a step too far." The book I received and the description made me suspect that it is a beautiful, interesting book would worden.Het book consists of four sections and short chapters. The book reads easily and smoothly and is certainly not saai.In Part 1, we see that Emily Coleman leaves her husband to build up to a new life in London. This succeeds her with a new roommate / girlfriend Angel. They also changed (partially) its name to not be found. Why Emily disappears remains long unknown. Chapters change the current time and the past with each other and show the background of Emily's family where she comes from, her twin sister, with whom she has a love / hate relationship heeft.In Part 2 we are suddenly almost a year later. Emily / Cat has had a number of promotions, lives with her girlfriend Angel together in an apartment and seems to have in order to her life again. Then approaching the date when "it" happened a year ago. What it is? No idea. Suddenly everything goes very quickly. Cat comes into contact with the police (pretty unrealistic to happen), and if she is released on bail, her husband waiting for her op.In Are Part 3 we finally get to hear what happened and why Emily fled. Very intense, but do I have about 270 of the read approximately 340 pages.. Emily and Ben are back together and we try to make their lives to pakken.In part 4 a leap into the future. Divorced, remarried, tree house beast. everything back in thick orde.Een thriller is not in my eyes. Earlier a novel. The book is smooth, easy to read and the only part that appealed to me was the part where I finally was told why Emily was gone. A violent event that any of us could happen, but where (almost) everyone would react differently. MFI reaction is a bit far gezocht.Ik have the book a 2-star, because it is easy to read and also have a nice story.</v>
      </c>
    </row>
    <row r="245" ht="15.75" customHeight="1">
      <c r="A245" s="1">
        <v>243.0</v>
      </c>
      <c r="B245" s="3">
        <v>0.0</v>
      </c>
      <c r="C245" s="3">
        <v>0.0</v>
      </c>
      <c r="D245" s="3">
        <v>0.0</v>
      </c>
      <c r="E245" s="3" t="s">
        <v>248</v>
      </c>
      <c r="F245" s="3" t="str">
        <f>IFERROR(__xludf.DUMMYFUNCTION("GOOGLETRANSLATE(E245,""nl"",""en"")"),"I thought I had found a positive book about autism. But this writer pretends it is a party. I was annoyed to death her writing style and lax way of dealing with situaties.Haar autistic son pushes a mw in the supermarket all the grapes in the supermarket s"&amp;"helf and the mother in the strawberries and the mother leaves without excuus.Ook slaps her son likes this apparently normal and hilarious. Furthermore, her descriptions too wordy and boring.")</f>
        <v>I thought I had found a positive book about autism. But this writer pretends it is a party. I was annoyed to death her writing style and lax way of dealing with situaties.Haar autistic son pushes a mw in the supermarket all the grapes in the supermarket shelf and the mother in the strawberries and the mother leaves without excuus.Ook slaps her son likes this apparently normal and hilarious. Furthermore, her descriptions too wordy and boring.</v>
      </c>
    </row>
    <row r="246" ht="15.75" customHeight="1">
      <c r="A246" s="1">
        <v>244.0</v>
      </c>
      <c r="B246" s="3">
        <v>0.0</v>
      </c>
      <c r="C246" s="3">
        <v>0.0</v>
      </c>
      <c r="D246" s="3">
        <v>0.0</v>
      </c>
      <c r="E246" s="3" t="s">
        <v>249</v>
      </c>
      <c r="F246" s="3" t="str">
        <f>IFERROR(__xludf.DUMMYFUNCTION("GOOGLETRANSLATE(E246,""nl"",""en"")"),"In ""Winged"" by Arthur Japin follow the life and inventions of Alberto Santos-Dumont.Vanaf his youth in Brazil for the period of his greatest invention in France of the last century and back to Brazil where he eventually dies. the book begins as a thrill"&amp;"er and then suddenly go back in time to tell the story of the youth of Alberto. Although beautifully written, with some phrases you compel them to read on, this transition was a slight disappointment. A disappointment not during the rest of the book more "&amp;"disappeared is.Japin can at times quite beautiful and expressive writing and invite them to read. However, nowhere in this story, learn the people really know, and it remains a description of the geschiedenis.De parts of the story are the most telling abo"&amp;"ut the direct protagonists take place in France. This part of the book is for me the most exciting part of the verhaal.Deze first encounter with the work of Japin there is no immediate inciting to read more books by this author. However, the pieces of ""W"&amp;"inged"" I have the rights to justify it to Japin a second chance.")</f>
        <v>In "Winged" by Arthur Japin follow the life and inventions of Alberto Santos-Dumont.Vanaf his youth in Brazil for the period of his greatest invention in France of the last century and back to Brazil where he eventually dies. the book begins as a thriller and then suddenly go back in time to tell the story of the youth of Alberto. Although beautifully written, with some phrases you compel them to read on, this transition was a slight disappointment. A disappointment not during the rest of the book more disappeared is.Japin can at times quite beautiful and expressive writing and invite them to read. However, nowhere in this story, learn the people really know, and it remains a description of the geschiedenis.De parts of the story are the most telling about the direct protagonists take place in France. This part of the book is for me the most exciting part of the verhaal.Deze first encounter with the work of Japin there is no immediate inciting to read more books by this author. However, the pieces of "Winged" I have the rights to justify it to Japin a second chance.</v>
      </c>
    </row>
    <row r="247" ht="15.75" customHeight="1">
      <c r="A247" s="1">
        <v>245.0</v>
      </c>
      <c r="B247" s="3">
        <v>1.0</v>
      </c>
      <c r="C247" s="3">
        <v>1.0</v>
      </c>
      <c r="D247" s="3">
        <v>1.0</v>
      </c>
      <c r="E247" s="3" t="s">
        <v>250</v>
      </c>
      <c r="F247" s="3" t="str">
        <f>IFERROR(__xludf.DUMMYFUNCTION("GOOGLETRANSLATE(E247,""nl"",""en"")"),"Wonderful atmosphere, you really feel like in Lapland for a few hours. The story is also well written, and the characters are for the feast. Too bad everything is stretched so long, it had rested 100 pages liked off.")</f>
        <v>Wonderful atmosphere, you really feel like in Lapland for a few hours. The story is also well written, and the characters are for the feast. Too bad everything is stretched so long, it had rested 100 pages liked off.</v>
      </c>
    </row>
    <row r="248" ht="15.75" customHeight="1">
      <c r="A248" s="1">
        <v>246.0</v>
      </c>
      <c r="B248" s="3">
        <v>0.0</v>
      </c>
      <c r="C248" s="3">
        <v>0.0</v>
      </c>
      <c r="D248" s="3">
        <v>0.0</v>
      </c>
      <c r="E248" s="3" t="s">
        <v>251</v>
      </c>
      <c r="F248" s="3" t="str">
        <f>IFERROR(__xludf.DUMMYFUNCTION("GOOGLETRANSLATE(E248,""nl"",""en"")"),"It took a while before I got in the book. The story of Nick and Amy is alternately told that sometimes occur in long pieces which have nothing to do with the story. As the book promoted understand you even more choices to make both. Gillian Flynn has writ"&amp;"ten as an original story, a woman who gives her husband commands for each year of marriage. A mediocre book to me, the tension was not really there.")</f>
        <v>It took a while before I got in the book. The story of Nick and Amy is alternately told that sometimes occur in long pieces which have nothing to do with the story. As the book promoted understand you even more choices to make both. Gillian Flynn has written as an original story, a woman who gives her husband commands for each year of marriage. A mediocre book to me, the tension was not really there.</v>
      </c>
    </row>
    <row r="249" ht="15.75" customHeight="1">
      <c r="A249" s="1">
        <v>247.0</v>
      </c>
      <c r="B249" s="3">
        <v>1.0</v>
      </c>
      <c r="C249" s="3">
        <v>1.0</v>
      </c>
      <c r="D249" s="3">
        <v>1.0</v>
      </c>
      <c r="E249" s="3" t="s">
        <v>252</v>
      </c>
      <c r="F249" s="3" t="str">
        <f>IFERROR(__xludf.DUMMYFUNCTION("GOOGLETRANSLATE(E249,""nl"",""en"")"),"This book is the first part of a trilogy. Four cancer patients became infected after a trip to a tropical virus. They then recover not only the virus but also of their incurable cancer. The problem is that they are 80 days later will further develop the v"&amp;"irus, all four still sterven.De US Secret Service, used to wounded soldiers in record time to be herstellen.Er twelve prisoners sentenced to death for a secret legerlab met and they are infected with the virus. The employees of the lab, recruited to never"&amp;" again freely, so secret is the project you follow the man who recruits the 12 guinea pigs, a girl of six what it should be thirteenth guinea pig, her life and how they end up in the lab coming. That girl anyway has special powers and eventually then ever"&amp;"ything goes wrong a major role spelen.En. The infected guinea pigs break out and become a sort of uber strong bat man cum-vampire. In no time throughout the USA infected and dies fruit bat man vampires of the infected attacking healthy people, biting and "&amp;"infecteren.Het end of the world seems imminent. Here the narrative jumps in time, there still seem to be surviving. Deep in the woods they have created a safe environment and try to survive and live. Some of them, including six guinea pig when set off. Lo"&amp;"oking for a signal that is related to the girl, looking for a better life. Looking for where they cross over to a safe life can maken.Het book is a story full of suspense. You get heaps of details about you who do not stand in the way of reading the raft."&amp;" As the story is told by the survivors and their world, the colony where they live, the speed of the story for a moment. It is a book that shows a enome survival instinct, courage, hope and fighting spirit in a world lost lijkt.De crossing, a top of a boo"&amp;"k !!")</f>
        <v>This book is the first part of a trilogy. Four cancer patients became infected after a trip to a tropical virus. They then recover not only the virus but also of their incurable cancer. The problem is that they are 80 days later will further develop the virus, all four still sterven.De US Secret Service, used to wounded soldiers in record time to be herstellen.Er twelve prisoners sentenced to death for a secret legerlab met and they are infected with the virus. The employees of the lab, recruited to never again freely, so secret is the project you follow the man who recruits the 12 guinea pigs, a girl of six what it should be thirteenth guinea pig, her life and how they end up in the lab coming. That girl anyway has special powers and eventually then everything goes wrong a major role spelen.En. The infected guinea pigs break out and become a sort of uber strong bat man cum-vampire. In no time throughout the USA infected and dies fruit bat man vampires of the infected attacking healthy people, biting and infecteren.Het end of the world seems imminent. Here the narrative jumps in time, there still seem to be surviving. Deep in the woods they have created a safe environment and try to survive and live. Some of them, including six guinea pig when set off. Looking for a signal that is related to the girl, looking for a better life. Looking for where they cross over to a safe life can maken.Het book is a story full of suspense. You get heaps of details about you who do not stand in the way of reading the raft. As the story is told by the survivors and their world, the colony where they live, the speed of the story for a moment. It is a book that shows a enome survival instinct, courage, hope and fighting spirit in a world lost lijkt.De crossing, a top of a book !!</v>
      </c>
    </row>
    <row r="250" ht="15.75" customHeight="1">
      <c r="A250" s="1">
        <v>248.0</v>
      </c>
      <c r="B250" s="3">
        <v>0.0</v>
      </c>
      <c r="C250" s="3">
        <v>0.0</v>
      </c>
      <c r="D250" s="3">
        <v>0.0</v>
      </c>
      <c r="E250" s="3" t="s">
        <v>253</v>
      </c>
      <c r="F250" s="3" t="str">
        <f>IFERROR(__xludf.DUMMYFUNCTION("GOOGLETRANSLATE(E250,""nl"",""en"")"),"What happens when women take power. According to Naomi, they will be as cruel as men can be now. Interestingly, but the effect on me has the opposite effect. The structure is so complicated that I just can hold the wire. There is a frame story of an excha"&amp;"nge of letters between fellow writers, in which the story is set around four main characters. Because each chapter to one person is dedicated to get there not comfortable in. Besides those chapters she also archaeological finds placed in the story, which "&amp;"had absolutely no function for me. The time in which it takes place is also very complicated, it plays in a distant future, but that future in history. Can you follow me? It is untrue fantasy novel, which I can not captivate. But understandable when you k"&amp;"now that the author is a game designer. mag me they limit themselves to the games.")</f>
        <v>What happens when women take power. According to Naomi, they will be as cruel as men can be now. Interestingly, but the effect on me has the opposite effect. The structure is so complicated that I just can hold the wire. There is a frame story of an exchange of letters between fellow writers, in which the story is set around four main characters. Because each chapter to one person is dedicated to get there not comfortable in. Besides those chapters she also archaeological finds placed in the story, which had absolutely no function for me. The time in which it takes place is also very complicated, it plays in a distant future, but that future in history. Can you follow me? It is untrue fantasy novel, which I can not captivate. But understandable when you know that the author is a game designer. mag me they limit themselves to the games.</v>
      </c>
    </row>
    <row r="251" ht="15.75" customHeight="1">
      <c r="A251" s="1">
        <v>249.0</v>
      </c>
      <c r="B251" s="3">
        <v>1.0</v>
      </c>
      <c r="C251" s="3">
        <v>1.0</v>
      </c>
      <c r="D251" s="3">
        <v>1.0</v>
      </c>
      <c r="E251" s="3" t="s">
        <v>254</v>
      </c>
      <c r="F251" s="3" t="str">
        <f>IFERROR(__xludf.DUMMYFUNCTION("GOOGLETRANSLATE(E251,""nl"",""en"")"),"It is a coincidence that North Korea currently threatening nuclear war language in the world winds, especially towards South Korea and the United States - the State explode smoldering truce since 1953. It will also be a coincidence that there is an immine"&amp;"nt agreement between the Serbian government and Kosovo to the Serbian minority in Kosovo autonomy. Recently studies have shown that Oslo within a few decades a non-Western population majority will have plus the recent decision of the Dutch government to s"&amp;"tabbing two million euros in scientific research dementia, it will all be coincidence. Nevertheless, does this mix of elements together at night in Norway, a beautiful and exciting debut novel in Norway living Jewish-American author Derek B. Miller.De Jew"&amp;"ish 82-year-old Sheldon Horowitz, born in New England USA, after the death his wife trying granddaughter Rhea to Norway. Sputtering agrees the old man to be with her husband and Lars to come and live in Oslo. Their apartment is located in a multicultural "&amp;"area with apartment buildings. The son of Sheldon, Rhea's father, was years ago in Vietnam blown away by a booby trap of the Vietcong. Sheldon's guilt is immense because he persuaded his son to fight for America to "". As a Jew you America owes"" He himse"&amp;"lf fought in the Korean War, where he in 1951 witnessed the bloody Battle of Incheon. His surroundings thinks he demented because Sheldon would have completed only an administrative post in the army. Their suspicion is reinforced by Sheldon's flat refusal"&amp;" to talk about it. Why did he let not all the pictures show that he made in the war? And where are the Purple Heart and the Navy Commendation which he would have received? But Sheldon memories are awfully bright and silently he experiences the past opnieu"&amp;"w.Op one day he witnesses the murder of his neighbor Kosovo and fled with her son to the violent father. If a good Samaritan protects Sheldon silent boy - renamed for convenience to Paul - and leads him long monologues, often peppered with Jewish biblical"&amp;" reflections: ""The problem is that God alone is no Mrs. God Nobody counterweight.. may provide or can correct him. How's his self-understanding? ""Sheldon is old and stiff, but as smart as the cunning fox and makes full use of his war memories. He wants "&amp;"to excel one last time and take split eyes graze. But the Norwegian forests are of a different order than the Korean mountains. And riding a bright yellow tractor is not like sailing on the same Korean rivers. Meanwhile, a worried Rhea talk to the Superin"&amp;"tendent of Police in Oslo. Sheldon's possible to their home in Glåmlia fled? But Rhea is not the only one who thinks Miller had vertillen can easily to the heavy topic but choose a lighthearted form. Oscillating by the time he frolics with narrative persp"&amp;"ectives and colorful dialogues. Funny and witty humor, nice flashbacks, emotion, lots of well-timed scene changes. It was initially difficult to know what the author intended, but between the lines of the sample war and grief is a tangible deceased son. S"&amp;"heldon's authentic about future visions show the inability of a father helping his son after his return from the war. He talks to him again in the war, even though he knows what it is, how it feels. Sheldon reflections aim this failure as a father to make"&amp;" himself negotiable too, constantly on to ask: why? Miller puts everything convincingly, sometimes confrontational, but mostly with a nice touch of artistic tiles wisdom: ""Only educated people search times for words, because so many have said they also l"&amp;"ose another one."" This writing style is reflected in all personages.Zonder a snotterboek to, Night in Norway describes the heartbreaking attempt of a 'grumpy old man' in order to sort themselves out to come and be saved from the guilt that he survived al"&amp;"l. Sheldon reminds the cranky but good-hearted grumbler and Korea veteran Walt Kowalski in Clint Eastwood's film drama ""Gran Torino."" Sheldon grumbles at everything, even at the convenience of reserved seats cinema. Because the run to hear a good spot b"&amp;"y the laws of the jungle and is a matter of 'survival of the fittest. Night in Norway is so well written and truly a substantive error - a character from behind beaten unconscious but later still recognize the perpetrator - is forgiven benevolent. Miller "&amp;"dedicated the book to his grandfather's, for him to take a way of farewell, and thus a generation with a strong sense of Jewish American patriotism.")</f>
        <v>It is a coincidence that North Korea currently threatening nuclear war language in the world winds, especially towards South Korea and the United States - the State explode smoldering truce since 1953. It will also be a coincidence that there is an imminent agreement between the Serbian government and Kosovo to the Serbian minority in Kosovo autonomy. Recently studies have shown that Oslo within a few decades a non-Western population majority will have plus the recent decision of the Dutch government to stabbing two million euros in scientific research dementia, it will all be coincidence. Nevertheless, does this mix of elements together at night in Norway, a beautiful and exciting debut novel in Norway living Jewish-American author Derek B. Miller.De Jewish 82-year-old Sheldon Horowitz, born in New England USA, after the death his wife trying granddaughter Rhea to Norway. Sputtering agrees the old man to be with her husband and Lars to come and live in Oslo. Their apartment is located in a multicultural area with apartment buildings. The son of Sheldon, Rhea's father, was years ago in Vietnam blown away by a booby trap of the Vietcong. Sheldon's guilt is immense because he persuaded his son to fight for America to ". As a Jew you America owes" He himself fought in the Korean War, where he in 1951 witnessed the bloody Battle of Incheon. His surroundings thinks he demented because Sheldon would have completed only an administrative post in the army. Their suspicion is reinforced by Sheldon's flat refusal to talk about it. Why did he let not all the pictures show that he made in the war? And where are the Purple Heart and the Navy Commendation which he would have received? But Sheldon memories are awfully bright and silently he experiences the past opnieuw.Op one day he witnesses the murder of his neighbor Kosovo and fled with her son to the violent father. If a good Samaritan protects Sheldon silent boy - renamed for convenience to Paul - and leads him long monologues, often peppered with Jewish biblical reflections: "The problem is that God alone is no Mrs. God Nobody counterweight.. may provide or can correct him. How's his self-understanding? "Sheldon is old and stiff, but as smart as the cunning fox and makes full use of his war memories. He wants to excel one last time and take split eyes graze. But the Norwegian forests are of a different order than the Korean mountains. And riding a bright yellow tractor is not like sailing on the same Korean rivers. Meanwhile, a worried Rhea talk to the Superintendent of Police in Oslo. Sheldon's possible to their home in Glåmlia fled? But Rhea is not the only one who thinks Miller had vertillen can easily to the heavy topic but choose a lighthearted form. Oscillating by the time he frolics with narrative perspectives and colorful dialogues. Funny and witty humor, nice flashbacks, emotion, lots of well-timed scene changes. It was initially difficult to know what the author intended, but between the lines of the sample war and grief is a tangible deceased son. Sheldon's authentic about future visions show the inability of a father helping his son after his return from the war. He talks to him again in the war, even though he knows what it is, how it feels. Sheldon reflections aim this failure as a father to make himself negotiable too, constantly on to ask: why? Miller puts everything convincingly, sometimes confrontational, but mostly with a nice touch of artistic tiles wisdom: "Only educated people search times for words, because so many have said they also lose another one." This writing style is reflected in all personages.Zonder a snotterboek to, Night in Norway describes the heartbreaking attempt of a 'grumpy old man' in order to sort themselves out to come and be saved from the guilt that he survived all. Sheldon reminds the cranky but good-hearted grumbler and Korea veteran Walt Kowalski in Clint Eastwood's film drama "Gran Torino." Sheldon grumbles at everything, even at the convenience of reserved seats cinema. Because the run to hear a good spot by the laws of the jungle and is a matter of 'survival of the fittest. Night in Norway is so well written and truly a substantive error - a character from behind beaten unconscious but later still recognize the perpetrator - is forgiven benevolent. Miller dedicated the book to his grandfather's, for him to take a way of farewell, and thus a generation with a strong sense of Jewish American patriotism.</v>
      </c>
    </row>
    <row r="252" ht="15.75" customHeight="1">
      <c r="A252" s="1">
        <v>250.0</v>
      </c>
      <c r="B252" s="3">
        <v>1.0</v>
      </c>
      <c r="C252" s="3">
        <v>0.0</v>
      </c>
      <c r="D252" s="3">
        <v>1.0</v>
      </c>
      <c r="E252" s="3" t="s">
        <v>255</v>
      </c>
      <c r="F252" s="3" t="str">
        <f>IFERROR(__xludf.DUMMYFUNCTION("GOOGLETRANSLATE(E252,""nl"",""en"")"),"Gosh what a book and that is mainly because of the plot.Het whole book depends a sense of where is this going? Only when the supernatural aspect in question came, I thought, oh dear .. (do not like so much) .But it can not spoil the fun and partly because"&amp;" of a surprise ending!")</f>
        <v>Gosh what a book and that is mainly because of the plot.Het whole book depends a sense of where is this going? Only when the supernatural aspect in question came, I thought, oh dear .. (do not like so much) .But it can not spoil the fun and partly because of a surprise ending!</v>
      </c>
    </row>
    <row r="253" ht="15.75" customHeight="1">
      <c r="A253" s="1">
        <v>251.0</v>
      </c>
      <c r="B253" s="3">
        <v>1.0</v>
      </c>
      <c r="C253" s="3">
        <v>1.0</v>
      </c>
      <c r="D253" s="3">
        <v>1.0</v>
      </c>
      <c r="E253" s="3" t="s">
        <v>256</v>
      </c>
      <c r="F253" s="3" t="str">
        <f>IFERROR(__xludf.DUMMYFUNCTION("GOOGLETRANSLATE(E253,""nl"",""en"")"),"I found it a very beautiful book and exciting too. Endgame is real. And Endgame is coming. I really enjoyed the old (and also unknown and mysterious) works in the story are processed. I love that kind of stories and mysteries, so this book is really somet"&amp;"hing for me! Also, I would be quite happy with such a sum of money (umm, very, very happy) so I'm very hard to do solve the puzzle to my best. I also can not wait for the next parts!")</f>
        <v>I found it a very beautiful book and exciting too. Endgame is real. And Endgame is coming. I really enjoyed the old (and also unknown and mysterious) works in the story are processed. I love that kind of stories and mysteries, so this book is really something for me! Also, I would be quite happy with such a sum of money (umm, very, very happy) so I'm very hard to do solve the puzzle to my best. I also can not wait for the next parts!</v>
      </c>
    </row>
    <row r="254" ht="15.75" customHeight="1">
      <c r="A254" s="1">
        <v>252.0</v>
      </c>
      <c r="B254" s="3">
        <v>1.0</v>
      </c>
      <c r="C254" s="3">
        <v>1.0</v>
      </c>
      <c r="D254" s="3">
        <v>1.0</v>
      </c>
      <c r="E254" s="3" t="s">
        <v>257</v>
      </c>
      <c r="F254" s="3" t="str">
        <f>IFERROR(__xludf.DUMMYFUNCTION("GOOGLETRANSLATE(E254,""nl"",""en"")"),"What a wonderful book. This is the second book I read by this author and I'm very excited. I will definitely read more of her.")</f>
        <v>What a wonderful book. This is the second book I read by this author and I'm very excited. I will definitely read more of her.</v>
      </c>
    </row>
    <row r="255" ht="15.75" customHeight="1">
      <c r="A255" s="1">
        <v>253.0</v>
      </c>
      <c r="B255" s="3">
        <v>0.0</v>
      </c>
      <c r="C255" s="3">
        <v>0.0</v>
      </c>
      <c r="D255" s="3">
        <v>0.0</v>
      </c>
      <c r="E255" s="3" t="s">
        <v>258</v>
      </c>
      <c r="F255" s="3" t="str">
        <f>IFERROR(__xludf.DUMMYFUNCTION("GOOGLETRANSLATE(E255,""nl"",""en"")"),"If you read the blurb, the story grabs you immediately. At least it happened to me ... I have read several books of this author and it strikes me that one is significantly better than the other. . This story tells about Cressie and Luke, who fall in love "&amp;"Opel card at a very young age and both do not have such a great life. Both are raised by the father and Luke systematically abused by his father when he again looked deep into the glass. I often had to do with Luke. Cressie was briefly held by her father "&amp;"with his strict rules. Also Cressie was mistreated. The message of this story is that many people on the sidelines, watching but doing nothing. It is a very penetrating story, but irritating written. Repeats again and again. I tended to opt out, but was s"&amp;"till wondering how it would fare Cressie further in her life. I got me through it and struggled again, it's not my book ... far from it!")</f>
        <v>If you read the blurb, the story grabs you immediately. At least it happened to me ... I have read several books of this author and it strikes me that one is significantly better than the other. . This story tells about Cressie and Luke, who fall in love Opel card at a very young age and both do not have such a great life. Both are raised by the father and Luke systematically abused by his father when he again looked deep into the glass. I often had to do with Luke. Cressie was briefly held by her father with his strict rules. Also Cressie was mistreated. The message of this story is that many people on the sidelines, watching but doing nothing. It is a very penetrating story, but irritating written. Repeats again and again. I tended to opt out, but was still wondering how it would fare Cressie further in her life. I got me through it and struggled again, it's not my book ... far from it!</v>
      </c>
    </row>
    <row r="256" ht="15.75" customHeight="1">
      <c r="A256" s="1">
        <v>254.0</v>
      </c>
      <c r="B256" s="3">
        <v>1.0</v>
      </c>
      <c r="C256" s="3">
        <v>1.0</v>
      </c>
      <c r="D256" s="3">
        <v>1.0</v>
      </c>
      <c r="E256" s="3" t="s">
        <v>259</v>
      </c>
      <c r="F256" s="3" t="str">
        <f>IFERROR(__xludf.DUMMYFUNCTION("GOOGLETRANSLATE(E256,""nl"",""en"")"),"Glenn Meade is an author who does not stand each year produces a book. He writes both historical and contemporary thrillers. As a former journalist knows Meade thorough research to do for his historical thrillers. For me its more successful books about hi"&amp;"m than his contemporary thrillers.Het Romanov mystery is about the last days of the czar's family, early last century in Russia. In an excavation in the Russian city of Yekaterinburg, the body of a woman found in a shaft. The discovery brings forensic pat"&amp;"hologist Laura Pavlov to Ireland. That tells a descendant of one of the parties concerned its a fantastic story about an attempt to Russian tsars family redden.Praktisch the whole story of the Romanov mystery takes place in the past. Various characters jo"&amp;"in forces to rescue the Romanovs. From Canada and Ireland's rescue on the way, but also in our own country turns a network against the supporters of Lenin.Net like Ken Follett Glenn Meade manages to put the story in a compelling way, just by showing the i"&amp;"mpact of political events on the bystanders. In a tale of betrayal, double betrayal, courage and perseverance heading Meade off on that fateful night, and he gives his views on what happened and what had happened to zijn.In the afterword Meade says he was"&amp;" at the idea of ​​this book placed by the graves of a group of Russians at an Irish cemetery. He was doing research and eventually brought him to write the Romanov mystery. Much of what is in the book is true, says Meade. He has little fiction added to ru"&amp;"n the story. But how much is fiction? That leaves Meade like to the reader.")</f>
        <v>Glenn Meade is an author who does not stand each year produces a book. He writes both historical and contemporary thrillers. As a former journalist knows Meade thorough research to do for his historical thrillers. For me its more successful books about him than his contemporary thrillers.Het Romanov mystery is about the last days of the czar's family, early last century in Russia. In an excavation in the Russian city of Yekaterinburg, the body of a woman found in a shaft. The discovery brings forensic pathologist Laura Pavlov to Ireland. That tells a descendant of one of the parties concerned its a fantastic story about an attempt to Russian tsars family redden.Praktisch the whole story of the Romanov mystery takes place in the past. Various characters join forces to rescue the Romanovs. From Canada and Ireland's rescue on the way, but also in our own country turns a network against the supporters of Lenin.Net like Ken Follett Glenn Meade manages to put the story in a compelling way, just by showing the impact of political events on the bystanders. In a tale of betrayal, double betrayal, courage and perseverance heading Meade off on that fateful night, and he gives his views on what happened and what had happened to zijn.In the afterword Meade says he was at the idea of ​​this book placed by the graves of a group of Russians at an Irish cemetery. He was doing research and eventually brought him to write the Romanov mystery. Much of what is in the book is true, says Meade. He has little fiction added to run the story. But how much is fiction? That leaves Meade like to the reader.</v>
      </c>
    </row>
    <row r="257" ht="15.75" customHeight="1">
      <c r="A257" s="1">
        <v>255.0</v>
      </c>
      <c r="B257" s="3">
        <v>0.0</v>
      </c>
      <c r="C257" s="3">
        <v>0.0</v>
      </c>
      <c r="D257" s="3">
        <v>1.0</v>
      </c>
      <c r="E257" s="3" t="s">
        <v>260</v>
      </c>
      <c r="F257" s="3" t="str">
        <f>IFERROR(__xludf.DUMMYFUNCTION("GOOGLETRANSLATE(E257,""nl"",""en"")"),"The voorbestemming.Een novel in which a troubled father-son relationship is widely reported. Briefly insists comparisons with ""character"" of Bordewijk themselves to us. However, as we read the story still appears to take an entirely different turn. The "&amp;"son, Henri, depicted as having an overly strong character, does initially blindly to all by his father to his requirements. For his perseverance, decisiveness, courage and knowledge of human nature to have it is to, one led by clergy sent boarding school "&amp;"in France. In this boarding it is extensively teased by peers and degraded and misused by the fathers. This trial is abruptly ended when his mother, maman, overlijdt.Henry comes at the urging of his father, studying economics. With minimal effort and a to"&amp;"tal lack of interest in economic models Henri finally achieves the so much desired doctoraalbul which is celebrated grandly by his father after an appointment as director follows. During the party Aline, where Henri's girlfriend has long been a relationsh"&amp;"ip, introduced to Dad and the introduction proceeds rather awkward, especially because Aline is.De not Catholic youth Aline is also like that of Henri in a dismal manner expired because it has been fed false nuns in a boarding school in Brabant. Aline Hen"&amp;"ry tries to convince it that in addition to a luxurious life, the singer Voque he got his father's gift, symbol, other higher values ​​exist. They talk to him about Transcendental Meditation, a life in an ashram in India and about her spiritual experience"&amp;"s. Henri is not very geïnteresseerd.Wanneer Aline short time later tells Henry that she is pregnant, the blood drains from his face and he stammered unintelligible words and it becomes clear that he can not cope with the new situation. His father knows th"&amp;"is because when he first was enraged and his veto expressed about a possible wedding, he visits Aline, announces that there can be no permanent union between her and his son and offers her a large sum as ransom to. Aline indignantly refuses and disappears"&amp;" from view of father and son. Henri doing for weeks in vain inquiries to behind her whereabouts to komen.Nadat Aline forever from his life is gone Henri leading a monotonous life characterized by excessive drinking. At a dimly party he meets Bernadette, a"&amp;"n empty-headed girl who is a few years younger than he, and that really has been on luxury. Also they can not appeal to the old gentleman but Henri himself sees the uselessness of this relationship and Bernadette disappears virtually silent on the toneel."&amp;"Als Henri's father shortly thereafter found to be seriously ill they discuss together the legacy which states that a valuable painting will accrue to the hitherto onopgespoorde child of Aline. After the death of the old potentate goes downhill with the pr"&amp;"operty company of Henri. A bankruptcy is inevitable and precious painting can only be saved narrowly from the claws of vultures that are afgekomen.Henry the auction is a new relationship, to have this time with the businesswoman, Christine and he eventual"&amp;"ly thinks his life fulfillment found in painting. Another couple proves the daughter born in an ashram in India Aline, have adopted too. All in all a very strange end of a sometimes rather unlikely story. Certain disturbing in this book is that there are "&amp;"on nearly every page called a ""roll-up"" is rotated or smoked and further, the vulgar language carries with which are referred to various body parts, even not contribute to the literary kwaliteit.De for destination, author Hans van Harteveld, publisher i"&amp;"n Knipp, ISBN 9789062656745.2011 / 246 blz.Lodewijk Lasschuit.")</f>
        <v>The voorbestemming.Een novel in which a troubled father-son relationship is widely reported. Briefly insists comparisons with "character" of Bordewijk themselves to us. However, as we read the story still appears to take an entirely different turn. The son, Henri, depicted as having an overly strong character, does initially blindly to all by his father to his requirements. For his perseverance, decisiveness, courage and knowledge of human nature to have it is to, one led by clergy sent boarding school in France. In this boarding it is extensively teased by peers and degraded and misused by the fathers. This trial is abruptly ended when his mother, maman, overlijdt.Henry comes at the urging of his father, studying economics. With minimal effort and a total lack of interest in economic models Henri finally achieves the so much desired doctoraalbul which is celebrated grandly by his father after an appointment as director follows. During the party Aline, where Henri's girlfriend has long been a relationship, introduced to Dad and the introduction proceeds rather awkward, especially because Aline is.De not Catholic youth Aline is also like that of Henri in a dismal manner expired because it has been fed false nuns in a boarding school in Brabant. Aline Henry tries to convince it that in addition to a luxurious life, the singer Voque he got his father's gift, symbol, other higher values ​​exist. They talk to him about Transcendental Meditation, a life in an ashram in India and about her spiritual experiences. Henri is not very geïnteresseerd.Wanneer Aline short time later tells Henry that she is pregnant, the blood drains from his face and he stammered unintelligible words and it becomes clear that he can not cope with the new situation. His father knows this because when he first was enraged and his veto expressed about a possible wedding, he visits Aline, announces that there can be no permanent union between her and his son and offers her a large sum as ransom to. Aline indignantly refuses and disappears from view of father and son. Henri doing for weeks in vain inquiries to behind her whereabouts to komen.Nadat Aline forever from his life is gone Henri leading a monotonous life characterized by excessive drinking. At a dimly party he meets Bernadette, an empty-headed girl who is a few years younger than he, and that really has been on luxury. Also they can not appeal to the old gentleman but Henri himself sees the uselessness of this relationship and Bernadette disappears virtually silent on the toneel.Als Henri's father shortly thereafter found to be seriously ill they discuss together the legacy which states that a valuable painting will accrue to the hitherto onopgespoorde child of Aline. After the death of the old potentate goes downhill with the property company of Henri. A bankruptcy is inevitable and precious painting can only be saved narrowly from the claws of vultures that are afgekomen.Henry the auction is a new relationship, to have this time with the businesswoman, Christine and he eventually thinks his life fulfillment found in painting. Another couple proves the daughter born in an ashram in India Aline, have adopted too. All in all a very strange end of a sometimes rather unlikely story. Certain disturbing in this book is that there are on nearly every page called a "roll-up" is rotated or smoked and further, the vulgar language carries with which are referred to various body parts, even not contribute to the literary kwaliteit.De for destination, author Hans van Harteveld, publisher in Knipp, ISBN 9789062656745.2011 / 246 blz.Lodewijk Lasschuit.</v>
      </c>
    </row>
    <row r="258" ht="15.75" customHeight="1">
      <c r="A258" s="1">
        <v>256.0</v>
      </c>
      <c r="B258" s="3">
        <v>0.0</v>
      </c>
      <c r="C258" s="3">
        <v>0.0</v>
      </c>
      <c r="D258" s="3">
        <v>0.0</v>
      </c>
      <c r="E258" s="3" t="s">
        <v>261</v>
      </c>
      <c r="F258" s="3" t="str">
        <f>IFERROR(__xludf.DUMMYFUNCTION("GOOGLETRANSLATE(E258,""nl"",""en"")"),"In Malika Oufkir and Michele Fitoussi Prisoner Malika tells how five years old by the Moroccan king Mohammed V is adopted as a playmate of his daughter. When Malika's father, General Oufkir commits a failed coup in 1972 against the new King Hassan II (the"&amp;" son of Mohammed V) Malika together with her mother, brothers and sisters exiled to successive abodes. This is twenty years imprisonment duren.Vooropgesteld the hardships Malika and her family by making obviously terrible. Even though they had been locked"&amp;" in a palace twenty years and were treated like royalty then it was still awful. But they are not treated properly. They are constantly monitored, intimidated, separated from one another, do not get enough food, live between rats and mice, running on vari"&amp;"ous diseases due to the lack of hygiene and live in continuous angst.Op the back cover of the Prisoner state ""Malika Oufkir movingly describes ... ""No. Her story is gripping, but the way it is told is not moving. And that is the problem of this book, th"&amp;"e content is interesting; the form obscures dat.Laten We need to begin with something trivial that many people probably have no problem, but where an individual is enormously may annoy: sentences that end in ... That's, like exclamation marks, sometimes f"&amp;"un and useful but not all the time. The Prisoner there packed with. Every time Malika an ominous ruling then those three stupid points at the end of the sentence. Bah.Met much, mostly miserable, events in such a broad timeframe is understandable that Oufk"&amp;"ir himself occasionally contradicts and periods intermingle to run and thus not correct. Her co-author, Michèle Fitoussi, has unfortunately not the task taken shape casting the book what to scrape and in a more convenient. Maybe Fitoussi harbored too much"&amp;" admiration for Oufkir where necessary to edit? What is left is an interesting story is told that faded. In exceptional cases, it is gripping. Events are described in a strange, vague way that causes little emotion or interest. Though details that the boo"&amp;"k could be omitted bring to life. The beginning of the youth of the Moroccan Malika court could have been better omitted. It should function as a contrast to her life in exile, but it is mainly an accumulation of hymns on everything and everyone that gets"&amp;" boring after a while. Long time does not want to raft the next part of their stay in prison. Only when they make an escape attempt starts leven.De Prisoner story suffers the same problem as when I saw Isa Hoes. In the hands of the wrong person, even the "&amp;"most heartbreaking story result in a weak report.")</f>
        <v>In Malika Oufkir and Michele Fitoussi Prisoner Malika tells how five years old by the Moroccan king Mohammed V is adopted as a playmate of his daughter. When Malika's father, General Oufkir commits a failed coup in 1972 against the new King Hassan II (the son of Mohammed V) Malika together with her mother, brothers and sisters exiled to successive abodes. This is twenty years imprisonment duren.Vooropgesteld the hardships Malika and her family by making obviously terrible. Even though they had been locked in a palace twenty years and were treated like royalty then it was still awful. But they are not treated properly. They are constantly monitored, intimidated, separated from one another, do not get enough food, live between rats and mice, running on various diseases due to the lack of hygiene and live in continuous angst.Op the back cover of the Prisoner state "Malika Oufkir movingly describes ... "No. Her story is gripping, but the way it is told is not moving. And that is the problem of this book, the content is interesting; the form obscures dat.Laten We need to begin with something trivial that many people probably have no problem, but where an individual is enormously may annoy: sentences that end in ... That's, like exclamation marks, sometimes fun and useful but not all the time. The Prisoner there packed with. Every time Malika an ominous ruling then those three stupid points at the end of the sentence. Bah.Met much, mostly miserable, events in such a broad timeframe is understandable that Oufkir himself occasionally contradicts and periods intermingle to run and thus not correct. Her co-author, Michèle Fitoussi, has unfortunately not the task taken shape casting the book what to scrape and in a more convenient. Maybe Fitoussi harbored too much admiration for Oufkir where necessary to edit? What is left is an interesting story is told that faded. In exceptional cases, it is gripping. Events are described in a strange, vague way that causes little emotion or interest. Though details that the book could be omitted bring to life. The beginning of the youth of the Moroccan Malika court could have been better omitted. It should function as a contrast to her life in exile, but it is mainly an accumulation of hymns on everything and everyone that gets boring after a while. Long time does not want to raft the next part of their stay in prison. Only when they make an escape attempt starts leven.De Prisoner story suffers the same problem as when I saw Isa Hoes. In the hands of the wrong person, even the most heartbreaking story result in a weak report.</v>
      </c>
    </row>
    <row r="259" ht="15.75" customHeight="1">
      <c r="A259" s="1">
        <v>257.0</v>
      </c>
      <c r="B259" s="3">
        <v>1.0</v>
      </c>
      <c r="C259" s="3">
        <v>1.0</v>
      </c>
      <c r="D259" s="3">
        <v>1.0</v>
      </c>
      <c r="E259" s="3" t="s">
        <v>262</v>
      </c>
      <c r="F259" s="3" t="str">
        <f>IFERROR(__xludf.DUMMYFUNCTION("GOOGLETRANSLATE(E259,""nl"",""en"")"),"Correa takes us back to 1939 and simultaneously 2014.De 11-year-old Hannah Rosenthal experience in 1939 in a particularly intense way, along with her friend Leo, the Berlin which not prepares for the coming war, but already fully hatred of Jews in has and"&amp;" spreads on display. It gives her and her parents, who each in their own way to deal with a growing feeling of being unwanted. What's to do them even if the other residents of their home look them in the neck? In Berlin, or even Germany, remain no longer "&amp;"a optie.De only escape route that has left them, like hundreds of others, on May 13, 1939 with the SS st. Louis to leave Cuba. A flight that is both an end and a new, but heavy and damned content.The early 2014. The 11-year-old Anna Rosen lives in New Yor"&amp;"k. She is a descendant of Rosenthal's, although they do not yet know. She has her unknown father with a mysterious past and a mother who pulled back living in her own world. Aftermath of the violent drama of the Twin Towers on 11-9-2001.Een envelope from "&amp;"Havana with negatives, an old magazine and a postcard life gives an unexpected turn and Anna offers a little insight into her father's family history. A departure to Havana, to her great-aunt Hannah, Anna means returning to its very roots and the unknown "&amp;"past of her vader.De author interweaves past and present in an interesting and ingenious manner entirely from the perspective and through the eyes of both meisjes.Hij late Hanna and Anna in 2014 to gather all the pieces of the past for Anna and her mother"&amp;" together to pass. And especially there appear many parallels in the lives of Hannah and Anna to be. And we find in their life that history parts, sadly, herhaalt.Ook he weaves their fictional stories with the actual history of Germany and the (infamous) "&amp;"boat trip to Cuba in May '39. As expected, sadness and hope and despair of people, a la Rosenthal, on the air during that dramatic journey to the SS st. Louis, and also used later events of the revolution in Cuba.Een excellent mix of fact and fiction. And"&amp;" a tale of menace, inhumane practices of governments, guilt and atonement. But also a novel about unconditional love.")</f>
        <v>Correa takes us back to 1939 and simultaneously 2014.De 11-year-old Hannah Rosenthal experience in 1939 in a particularly intense way, along with her friend Leo, the Berlin which not prepares for the coming war, but already fully hatred of Jews in has and spreads on display. It gives her and her parents, who each in their own way to deal with a growing feeling of being unwanted. What's to do them even if the other residents of their home look them in the neck? In Berlin, or even Germany, remain no longer a optie.De only escape route that has left them, like hundreds of others, on May 13, 1939 with the SS st. Louis to leave Cuba. A flight that is both an end and a new, but heavy and damned content.The early 2014. The 11-year-old Anna Rosen lives in New York. She is a descendant of Rosenthal's, although they do not yet know. She has her unknown father with a mysterious past and a mother who pulled back living in her own world. Aftermath of the violent drama of the Twin Towers on 11-9-2001.Een envelope from Havana with negatives, an old magazine and a postcard life gives an unexpected turn and Anna offers a little insight into her father's family history. A departure to Havana, to her great-aunt Hannah, Anna means returning to its very roots and the unknown past of her vader.De author interweaves past and present in an interesting and ingenious manner entirely from the perspective and through the eyes of both meisjes.Hij late Hanna and Anna in 2014 to gather all the pieces of the past for Anna and her mother together to pass. And especially there appear many parallels in the lives of Hannah and Anna to be. And we find in their life that history parts, sadly, herhaalt.Ook he weaves their fictional stories with the actual history of Germany and the (infamous) boat trip to Cuba in May '39. As expected, sadness and hope and despair of people, a la Rosenthal, on the air during that dramatic journey to the SS st. Louis, and also used later events of the revolution in Cuba.Een excellent mix of fact and fiction. And a tale of menace, inhumane practices of governments, guilt and atonement. But also a novel about unconditional love.</v>
      </c>
    </row>
    <row r="260" ht="15.75" customHeight="1">
      <c r="A260" s="1">
        <v>258.0</v>
      </c>
      <c r="B260" s="3">
        <v>1.0</v>
      </c>
      <c r="C260" s="3">
        <v>1.0</v>
      </c>
      <c r="D260" s="3">
        <v>1.0</v>
      </c>
      <c r="E260" s="3" t="s">
        <v>263</v>
      </c>
      <c r="F260" s="3" t="str">
        <f>IFERROR(__xludf.DUMMYFUNCTION("GOOGLETRANSLATE(E260,""nl"",""en"")"),"This book is fine! It takes you, curiosity is credible (it can all happen) and captivates ... I thought it was a good book, I read it in a few days and thought often when I was not reading. I want to read more of this writer! If you love Paris and a littl"&amp;"e know the road, just the 'there have been a few times and have done a lot of walking, you've studied a bit in the city and famous streets ... it is totally recommended.")</f>
        <v>This book is fine! It takes you, curiosity is credible (it can all happen) and captivates ... I thought it was a good book, I read it in a few days and thought often when I was not reading. I want to read more of this writer! If you love Paris and a little know the road, just the 'there have been a few times and have done a lot of walking, you've studied a bit in the city and famous streets ... it is totally recommended.</v>
      </c>
    </row>
    <row r="261" ht="15.75" customHeight="1">
      <c r="A261" s="1">
        <v>259.0</v>
      </c>
      <c r="B261" s="3">
        <v>1.0</v>
      </c>
      <c r="C261" s="3">
        <v>1.0</v>
      </c>
      <c r="D261" s="3">
        <v>1.0</v>
      </c>
      <c r="E261" s="3" t="s">
        <v>264</v>
      </c>
      <c r="F261" s="3" t="str">
        <f>IFERROR(__xludf.DUMMYFUNCTION("GOOGLETRANSLATE(E261,""nl"",""en"")"),"Note down my review on book reading blog Sonja &amp; schrijftZie link bio.Note: here and there I read in other reviews that some mistakes would be in the book, I have not noticed but even if it does so it remains a very good psychological thriller, as I have "&amp;"noted would have- it also asks for anything in my idea- then my review would not have to suffer under here, this is the book for good! Sonja reads and writes errors")</f>
        <v>Note down my review on book reading blog Sonja &amp; schrijftZie link bio.Note: here and there I read in other reviews that some mistakes would be in the book, I have not noticed but even if it does so it remains a very good psychological thriller, as I have noted would have- it also asks for anything in my idea- then my review would not have to suffer under here, this is the book for good! Sonja reads and writes errors</v>
      </c>
    </row>
    <row r="262" ht="15.75" customHeight="1">
      <c r="A262" s="1">
        <v>260.0</v>
      </c>
      <c r="B262" s="3">
        <v>0.0</v>
      </c>
      <c r="C262" s="3">
        <v>0.0</v>
      </c>
      <c r="D262" s="3">
        <v>0.0</v>
      </c>
      <c r="E262" s="3" t="s">
        <v>265</v>
      </c>
      <c r="F262" s="3" t="str">
        <f>IFERROR(__xludf.DUMMYFUNCTION("GOOGLETRANSLATE(E262,""nl"",""en"")"),"I previously had a book of tineke read what I found very beautiful and thought that I sometimes lezen.maar I wonder if maybe this is a book that is written on a large succes.want that way I thought it was a little written. in a way my first book was okay "&amp;"and should require a follow komen.Ik found the storyline is not very exciting and sometimes confusing and often scene change .wel know you almost certainly how it ends the half. The plot is then suddenly quickly but offer no surprise is not exciting and a"&amp;" bit rushed quickly geschreven.Ik had expected more ... sin.")</f>
        <v>I previously had a book of tineke read what I found very beautiful and thought that I sometimes lezen.maar I wonder if maybe this is a book that is written on a large succes.want that way I thought it was a little written. in a way my first book was okay and should require a follow komen.Ik found the storyline is not very exciting and sometimes confusing and often scene change .wel know you almost certainly how it ends the half. The plot is then suddenly quickly but offer no surprise is not exciting and a bit rushed quickly geschreven.Ik had expected more ... sin.</v>
      </c>
    </row>
    <row r="263" ht="15.75" customHeight="1">
      <c r="A263" s="1">
        <v>261.0</v>
      </c>
      <c r="B263" s="3">
        <v>1.0</v>
      </c>
      <c r="C263" s="3">
        <v>1.0</v>
      </c>
      <c r="D263" s="3">
        <v>1.0</v>
      </c>
      <c r="E263" s="3" t="s">
        <v>266</v>
      </c>
      <c r="F263" s="3" t="str">
        <f>IFERROR(__xludf.DUMMYFUNCTION("GOOGLETRANSLATE(E263,""nl"",""en"")"),"Another 'ouderwets'goede Fossum.De first few pages you think you are in a kitchen novelette to end up, but that is not true! It's the build-up to a story like a stone from a mountain rolls, more loosely making the move, always more rubble!")</f>
        <v>Another 'ouderwets'goede Fossum.De first few pages you think you are in a kitchen novelette to end up, but that is not true! It's the build-up to a story like a stone from a mountain rolls, more loosely making the move, always more rubble!</v>
      </c>
    </row>
    <row r="264" ht="15.75" customHeight="1">
      <c r="A264" s="1">
        <v>262.0</v>
      </c>
      <c r="B264" s="3">
        <v>0.0</v>
      </c>
      <c r="C264" s="3">
        <v>0.0</v>
      </c>
      <c r="D264" s="3">
        <v>0.0</v>
      </c>
      <c r="E264" s="3" t="s">
        <v>267</v>
      </c>
      <c r="F264" s="3" t="str">
        <f>IFERROR(__xludf.DUMMYFUNCTION("GOOGLETRANSLATE(E264,""nl"",""en"")"),"For over a month I look at it to write this review. Not because a slightly negative review is tedious to write - although that is often so - but because I difficult to find a book review that does not read heb.De big question is: why did not he just read "&amp;"? That's my rule book read like keep: I read a book anyway to the center, but if I then have to hang or strangle me put him away. It happens one or two times a year I book wegleg but the Graces was really here one of them. It was just nothing for me.The a"&amp;"ll went wrong at the back cover: River is completely obsessed with a group of people who turn out to be witches. Now I'm just not that witches in books, it speaks to me totally. It had direct Twilight connotations, so you go there in prejudice. Once I had"&amp;" started it all I could, unfortunately, not interest. The love-at-first-sight cliché, the complete obsession, the kind-of-deep-life observations, the characters did not come to life for me and just missing a clear plot.Ik have two weeks made to reach the "&amp;"middle and got it but then abandoned. The book is not really bad, but it's not for me. Sometimes you just admit it.")</f>
        <v>For over a month I look at it to write this review. Not because a slightly negative review is tedious to write - although that is often so - but because I difficult to find a book review that does not read heb.De big question is: why did not he just read ? That's my rule book read like keep: I read a book anyway to the center, but if I then have to hang or strangle me put him away. It happens one or two times a year I book wegleg but the Graces was really here one of them. It was just nothing for me.The all went wrong at the back cover: River is completely obsessed with a group of people who turn out to be witches. Now I'm just not that witches in books, it speaks to me totally. It had direct Twilight connotations, so you go there in prejudice. Once I had started it all I could, unfortunately, not interest. The love-at-first-sight cliché, the complete obsession, the kind-of-deep-life observations, the characters did not come to life for me and just missing a clear plot.Ik have two weeks made to reach the middle and got it but then abandoned. The book is not really bad, but it's not for me. Sometimes you just admit it.</v>
      </c>
    </row>
    <row r="265" ht="15.75" customHeight="1">
      <c r="A265" s="1">
        <v>263.0</v>
      </c>
      <c r="B265" s="3">
        <v>1.0</v>
      </c>
      <c r="C265" s="3">
        <v>1.0</v>
      </c>
      <c r="D265" s="3">
        <v>1.0</v>
      </c>
      <c r="E265" s="3" t="s">
        <v>268</v>
      </c>
      <c r="F265" s="3" t="str">
        <f>IFERROR(__xludf.DUMMYFUNCTION("GOOGLETRANSLATE(E265,""nl"",""en"")"),"A year after the successful first part of The Terrible Two's happy now also published a second book. In this part, once again encounters the reader, the jokers, Nick and Mick. Now they have put their heads together to their jokes surely be even more succe"&amp;"ssful. Unfortunately, not everything goes according to plan and should Barsman Director - because of the disarray caused by Mick and Nick at school - handing his job to his father sacherijnige. Director Bartender was not already determined the best direct"&amp;"or, his father is many times worse. Mick and Nick have also quickly repent and try utmost to do the new director Barsman get their jokes away, but they also have to play the man stunts verblikt or verbloost niet.De makers have done their best to again to "&amp;"bring out a beautiful specimen, very good quality. Book thanks to its colorful hardcover beautiful uitstraling.De Terrible Two - even worse is yet another silly, adventurous children's book and in the second part; no lack of humor. The book is full of com"&amp;"ic prints and creative texts which probably even the pickiest young reader does not smullen.Je the first part having read the book understand, but why would you leave it? Part one is just as fun as the second part.")</f>
        <v>A year after the successful first part of The Terrible Two's happy now also published a second book. In this part, once again encounters the reader, the jokers, Nick and Mick. Now they have put their heads together to their jokes surely be even more successful. Unfortunately, not everything goes according to plan and should Barsman Director - because of the disarray caused by Mick and Nick at school - handing his job to his father sacherijnige. Director Bartender was not already determined the best director, his father is many times worse. Mick and Nick have also quickly repent and try utmost to do the new director Barsman get their jokes away, but they also have to play the man stunts verblikt or verbloost niet.De makers have done their best to again to bring out a beautiful specimen, very good quality. Book thanks to its colorful hardcover beautiful uitstraling.De Terrible Two - even worse is yet another silly, adventurous children's book and in the second part; no lack of humor. The book is full of comic prints and creative texts which probably even the pickiest young reader does not smullen.Je the first part having read the book understand, but why would you leave it? Part one is just as fun as the second part.</v>
      </c>
    </row>
    <row r="266" ht="15.75" customHeight="1">
      <c r="A266" s="1">
        <v>264.0</v>
      </c>
      <c r="B266" s="3">
        <v>0.0</v>
      </c>
      <c r="C266" s="3">
        <v>1.0</v>
      </c>
      <c r="D266" s="3">
        <v>1.0</v>
      </c>
      <c r="E266" s="3" t="s">
        <v>269</v>
      </c>
      <c r="F266" s="3" t="str">
        <f>IFERROR(__xludf.DUMMYFUNCTION("GOOGLETRANSLATE(E266,""nl"",""en"")"),"Tombola is a debut for a book in which the Spanish culture nicely described wordt.Brendie has lived for years in Spain and this makes the book also realistic overkomt.Hanna, the protagonist certainly lives a raffle. A winning lottery ticket. The past and "&amp;"present make life she leads nicely to the fore in this debut novel. Her relationship with her childhood friend Marit are of great value in the book. The ups and downs in the life of Hanna where they do not always affect and how they do it shares with Hann"&amp;"a that title certainly fits the boek.De relationship Siem I did not entirely convincing thanks to the abrupt end of boek.Ook the description of her ex-husband and her in-laws you really fancy the Spanish cultuur.De short chapters make the book quickly. Th"&amp;"e disadvantage is that Brendie chosen has no title to indicate the chapters only a numbering. The book jumps from the present to the past, what makes you still turn moet.Het end of the book could have been catchier. Maybe there will be a sequel to Tombola"&amp;"?")</f>
        <v>Tombola is a debut for a book in which the Spanish culture nicely described wordt.Brendie has lived for years in Spain and this makes the book also realistic overkomt.Hanna, the protagonist certainly lives a raffle. A winning lottery ticket. The past and present make life she leads nicely to the fore in this debut novel. Her relationship with her childhood friend Marit are of great value in the book. The ups and downs in the life of Hanna where they do not always affect and how they do it shares with Hanna that title certainly fits the boek.De relationship Siem I did not entirely convincing thanks to the abrupt end of boek.Ook the description of her ex-husband and her in-laws you really fancy the Spanish cultuur.De short chapters make the book quickly. The disadvantage is that Brendie chosen has no title to indicate the chapters only a numbering. The book jumps from the present to the past, what makes you still turn moet.Het end of the book could have been catchier. Maybe there will be a sequel to Tombola?</v>
      </c>
    </row>
    <row r="267" ht="15.75" customHeight="1">
      <c r="A267" s="1">
        <v>265.0</v>
      </c>
      <c r="B267" s="3">
        <v>0.0</v>
      </c>
      <c r="C267" s="3">
        <v>0.0</v>
      </c>
      <c r="D267" s="3">
        <v>0.0</v>
      </c>
      <c r="E267" s="3" t="s">
        <v>270</v>
      </c>
      <c r="F267" s="3" t="str">
        <f>IFERROR(__xludf.DUMMYFUNCTION("GOOGLETRANSLATE(E267,""nl"",""en"")"),"I've been working for some time to read this book, but reading this book by two different people who know of the accident and the truth about them. Unfortunately, this is so boring happens almost nothing until the end of this book, I will not tell you yet"&amp;" should they decide to read. I say do not buy it because it's not as exciting")</f>
        <v>I've been working for some time to read this book, but reading this book by two different people who know of the accident and the truth about them. Unfortunately, this is so boring happens almost nothing until the end of this book, I will not tell you yet should they decide to read. I say do not buy it because it's not as exciting</v>
      </c>
    </row>
    <row r="268" ht="15.75" customHeight="1">
      <c r="A268" s="1">
        <v>266.0</v>
      </c>
      <c r="B268" s="3">
        <v>0.0</v>
      </c>
      <c r="C268" s="3">
        <v>0.0</v>
      </c>
      <c r="D268" s="3">
        <v>0.0</v>
      </c>
      <c r="E268" s="3" t="s">
        <v>271</v>
      </c>
      <c r="F268" s="3" t="str">
        <f>IFERROR(__xludf.DUMMYFUNCTION("GOOGLETRANSLATE(E268,""nl"",""en"")"),"An absolute mess, this book. That is also the appalling bad Dutch translation, which the grinding sand in the machine forced gooit.DeMille makes great steps, with characters who barely managed to captivate. A basic beginner's mistake, making the book, as "&amp;"the title goes under. Only a search for how and why in this case 'a waste of time. """)</f>
        <v>An absolute mess, this book. That is also the appalling bad Dutch translation, which the grinding sand in the machine forced gooit.DeMille makes great steps, with characters who barely managed to captivate. A basic beginner's mistake, making the book, as the title goes under. Only a search for how and why in this case 'a waste of time. "</v>
      </c>
    </row>
    <row r="269" ht="15.75" customHeight="1">
      <c r="A269" s="1">
        <v>267.0</v>
      </c>
      <c r="B269" s="3">
        <v>1.0</v>
      </c>
      <c r="C269" s="3">
        <v>1.0</v>
      </c>
      <c r="D269" s="3">
        <v>1.0</v>
      </c>
      <c r="E269" s="3" t="s">
        <v>272</v>
      </c>
      <c r="F269" s="3" t="str">
        <f>IFERROR(__xludf.DUMMYFUNCTION("GOOGLETRANSLATE(E269,""nl"",""en"")"),"Adrian Tchaikovsky is a British fantasy author who also dedicated to science since 2015. He became famous with his ten-part series Shadows of the Apt. In this fantasy setting Kinden all peoples a property or appearance of an insect species and can Apt dea"&amp;"ling with technology and Inapt with magic. World Construction is be entrusted to this writer. In 2015 came his first science fiction book: Children of Time, where he won the Arthur C. Clarke Award. So with SF he good the voeten.Dat he proves again the Iro"&amp;"nclads novella, published by Solaris, an imprint of Rebellion Publishing. Booklet is a beautifully crafted limited edition hardcover with dust jacket and iconic in the interior repeated illustration of Ironclad front. Ironclads are high-tech armor, where "&amp;"the super-rich (Scions) of the world is moving into a kind of extremely secure living on legs, with everywhere weapons and impenetrable armor, where they only come out at their home fortress or a fortified and protected headquarters. the opening pages ins"&amp;"tantly set the tone: misfit soldier Sturgeon (for intellectually in an American army of religious fanatics and poor wretches) explains how it is with the Supreme Lord. Throughout history, through the rich only been involved with war from impenetrable armo"&amp;"r and fortifications, where they are not endangered and they can slaughter the Ordinary Man. The latest personifications of them, the Scions in their Ironclads, are no different: the soldiers of the USA and UK (rather become a slum after United Kingdom an"&amp;"d Gibraltar European Union membership referendum) fighting with the Scandinavians, but only if the Scions (from any party) does it interfere it really is a situation slachtpartij.In arrive sergeant Regan and his soldiers Franks and Sturgeon in the UK. Soo"&amp;"n they have a special mission, along with a drone pilot and explorer: find a missing Scion, behind enemy lines disappeared. But, as the tagline of the book says: ""Scions have no limits. Scions do not die. And Scions do not disappear. ""So Regan and his p"&amp;"eople have a problem ... Their mission takes them deep into the North Country, where they fight with Swedish forces, negotiate with company officers with heavy weapons and get into trouble with Finnish secret agents in very strange and threatening vorm.He"&amp;"t book reads alternately as an action - sometimes even as a futuristic 'Saving Private Ryan', where the bullets whistling around your ears - and a cynical commentary on world history. The latter mainly by the tirades and life lessons soldier Sturgeon regu"&amp;"larly spits on his mates. Although these two narrative forms do not seem to fit together, it works great. The socioeconomic commentary gives extra punch to action and make the paranoid institution of the main characters more than credible. In 159 pages Tc"&amp;"haikovsky pops his dismal future world in brilliant colors by your headline must-read military sciencefiction.Tchaikovsky wrote this story before United Kingdom and Gibraltar European Union membership referendum, and the US presidential election, but the "&amp;"story is very tight on the line you there, the future can pull . Gripping stuff and definitely a good breeding ground for vervolg.Een interview with Adrian Tchaikovsky about this story was previously published in Hebban: Adrian Tchaikovsky outlines the fu"&amp;"ture of war.")</f>
        <v>Adrian Tchaikovsky is a British fantasy author who also dedicated to science since 2015. He became famous with his ten-part series Shadows of the Apt. In this fantasy setting Kinden all peoples a property or appearance of an insect species and can Apt dealing with technology and Inapt with magic. World Construction is be entrusted to this writer. In 2015 came his first science fiction book: Children of Time, where he won the Arthur C. Clarke Award. So with SF he good the voeten.Dat he proves again the Ironclads novella, published by Solaris, an imprint of Rebellion Publishing. Booklet is a beautifully crafted limited edition hardcover with dust jacket and iconic in the interior repeated illustration of Ironclad front. Ironclads are high-tech armor, where the super-rich (Scions) of the world is moving into a kind of extremely secure living on legs, with everywhere weapons and impenetrable armor, where they only come out at their home fortress or a fortified and protected headquarters. the opening pages instantly set the tone: misfit soldier Sturgeon (for intellectually in an American army of religious fanatics and poor wretches) explains how it is with the Supreme Lord. Throughout history, through the rich only been involved with war from impenetrable armor and fortifications, where they are not endangered and they can slaughter the Ordinary Man. The latest personifications of them, the Scions in their Ironclads, are no different: the soldiers of the USA and UK (rather become a slum after United Kingdom and Gibraltar European Union membership referendum) fighting with the Scandinavians, but only if the Scions (from any party) does it interfere it really is a situation slachtpartij.In arrive sergeant Regan and his soldiers Franks and Sturgeon in the UK. Soon they have a special mission, along with a drone pilot and explorer: find a missing Scion, behind enemy lines disappeared. But, as the tagline of the book says: "Scions have no limits. Scions do not die. And Scions do not disappear. "So Regan and his people have a problem ... Their mission takes them deep into the North Country, where they fight with Swedish forces, negotiate with company officers with heavy weapons and get into trouble with Finnish secret agents in very strange and threatening vorm.Het book reads alternately as an action - sometimes even as a futuristic 'Saving Private Ryan', where the bullets whistling around your ears - and a cynical commentary on world history. The latter mainly by the tirades and life lessons soldier Sturgeon regularly spits on his mates. Although these two narrative forms do not seem to fit together, it works great. The socioeconomic commentary gives extra punch to action and make the paranoid institution of the main characters more than credible. In 159 pages Tchaikovsky pops his dismal future world in brilliant colors by your headline must-read military sciencefiction.Tchaikovsky wrote this story before United Kingdom and Gibraltar European Union membership referendum, and the US presidential election, but the story is very tight on the line you there, the future can pull . Gripping stuff and definitely a good breeding ground for vervolg.Een interview with Adrian Tchaikovsky about this story was previously published in Hebban: Adrian Tchaikovsky outlines the future of war.</v>
      </c>
    </row>
    <row r="270" ht="15.75" customHeight="1">
      <c r="A270" s="1">
        <v>268.0</v>
      </c>
      <c r="B270" s="3">
        <v>0.0</v>
      </c>
      <c r="C270" s="3">
        <v>0.0</v>
      </c>
      <c r="D270" s="3">
        <v>0.0</v>
      </c>
      <c r="E270" s="3" t="s">
        <v>273</v>
      </c>
      <c r="F270" s="3" t="str">
        <f>IFERROR(__xludf.DUMMYFUNCTION("GOOGLETRANSLATE(E270,""nl"",""en"")"),"Tom Clancy is an author who, when he was alive, often teamed up with other, established authors. So with Peter Telep, a writer who has over forty titles to his name. The collaboration was really activated after Clancy died in 2013. Because there is suffic"&amp;"ient material was still a number of books to write, Peter Telep began Clancy notes of a series of books where the Endgame laatstverschenen title is.Of now as it works out the name of Tom Clancy is very doubtful . The outline of the story, one could discov"&amp;"er the hand of Tom Clancy, but is in effect in any fields or roads signature he found. Telep can not stand in the shadow of his famous co-author. Peter Telep is an American born in 1965 who writes in addition to writing thrillers, fantasy and science fict"&amp;"ion books, including television series and provides educational writing courses. He is the author of, among other Wing Commander serie.Rusland and the USA are diametrically opposed, after a nuclear war in the Middle East six million people living costs. E"&amp;"urope joins the European Federation without England and Ireland remain neutral. The oil supply is under severe pressure and a global crisis seems onafwendbaar.Als 2020. Russia is the largest energy supplier in the world, they get their new wealth their mi"&amp;"litary up fast and looks down the world heading for a devastating oorlog.Stephanie Halverson a JSF pilot on a reconnaissance flight shot over Russia in the air while they test a new radar system and then captured by the Russen.In the jungle of Ecuador's L"&amp;"ex Alexandrov a renowned terrorist on the track, as he an international conspiracy discovered on an island off the coast of Japan, a Russian former spy is hunted by her former comrades and her only hope is that they can run into the Westen.Dit are the thr"&amp;"ee main story lines in this story. In addition, run some other lines through the whole back, so that the book does not excel in clarity. In addition, Peter Telep his extensive detailed knowledge of modern weaponry is included in this story. That might be "&amp;"interesting for experts but for readers who matter less in this home are reasonable storend.Tijdens the first part of the book stunned readers with this information has little value to the story. It seems like the writer in this way are thin story with lo"&amp;"ts of trimmings trying to save. The main characters are as well use American stereotype swashbucklers who in all similar action thrillers also be staged. The opponents are not surprising and has also been the 'usual suspects'.Dat Peter Telep well versed i"&amp;"n modern warfare is soon clear in the book. He incorporates recent situations in the field of world tensions and wrapped it well in Endgame. The book is mainly due to the excessive smearing technique of weaponry and different storylines that seem to come "&amp;"together quite late in the story, not really a book that impressed the readers maken.Tom Clancy will be made mainly to the beginning his career with the Hunt for Red October name and is considered one of the best writers in the genre. His name on the cove"&amp;"r shines probably has to do with the sale of this book. Publicity will thus have its advantages, but this Clancy runs his reputation quite a dent on.")</f>
        <v>Tom Clancy is an author who, when he was alive, often teamed up with other, established authors. So with Peter Telep, a writer who has over forty titles to his name. The collaboration was really activated after Clancy died in 2013. Because there is sufficient material was still a number of books to write, Peter Telep began Clancy notes of a series of books where the Endgame laatstverschenen title is.Of now as it works out the name of Tom Clancy is very doubtful . The outline of the story, one could discover the hand of Tom Clancy, but is in effect in any fields or roads signature he found. Telep can not stand in the shadow of his famous co-author. Peter Telep is an American born in 1965 who writes in addition to writing thrillers, fantasy and science fiction books, including television series and provides educational writing courses. He is the author of, among other Wing Commander serie.Rusland and the USA are diametrically opposed, after a nuclear war in the Middle East six million people living costs. Europe joins the European Federation without England and Ireland remain neutral. The oil supply is under severe pressure and a global crisis seems onafwendbaar.Als 2020. Russia is the largest energy supplier in the world, they get their new wealth their military up fast and looks down the world heading for a devastating oorlog.Stephanie Halverson a JSF pilot on a reconnaissance flight shot over Russia in the air while they test a new radar system and then captured by the Russen.In the jungle of Ecuador's Lex Alexandrov a renowned terrorist on the track, as he an international conspiracy discovered on an island off the coast of Japan, a Russian former spy is hunted by her former comrades and her only hope is that they can run into the Westen.Dit are the three main story lines in this story. In addition, run some other lines through the whole back, so that the book does not excel in clarity. In addition, Peter Telep his extensive detailed knowledge of modern weaponry is included in this story. That might be interesting for experts but for readers who matter less in this home are reasonable storend.Tijdens the first part of the book stunned readers with this information has little value to the story. It seems like the writer in this way are thin story with lots of trimmings trying to save. The main characters are as well use American stereotype swashbucklers who in all similar action thrillers also be staged. The opponents are not surprising and has also been the 'usual suspects'.Dat Peter Telep well versed in modern warfare is soon clear in the book. He incorporates recent situations in the field of world tensions and wrapped it well in Endgame. The book is mainly due to the excessive smearing technique of weaponry and different storylines that seem to come together quite late in the story, not really a book that impressed the readers maken.Tom Clancy will be made mainly to the beginning his career with the Hunt for Red October name and is considered one of the best writers in the genre. His name on the cover shines probably has to do with the sale of this book. Publicity will thus have its advantages, but this Clancy runs his reputation quite a dent on.</v>
      </c>
    </row>
    <row r="271" ht="15.75" customHeight="1">
      <c r="A271" s="1">
        <v>269.0</v>
      </c>
      <c r="B271" s="3">
        <v>1.0</v>
      </c>
      <c r="C271" s="3">
        <v>1.0</v>
      </c>
      <c r="D271" s="3">
        <v>1.0</v>
      </c>
      <c r="E271" s="3" t="s">
        <v>274</v>
      </c>
      <c r="F271" s="3" t="str">
        <f>IFERROR(__xludf.DUMMYFUNCTION("GOOGLETRANSLATE(E271,""nl"",""en"")"),"A small but very touching debut. What an original story. Past and present come slowly towards each other in this wonderful debut Ruth Hogan.")</f>
        <v>A small but very touching debut. What an original story. Past and present come slowly towards each other in this wonderful debut Ruth Hogan.</v>
      </c>
    </row>
    <row r="272" ht="15.75" customHeight="1">
      <c r="A272" s="1">
        <v>270.0</v>
      </c>
      <c r="B272" s="3">
        <v>1.0</v>
      </c>
      <c r="C272" s="3">
        <v>1.0</v>
      </c>
      <c r="D272" s="3">
        <v>1.0</v>
      </c>
      <c r="E272" s="3" t="s">
        <v>275</v>
      </c>
      <c r="F272" s="3" t="str">
        <f>IFERROR(__xludf.DUMMYFUNCTION("GOOGLETRANSLATE(E272,""nl"",""en"")"),"The momentum from Part 1 is retained in the second part. I enjoyed the development Meg and how the relationship between Simon and Meg developed. With my dog ​​crawled to me, I delighted with me in the book. I did hear the rush to pack the book. Too bad my"&amp;" dog ​​can not read. Although there is rapprochement between the people of Lakeside and the others will not be at the expense of the tension between the otherness of others and the people. How the world works is bit for bit further explained together. I f"&amp;"ind the book on all fronts dosed and hope part 3 quickly translated.")</f>
        <v>The momentum from Part 1 is retained in the second part. I enjoyed the development Meg and how the relationship between Simon and Meg developed. With my dog ​​crawled to me, I delighted with me in the book. I did hear the rush to pack the book. Too bad my dog ​​can not read. Although there is rapprochement between the people of Lakeside and the others will not be at the expense of the tension between the otherness of others and the people. How the world works is bit for bit further explained together. I find the book on all fronts dosed and hope part 3 quickly translated.</v>
      </c>
    </row>
    <row r="273" ht="15.75" customHeight="1">
      <c r="A273" s="1">
        <v>271.0</v>
      </c>
      <c r="B273" s="3">
        <v>0.0</v>
      </c>
      <c r="C273" s="3">
        <v>1.0</v>
      </c>
      <c r="D273" s="3">
        <v>1.0</v>
      </c>
      <c r="E273" s="3" t="s">
        <v>276</v>
      </c>
      <c r="F273" s="3" t="str">
        <f>IFERROR(__xludf.DUMMYFUNCTION("GOOGLETRANSLATE(E273,""nl"",""en"")"),"Lamenting? The book discard with a red nose and red eyes? Over and over again? These are things you can expect from a distant place near Hayley Long. But what does the book offer more than baking with tears and snot? The family of Dylan Thomas Taylor (nam"&amp;"ed after the poet Dylan Thomas) and Griff Rhys Taylor (named Gruff Rhys, singer of the band Super Furry Animals) is a happy family. Their parents are traveling in love with each other and with each other all over the world. After a great summer strikes fa"&amp;"te, and there begins the first chapter boek.In Hayley Long know in a few pages as dropping the characters that you immediately will sympathize with them. As a reader, you know that at any moment something can go wrong, but where's the danger? Everyone see"&amp;"ms happy, but if you've read the back cover, then you know that this little family remains not so lucky. The emotional blow actually comes immediately after the first chapter and that is at once poignant, is very well done by the schrijfster.De characters"&amp;" feel like real soon and their mutual relationship is also quickly apparent. The book is written from the perspective of Dylan. He is the silent son in the family, he only says something when he has something to say. He and his brother Griff are close, bu"&amp;"t have also, of course, their fraternal quarrels. Sometimes the two at a glance enough to go together to begrijpen.Regelmatig Dylan jumps from the ""today"" of the book to a ""distant place nearby. On the one hand this gives the story more background, but"&amp;" on the other hand, the pieces in the present more interesting. While reading the book seem flashbacks sometimes too forced and get them all of a sudden out of the story. But to the entire book is examined (with the end in mind), these pieces still seem t"&amp;"o have a place in the big picture. Afterwards so obvious, but while reading it feel like unnecessary trips and that's jammer.Verder happens after the big crash is not much in the story. The boys have to wait and mostly struggling with their own grieving p"&amp;"rocess. Yet that is cleverly done, because that is the enormous emotional in front and that makes the book sterker.Muziek plays an important role in the book, like the poet Dylan Thomas. Music linked the men in the family. After the accident will help mus"&amp;"ic (especially the song The Nearest Faraway Place by the Beach Boys) with the grieving process. It connects the boys back to their father, but also with each other. Griff knows losing a place to display with the help of new friends, he also gets a band it"&amp;" is far from subtly incorporated into the story through music, the music theme. That it is primarily about the Beatles, the Beach Boys, Nirvana and Kanye West (or nowadays Ye West) makes it not very original. The characters are put down as love of music, "&amp;"but for music they have a very standard taste. It would have been nice if there was a lesser-known name had been between. But this is a small point of criticism and not really important for verhaal.Een distant place nearby is not a book where you will for"&amp;"ever be busy. It reads smoothly and if you do good to sit through it so you can sprint. Keep in mind that a box of tissues is not a luxury when reading this book. This book is the best book to read on the train.")</f>
        <v>Lamenting? The book discard with a red nose and red eyes? Over and over again? These are things you can expect from a distant place near Hayley Long. But what does the book offer more than baking with tears and snot? The family of Dylan Thomas Taylor (named after the poet Dylan Thomas) and Griff Rhys Taylor (named Gruff Rhys, singer of the band Super Furry Animals) is a happy family. Their parents are traveling in love with each other and with each other all over the world. After a great summer strikes fate, and there begins the first chapter boek.In Hayley Long know in a few pages as dropping the characters that you immediately will sympathize with them. As a reader, you know that at any moment something can go wrong, but where's the danger? Everyone seems happy, but if you've read the back cover, then you know that this little family remains not so lucky. The emotional blow actually comes immediately after the first chapter and that is at once poignant, is very well done by the schrijfster.De characters feel like real soon and their mutual relationship is also quickly apparent. The book is written from the perspective of Dylan. He is the silent son in the family, he only says something when he has something to say. He and his brother Griff are close, but have also, of course, their fraternal quarrels. Sometimes the two at a glance enough to go together to begrijpen.Regelmatig Dylan jumps from the "today" of the book to a "distant place nearby. On the one hand this gives the story more background, but on the other hand, the pieces in the present more interesting. While reading the book seem flashbacks sometimes too forced and get them all of a sudden out of the story. But to the entire book is examined (with the end in mind), these pieces still seem to have a place in the big picture. Afterwards so obvious, but while reading it feel like unnecessary trips and that's jammer.Verder happens after the big crash is not much in the story. The boys have to wait and mostly struggling with their own grieving process. Yet that is cleverly done, because that is the enormous emotional in front and that makes the book sterker.Muziek plays an important role in the book, like the poet Dylan Thomas. Music linked the men in the family. After the accident will help music (especially the song The Nearest Faraway Place by the Beach Boys) with the grieving process. It connects the boys back to their father, but also with each other. Griff knows losing a place to display with the help of new friends, he also gets a band it is far from subtly incorporated into the story through music, the music theme. That it is primarily about the Beatles, the Beach Boys, Nirvana and Kanye West (or nowadays Ye West) makes it not very original. The characters are put down as love of music, but for music they have a very standard taste. It would have been nice if there was a lesser-known name had been between. But this is a small point of criticism and not really important for verhaal.Een distant place nearby is not a book where you will forever be busy. It reads smoothly and if you do good to sit through it so you can sprint. Keep in mind that a box of tissues is not a luxury when reading this book. This book is the best book to read on the train.</v>
      </c>
    </row>
    <row r="274" ht="15.75" customHeight="1">
      <c r="A274" s="1">
        <v>272.0</v>
      </c>
      <c r="B274" s="3">
        <v>0.0</v>
      </c>
      <c r="C274" s="3">
        <v>0.0</v>
      </c>
      <c r="D274" s="3">
        <v>0.0</v>
      </c>
      <c r="E274" s="3" t="s">
        <v>277</v>
      </c>
      <c r="F274" s="3" t="str">
        <f>IFERROR(__xludf.DUMMYFUNCTION("GOOGLETRANSLATE(E274,""nl"",""en"")"),"The book The glass ceiling of Meta Muller is just not on all sides. Actually it is not. It is not literature, it provides no suspense, it is not chicklit and it is little different. Muller tries to associate and to imitate a literary style, but with every"&amp;" imagery they turn totally wrong. Perhaps they had better just done her own style to follow instead of real writers try to imitate. On the other hand, her writing style is so rough and non-transparent I suspect that this is its highest can. And if that is"&amp;" true, Mullers writing talent means little. In Ad Valvas, the alumni of the university paper, I read that she has her skills gained from a book about writing thrillers. The master of the book is also a cliché, never surprising. Moreover, the characters do"&amp;" not come to life and the plot is very thin. In Ad Valvas known Muller also present its first version completely red recovered from the editor of publishing Q (imprint of publisher Querido). She had probably done better there to withdraw her claim of pull"&amp;"ing and her manuscript. The book is also because not improved after rewriting. You wonder if critical reader wondering if the relevant editor accidentally maybe had to take a day off or had a quota on the day Mullers rewritten work again lay on the mat. I"&amp;"t is inconceivable that this work has reached the bookstore. The glass ceiling is in no way to be taken seriously - neither the plot nor the characters nor the spanking event but also convincing in the slightest. It seems sensible as Muller focused on her"&amp;" personal life and hobbies instead of writing.")</f>
        <v>The book The glass ceiling of Meta Muller is just not on all sides. Actually it is not. It is not literature, it provides no suspense, it is not chicklit and it is little different. Muller tries to associate and to imitate a literary style, but with every imagery they turn totally wrong. Perhaps they had better just done her own style to follow instead of real writers try to imitate. On the other hand, her writing style is so rough and non-transparent I suspect that this is its highest can. And if that is true, Mullers writing talent means little. In Ad Valvas, the alumni of the university paper, I read that she has her skills gained from a book about writing thrillers. The master of the book is also a cliché, never surprising. Moreover, the characters do not come to life and the plot is very thin. In Ad Valvas known Muller also present its first version completely red recovered from the editor of publishing Q (imprint of publisher Querido). She had probably done better there to withdraw her claim of pulling and her manuscript. The book is also because not improved after rewriting. You wonder if critical reader wondering if the relevant editor accidentally maybe had to take a day off or had a quota on the day Mullers rewritten work again lay on the mat. It is inconceivable that this work has reached the bookstore. The glass ceiling is in no way to be taken seriously - neither the plot nor the characters nor the spanking event but also convincing in the slightest. It seems sensible as Muller focused on her personal life and hobbies instead of writing.</v>
      </c>
    </row>
    <row r="275" ht="15.75" customHeight="1">
      <c r="A275" s="1">
        <v>273.0</v>
      </c>
      <c r="B275" s="3">
        <v>1.0</v>
      </c>
      <c r="C275" s="3">
        <v>1.0</v>
      </c>
      <c r="D275" s="3">
        <v>1.0</v>
      </c>
      <c r="E275" s="3" t="s">
        <v>278</v>
      </c>
      <c r="F275" s="3" t="str">
        <f>IFERROR(__xludf.DUMMYFUNCTION("GOOGLETRANSLATE(E275,""nl"",""en"")"),"Stalker, the 1st book I read Lars Kepler.Het book is about a serial killer who strikes just before he put a video of the victim on the Internet. The question is do quickly what all the victims have in common and whether they can prevent or detect anything"&amp;" in the movie another victim and to be available in time. Who these gruesome murders on his conscience does remain secret until the end. At the beginning of the story, you immediately feel the tension, because you know that when a movie comes online, the "&amp;"time is really too short to do something for the victims. It seems a matter that can only be solved by words Joona, who previously worked with the police, but the past year has disappeared without trace. Meanwhile attempts hypnotist Erik put a man under h"&amp;"ypnosis, who may know more about this matter. Halfway through the story dropped the voltage that way, but it came back twice in the end drew near the plot. With all the different storylines that eventually end up together one point the story is very well "&amp;"put together. Definitely recommended for those of a thriller keeps chipping.")</f>
        <v>Stalker, the 1st book I read Lars Kepler.Het book is about a serial killer who strikes just before he put a video of the victim on the Internet. The question is do quickly what all the victims have in common and whether they can prevent or detect anything in the movie another victim and to be available in time. Who these gruesome murders on his conscience does remain secret until the end. At the beginning of the story, you immediately feel the tension, because you know that when a movie comes online, the time is really too short to do something for the victims. It seems a matter that can only be solved by words Joona, who previously worked with the police, but the past year has disappeared without trace. Meanwhile attempts hypnotist Erik put a man under hypnosis, who may know more about this matter. Halfway through the story dropped the voltage that way, but it came back twice in the end drew near the plot. With all the different storylines that eventually end up together one point the story is very well put together. Definitely recommended for those of a thriller keeps chipping.</v>
      </c>
    </row>
    <row r="276" ht="15.75" customHeight="1">
      <c r="A276" s="1">
        <v>274.0</v>
      </c>
      <c r="B276" s="3">
        <v>0.0</v>
      </c>
      <c r="C276" s="3">
        <v>0.0</v>
      </c>
      <c r="D276" s="3">
        <v>0.0</v>
      </c>
      <c r="E276" s="3" t="s">
        <v>279</v>
      </c>
      <c r="F276" s="3" t="str">
        <f>IFERROR(__xludf.DUMMYFUNCTION("GOOGLETRANSLATE(E276,""nl"",""en"")"),"Rating ** Author Fons Burger brings Smith !, the cable tie mystery A first part of a new start thriller series. As an experienced war reporter and later as editor of a magazine, he has gained a lot of experience. Earlier he wrote the novel and the thrille"&amp;"r women martyrs of fate. His novel'm now also released in America. Besides writing Fons is active in the music, the first part of Smith! Set in a small picturesque village surrounded by meadows. Harry Smith is a lawyer in the village and has a very divers"&amp;"e caseload; include refugees, prostitutes and farmers among its clientele. In the still somewhat separate village everyone is going his way until they get rocked by murder, murder with a tie-wrap.Al quickly comes to be the village with its inhabitants in "&amp;"the spotlight and that leads to unexpected situations with Smith as key verdachte.Burger begins his story with a reasonably detailed description of the village, the surroundings and the most important people. This makes the story what slow start and in th"&amp;"e beginning certainly is not clear what will happen. Smith! become touted as a book with humor, suspense and eroticism. Although there is some humor in the book is present, it should be just the humor where the reader likes. The eroticism in my opinion es"&amp;"pecially vulgar and delivers little contribution to this thriller, in which unfortunately the tension never really prevails. The characters have little depth, so they too are not determined by the page afspringen.Met a denouement which sought not only ver"&amp;"y far and is an open end part 2 a tail gets Citizen cuts itself probably in the fingers. Smith! now invites not exactly off to a quick sequel to hand.")</f>
        <v>Rating ** Author Fons Burger brings Smith !, the cable tie mystery A first part of a new start thriller series. As an experienced war reporter and later as editor of a magazine, he has gained a lot of experience. Earlier he wrote the novel and the thriller women martyrs of fate. His novel'm now also released in America. Besides writing Fons is active in the music, the first part of Smith! Set in a small picturesque village surrounded by meadows. Harry Smith is a lawyer in the village and has a very diverse caseload; include refugees, prostitutes and farmers among its clientele. In the still somewhat separate village everyone is going his way until they get rocked by murder, murder with a tie-wrap.Al quickly comes to be the village with its inhabitants in the spotlight and that leads to unexpected situations with Smith as key verdachte.Burger begins his story with a reasonably detailed description of the village, the surroundings and the most important people. This makes the story what slow start and in the beginning certainly is not clear what will happen. Smith! become touted as a book with humor, suspense and eroticism. Although there is some humor in the book is present, it should be just the humor where the reader likes. The eroticism in my opinion especially vulgar and delivers little contribution to this thriller, in which unfortunately the tension never really prevails. The characters have little depth, so they too are not determined by the page afspringen.Met a denouement which sought not only very far and is an open end part 2 a tail gets Citizen cuts itself probably in the fingers. Smith! now invites not exactly off to a quick sequel to hand.</v>
      </c>
    </row>
    <row r="277" ht="15.75" customHeight="1">
      <c r="A277" s="1">
        <v>275.0</v>
      </c>
      <c r="B277" s="3">
        <v>1.0</v>
      </c>
      <c r="C277" s="3">
        <v>1.0</v>
      </c>
      <c r="D277" s="3">
        <v>1.0</v>
      </c>
      <c r="E277" s="3" t="s">
        <v>280</v>
      </c>
      <c r="F277" s="3" t="str">
        <f>IFERROR(__xludf.DUMMYFUNCTION("GOOGLETRANSLATE(E277,""nl"",""en"")"),"two gruesome murders committed in a setting more or less derailed girls. Commissioner Joona Linna is sent as an observer to. As an internal inquiry into him, he really has no powers but stubborn as he is, he goes his own way. Everyone thinks Vicky committ"&amp;"ed the murders, but is that true? Commissioner Joona discovered some strange things that do not fit with what the O.M. think. Nobody believes him, so he goes on his own research. What about the abduction of a little boy? And what did the media, which alwa"&amp;"ys calls the police, to do with this case? The book has me intrigued from the start. It is definitely a must and it is very difficult to put the book aside before you have it. For me therefore four stars (for the brilliant book to be written in my opinion"&amp;", nothing is perfect).")</f>
        <v>two gruesome murders committed in a setting more or less derailed girls. Commissioner Joona Linna is sent as an observer to. As an internal inquiry into him, he really has no powers but stubborn as he is, he goes his own way. Everyone thinks Vicky committed the murders, but is that true? Commissioner Joona discovered some strange things that do not fit with what the O.M. think. Nobody believes him, so he goes on his own research. What about the abduction of a little boy? And what did the media, which always calls the police, to do with this case? The book has me intrigued from the start. It is definitely a must and it is very difficult to put the book aside before you have it. For me therefore four stars (for the brilliant book to be written in my opinion, nothing is perfect).</v>
      </c>
    </row>
    <row r="278" ht="15.75" customHeight="1">
      <c r="A278" s="1">
        <v>276.0</v>
      </c>
      <c r="B278" s="3">
        <v>0.0</v>
      </c>
      <c r="C278" s="3">
        <v>0.0</v>
      </c>
      <c r="D278" s="3">
        <v>0.0</v>
      </c>
      <c r="E278" s="3" t="s">
        <v>281</v>
      </c>
      <c r="F278" s="3" t="str">
        <f>IFERROR(__xludf.DUMMYFUNCTION("GOOGLETRANSLATE(E278,""nl"",""en"")"),"Josie draws with her son and daughter about eight four to Alaska. She flees from her husband, her dental office that is actually sold under its hole after a claim from a patient, its current life.The story itself is actually about a woman who flees and ho"&amp;"pes to find something else, but it does no matter how far you run, you take your past forever, and thus as long as you're not in the pure, it does not matter where you start bent.Ze unprepared for the trip by camper and brings several times her children i"&amp;"n danger, both by its lack of experience in terms of camping and hiking in the forest, as its alcohol use or abuse must I write? Alaska is a part of America that fascinates me and I was hoping to find something of my fascination in this book. That was not"&amp;" the case, the book could just as easily in another country in some nature can play, so that was quite a disappointment.")</f>
        <v>Josie draws with her son and daughter about eight four to Alaska. She flees from her husband, her dental office that is actually sold under its hole after a claim from a patient, its current life.The story itself is actually about a woman who flees and hopes to find something else, but it does no matter how far you run, you take your past forever, and thus as long as you're not in the pure, it does not matter where you start bent.Ze unprepared for the trip by camper and brings several times her children in danger, both by its lack of experience in terms of camping and hiking in the forest, as its alcohol use or abuse must I write? Alaska is a part of America that fascinates me and I was hoping to find something of my fascination in this book. That was not the case, the book could just as easily in another country in some nature can play, so that was quite a disappointment.</v>
      </c>
    </row>
    <row r="279" ht="15.75" customHeight="1">
      <c r="A279" s="1">
        <v>277.0</v>
      </c>
      <c r="B279" s="3">
        <v>1.0</v>
      </c>
      <c r="C279" s="3">
        <v>1.0</v>
      </c>
      <c r="D279" s="3">
        <v>1.0</v>
      </c>
      <c r="E279" s="3" t="s">
        <v>282</v>
      </c>
      <c r="F279" s="3" t="str">
        <f>IFERROR(__xludf.DUMMYFUNCTION("GOOGLETRANSLATE(E279,""nl"",""en"")"),"This cookbook is number 6 Karin Luiten. In large without packs and bags are the most popular dishes cookbook compiled from previously published books without packs and pouches 1 and 2. Cooking with fresh ingredients and without packs and bags where mostly"&amp;" all kinds of E-numbers are in. Well, ..... without a cube is allowed here and there just like a can of tuna or tomato. Karin is in her cookbook for healthy but also good ingredients. So butter is butter. You finally boils to put on the table for a delici"&amp;"ous and healthy meal. The cover is less inviting than the rest of the book. What a joyful and happy book full of color, fun photos and drawings, and not least, delicious recipes with tips for cooking but also for varying the recepten.Asperges with holland"&amp;"aise sauce cook 30 minutes for 2 persons need: 500g to 1 kg asparagus (according to your preference) 1 tbsp lemon juice pinch of salt sauce: Officially need to make hollandaise sauce in a bain-marie. But this is the five-minute-can't-fail method with a fo"&amp;"od processor or blender.2 eidooiers1 el citroensap1 tbsp white-wijnazijn100 g butter into cubes salt &amp; pepper asparagus cut the tough ends of the asparagus. Peel with a vegetable peeler from just under the heading down, not too shabby. Keep they turn agai"&amp;"nst it in cold water with some lemon juice. Put all the peels with plenty of cold water and salt in a saucepan and bring to a boil. Let fifteen minutes. Remove the peel and place the asparagus in the fragrant water.Kook for 10 minutes on low heat (lid), t"&amp;"urn off the heat and leave to stand for 10 minutes until nicely tender zijn.Saus: Beat the egg yolks with salt 1 minute and pepper in a food processor (or blender). Turn off. Heat the lemon juice and vinegar together in a small saucepan. Pour the hot liqu"&amp;"id into a trickle in the machine while it is running. Uit.Laat put back into the same saucepan, melt the butter but not brown. Turn on the machine again and pour the liquid butter in a thin stream to the inside until it becomes a thick nicely butter sauce"&amp;". Taste for salt and peper.Dit dish was delicious. The asparagus were just right, the cooking and standing time of 10 minutes each really makes a difference. The hollandaise sauce was very tasty. The above amount of sauce was pretty much for two people. I"&amp;" had home-smoked salmon served with asparagus as indicated in the book as a suggestion condition. Unfortunately, it was not mentioned at the beginning of the recipe that I had to keep the peel for cooking water.Niet all prescriptions for the same number o"&amp;"f people. Was the above recipe for two people, every other recipe can be a different number. When making your shopping you must be equally vigilant with regard to the amounts of the ingredienten.Door easy recipes is a handy cookbook to if you still want t"&amp;"o get something cooking quickly in between. Ingredients are readily available at the grocery store and many will have the average cook even standard home. From this cookbook is definitely cooked more often!")</f>
        <v>This cookbook is number 6 Karin Luiten. In large without packs and bags are the most popular dishes cookbook compiled from previously published books without packs and pouches 1 and 2. Cooking with fresh ingredients and without packs and bags where mostly all kinds of E-numbers are in. Well, ..... without a cube is allowed here and there just like a can of tuna or tomato. Karin is in her cookbook for healthy but also good ingredients. So butter is butter. You finally boils to put on the table for a delicious and healthy meal. The cover is less inviting than the rest of the book. What a joyful and happy book full of color, fun photos and drawings, and not least, delicious recipes with tips for cooking but also for varying the recepten.Asperges with hollandaise sauce cook 30 minutes for 2 persons need: 500g to 1 kg asparagus (according to your preference) 1 tbsp lemon juice pinch of salt sauce: Officially need to make hollandaise sauce in a bain-marie. But this is the five-minute-can't-fail method with a food processor or blender.2 eidooiers1 el citroensap1 tbsp white-wijnazijn100 g butter into cubes salt &amp; pepper asparagus cut the tough ends of the asparagus. Peel with a vegetable peeler from just under the heading down, not too shabby. Keep they turn against it in cold water with some lemon juice. Put all the peels with plenty of cold water and salt in a saucepan and bring to a boil. Let fifteen minutes. Remove the peel and place the asparagus in the fragrant water.Kook for 10 minutes on low heat (lid), turn off the heat and leave to stand for 10 minutes until nicely tender zijn.Saus: Beat the egg yolks with salt 1 minute and pepper in a food processor (or blender). Turn off. Heat the lemon juice and vinegar together in a small saucepan. Pour the hot liquid into a trickle in the machine while it is running. Uit.Laat put back into the same saucepan, melt the butter but not brown. Turn on the machine again and pour the liquid butter in a thin stream to the inside until it becomes a thick nicely butter sauce. Taste for salt and peper.Dit dish was delicious. The asparagus were just right, the cooking and standing time of 10 minutes each really makes a difference. The hollandaise sauce was very tasty. The above amount of sauce was pretty much for two people. I had home-smoked salmon served with asparagus as indicated in the book as a suggestion condition. Unfortunately, it was not mentioned at the beginning of the recipe that I had to keep the peel for cooking water.Niet all prescriptions for the same number of people. Was the above recipe for two people, every other recipe can be a different number. When making your shopping you must be equally vigilant with regard to the amounts of the ingredienten.Door easy recipes is a handy cookbook to if you still want to get something cooking quickly in between. Ingredients are readily available at the grocery store and many will have the average cook even standard home. From this cookbook is definitely cooked more often!</v>
      </c>
    </row>
    <row r="280" ht="15.75" customHeight="1">
      <c r="A280" s="1">
        <v>278.0</v>
      </c>
      <c r="B280" s="3">
        <v>0.0</v>
      </c>
      <c r="C280" s="3">
        <v>0.0</v>
      </c>
      <c r="D280" s="3">
        <v>1.0</v>
      </c>
      <c r="E280" s="3" t="s">
        <v>283</v>
      </c>
      <c r="F280" s="3" t="str">
        <f>IFERROR(__xludf.DUMMYFUNCTION("GOOGLETRANSLATE(E280,""nl"",""en"")"),"I have participated in the reading club of this book, had a nice discussion and it certainly succeeded! Never before have I read a book by Stephen King. This is a fantasy story, which I did not even know he wrote fantasy. I know that he wrote much horror,"&amp;" and you could definitely notice in which more exciting pieces in this book, which immediately well waren.Het story is about a kingdom called Delain. The king has two sons, but after he dies happen very strange things ... Furthermore I will not say much a"&amp;"bout it, otherwise I verklap too !! The book is a great story and very special and unique elements. You can from the beginning makes the story really is built into one point, after the many exciting and interesting wordt.Toch the characters were somewhat "&amp;"superficial and I found sometimes long-winded story. I heard that this book is linked to the Dark Tower books, but if you do not read books, this story also follow fine !! The title until you understand what more is in the book, the story centers namely n"&amp;"ot really dragons. In summary, it's a nice story to read it too, not much story and the story touches you do not really, but definitely exciting and mysterious!")</f>
        <v>I have participated in the reading club of this book, had a nice discussion and it certainly succeeded! Never before have I read a book by Stephen King. This is a fantasy story, which I did not even know he wrote fantasy. I know that he wrote much horror, and you could definitely notice in which more exciting pieces in this book, which immediately well waren.Het story is about a kingdom called Delain. The king has two sons, but after he dies happen very strange things ... Furthermore I will not say much about it, otherwise I verklap too !! The book is a great story and very special and unique elements. You can from the beginning makes the story really is built into one point, after the many exciting and interesting wordt.Toch the characters were somewhat superficial and I found sometimes long-winded story. I heard that this book is linked to the Dark Tower books, but if you do not read books, this story also follow fine !! The title until you understand what more is in the book, the story centers namely not really dragons. In summary, it's a nice story to read it too, not much story and the story touches you do not really, but definitely exciting and mysterious!</v>
      </c>
    </row>
    <row r="281" ht="15.75" customHeight="1">
      <c r="A281" s="1">
        <v>279.0</v>
      </c>
      <c r="B281" s="3">
        <v>1.0</v>
      </c>
      <c r="C281" s="3">
        <v>1.0</v>
      </c>
      <c r="D281" s="3">
        <v>1.0</v>
      </c>
      <c r="E281" s="3" t="s">
        <v>284</v>
      </c>
      <c r="F281" s="3" t="str">
        <f>IFERROR(__xludf.DUMMYFUNCTION("GOOGLETRANSLATE(E281,""nl"",""en"")"),"A wonderful book full of humor, drama, passion and music, lots of music. Su-su-superstar to be filmed as quickly as possible, though it was only to show that it could be worth a talent indeed.")</f>
        <v>A wonderful book full of humor, drama, passion and music, lots of music. Su-su-superstar to be filmed as quickly as possible, though it was only to show that it could be worth a talent indeed.</v>
      </c>
    </row>
    <row r="282" ht="15.75" customHeight="1">
      <c r="A282" s="1">
        <v>280.0</v>
      </c>
      <c r="B282" s="3">
        <v>0.0</v>
      </c>
      <c r="C282" s="3">
        <v>0.0</v>
      </c>
      <c r="D282" s="3">
        <v>0.0</v>
      </c>
      <c r="E282" s="3" t="s">
        <v>285</v>
      </c>
      <c r="F282" s="3" t="str">
        <f>IFERROR(__xludf.DUMMYFUNCTION("GOOGLETRANSLATE(E282,""nl"",""en"")"),"The story is very nice and certainly original (a book from 1993. But the structure of the book is confusing, this story is hard to follow, and only at the end, everything falls once in place, the writing style is not bad but can. do not really fascinate. "&amp;"unfortunately, the data had been working to be better and more exciting. So quite a reasonable book, but not well written.")</f>
        <v>The story is very nice and certainly original (a book from 1993. But the structure of the book is confusing, this story is hard to follow, and only at the end, everything falls once in place, the writing style is not bad but can. do not really fascinate. unfortunately, the data had been working to be better and more exciting. So quite a reasonable book, but not well written.</v>
      </c>
    </row>
    <row r="283" ht="15.75" customHeight="1">
      <c r="A283" s="1">
        <v>281.0</v>
      </c>
      <c r="B283" s="3">
        <v>0.0</v>
      </c>
      <c r="C283" s="3">
        <v>0.0</v>
      </c>
      <c r="D283" s="3">
        <v>0.0</v>
      </c>
      <c r="E283" s="3" t="s">
        <v>286</v>
      </c>
      <c r="F283" s="3" t="str">
        <f>IFERROR(__xludf.DUMMYFUNCTION("GOOGLETRANSLATE(E283,""nl"",""en"")"),"An alternative reading experience. Some chapters show midway between hallucinations and gibberish. No rope attached to buttons, but it will be me, others will find Nova genius. At other times I felt fine read it again: the love affair in the mountains, th"&amp;"e walk to the endangered gorillas and uncomfortable conversations at the offices of a modern publishing. For the rest, I felt lost between me incomprehensible astrological calculations and experiments around a remote observatory.")</f>
        <v>An alternative reading experience. Some chapters show midway between hallucinations and gibberish. No rope attached to buttons, but it will be me, others will find Nova genius. At other times I felt fine read it again: the love affair in the mountains, the walk to the endangered gorillas and uncomfortable conversations at the offices of a modern publishing. For the rest, I felt lost between me incomprehensible astrological calculations and experiments around a remote observatory.</v>
      </c>
    </row>
    <row r="284" ht="15.75" customHeight="1">
      <c r="A284" s="1">
        <v>282.0</v>
      </c>
      <c r="B284" s="3">
        <v>1.0</v>
      </c>
      <c r="C284" s="3">
        <v>1.0</v>
      </c>
      <c r="D284" s="3">
        <v>1.0</v>
      </c>
      <c r="E284" s="3" t="s">
        <v>287</v>
      </c>
      <c r="F284" s="3" t="str">
        <f>IFERROR(__xludf.DUMMYFUNCTION("GOOGLETRANSLATE(E284,""nl"",""en"")"),"In a barn Anjo and five other orphaned children down ""the mountain"" grows. They have to fend it together. They are not only there, Negro Chico and 'wives'. ensuring that there is usually at least some food. Their so-called guardians may worry or for foo"&amp;"d, but are also particularly cruel to children. It goes so far as Anjo decision to leave the group in search of a better life. Besides Anjo and other orphans, we are introduced to life on the mountain and in the world over: the prostitute Lucy and the pol"&amp;"icewoman Elizabeth .. The book describes very penetrating life in this part of Brazil. Detailed describes the hardness of the existence. If you read the book you will share in this existence. Sometimes emotional, sometimes shocked. You feel as if the grie"&amp;"f and pain of the characters. Some events are sometimes too horrible to read. The best part of the book I found anyway how the author explains the connections between different people. and that in the end only increasingly clear wordt.Je want to read the "&amp;"book a lot, but sometimes events force anything close to doen.Knap Roxanne van Iperen as a debut novel.")</f>
        <v>In a barn Anjo and five other orphaned children down "the mountain" grows. They have to fend it together. They are not only there, Negro Chico and 'wives'. ensuring that there is usually at least some food. Their so-called guardians may worry or for food, but are also particularly cruel to children. It goes so far as Anjo decision to leave the group in search of a better life. Besides Anjo and other orphans, we are introduced to life on the mountain and in the world over: the prostitute Lucy and the policewoman Elizabeth .. The book describes very penetrating life in this part of Brazil. Detailed describes the hardness of the existence. If you read the book you will share in this existence. Sometimes emotional, sometimes shocked. You feel as if the grief and pain of the characters. Some events are sometimes too horrible to read. The best part of the book I found anyway how the author explains the connections between different people. and that in the end only increasingly clear wordt.Je want to read the book a lot, but sometimes events force anything close to doen.Knap Roxanne van Iperen as a debut novel.</v>
      </c>
    </row>
    <row r="285" ht="15.75" customHeight="1">
      <c r="A285" s="1">
        <v>283.0</v>
      </c>
      <c r="B285" s="3">
        <v>1.0</v>
      </c>
      <c r="C285" s="3">
        <v>1.0</v>
      </c>
      <c r="D285" s="3">
        <v>1.0</v>
      </c>
      <c r="E285" s="3" t="s">
        <v>288</v>
      </c>
      <c r="F285" s="3" t="str">
        <f>IFERROR(__xludf.DUMMYFUNCTION("GOOGLETRANSLATE(E285,""nl"",""en"")"),"As psychologist Karin learns that she was adopted, she is shocked. Her biological father is dying and wants to see her happy even once before he dies. Her whole life is a mess, but she decides to travel with her son Sam to Canada to grant her father's las"&amp;"t wish. Arriving in Canada Karin learns her brother Jonah, he's grown up with their father and works as a doctor at the General Hospital in Ottawa, where their father is nursed. Karin, however, does not get much time to quietly leave of her father, since "&amp;"shortly after her arrival disappearing two children away. Karin gets there unwittingly by and also found involved another family secret that reaching consequences for her and Sam can hebben.Normaalgesproken'm not Suzanne Vermeer fan, but what a thrilling,"&amp;" wintry book was! The two storylines read good way, by the smooth dialogue and recognizable characters. the story is very detailed, but I did not interfere. The twists and turns that took the story surprised me again and again and made me the plot late aa"&amp;"nkomen.Stel saw you with that detailed descriptions of winter for Canada and you have a nice address book!")</f>
        <v>As psychologist Karin learns that she was adopted, she is shocked. Her biological father is dying and wants to see her happy even once before he dies. Her whole life is a mess, but she decides to travel with her son Sam to Canada to grant her father's last wish. Arriving in Canada Karin learns her brother Jonah, he's grown up with their father and works as a doctor at the General Hospital in Ottawa, where their father is nursed. Karin, however, does not get much time to quietly leave of her father, since shortly after her arrival disappearing two children away. Karin gets there unwittingly by and also found involved another family secret that reaching consequences for her and Sam can hebben.Normaalgesproken'm not Suzanne Vermeer fan, but what a thrilling, wintry book was! The two storylines read good way, by the smooth dialogue and recognizable characters. the story is very detailed, but I did not interfere. The twists and turns that took the story surprised me again and again and made me the plot late aankomen.Stel saw you with that detailed descriptions of winter for Canada and you have a nice address book!</v>
      </c>
    </row>
    <row r="286" ht="15.75" customHeight="1">
      <c r="A286" s="1">
        <v>284.0</v>
      </c>
      <c r="B286" s="3">
        <v>1.0</v>
      </c>
      <c r="C286" s="3">
        <v>1.0</v>
      </c>
      <c r="D286" s="3">
        <v>1.0</v>
      </c>
      <c r="E286" s="3" t="s">
        <v>289</v>
      </c>
      <c r="F286" s="3" t="str">
        <f>IFERROR(__xludf.DUMMYFUNCTION("GOOGLETRANSLATE(E286,""nl"",""en"")"),"The agreement ""be invisible is that the protagonist is a boy in a family of Turkish parents who have to save it in the Netherlands. In this book, the father is a tyrant, but that's the agreement. Akyol describes hard, confrontational manner how the famil"&amp;"y is going to go and how everyone (mother and two brothers) a slap inherits. Extra dimension for me the place where this is happening, Deventer. The town where I grew up so the spots Akyol describes very recognizable.")</f>
        <v>The agreement "be invisible is that the protagonist is a boy in a family of Turkish parents who have to save it in the Netherlands. In this book, the father is a tyrant, but that's the agreement. Akyol describes hard, confrontational manner how the family is going to go and how everyone (mother and two brothers) a slap inherits. Extra dimension for me the place where this is happening, Deventer. The town where I grew up so the spots Akyol describes very recognizable.</v>
      </c>
    </row>
    <row r="287" ht="15.75" customHeight="1">
      <c r="A287" s="1">
        <v>285.0</v>
      </c>
      <c r="B287" s="3">
        <v>1.0</v>
      </c>
      <c r="C287" s="3">
        <v>1.0</v>
      </c>
      <c r="D287" s="3">
        <v>1.0</v>
      </c>
      <c r="E287" s="3" t="s">
        <v>290</v>
      </c>
      <c r="F287" s="3" t="str">
        <f>IFERROR(__xludf.DUMMYFUNCTION("GOOGLETRANSLATE(E287,""nl"",""en"")"),"Publisher Ambo | Anthos announced a giveaway via whatsappgroep to. Curious as I am, I obviously had to know more, and reported me. So I received more and sneak peaks and I eventually won even one of the advance reading copy. It's always nice to be able to"&amp;" read a book before it officially in the book is available. Especially when it is a huge hit in England there are already more than 300,000 copies sold. Whether it is such a hit in the Netherlands ... ..Toeval, afterwards you often think, what if ... What"&amp;" if Joe had driven a little harder. What if his son William had been sleeping. What if the traffic flow driven by hard ... Would it then all turned out differently? Life is full of coincidences ... or not ... .Joe is happily married to Mel (Melissa) and t"&amp;"ogether they have a four year old son, William. They do it well and live a happy life, until it happens that William sees his mother's car and drive they decide to surprise her. If Joe then witnesses an argument between Mel and their good friend, Ben, sud"&amp;"denly everything changed. But literally everything ... .what loves his wife to him secret and what is going on between these two? Joe gets completely lost the grip on his life. He was suspended from work, neighbors watching him in the neck. The situation "&amp;"evokes feelings of fear and anger and Joe wants to take control of life again. All this ensures that Joe is mad rush of anger and revenge. The uncertainty gnaws at him and he takes everything to regain a grip on his life and to take matters into their own"&amp;" hand, the reels to draaien.Logan makes clever use of modern techniques, cell phones, Internet, and social media like Facebook. What is actually all true what you see on social media? It gives the reader some tightness. You're suddenly very conscious of t"&amp;"he fact that all your actions on social media, is your life on a silver platter. That more and more news, in which a hacker protagonist, reinforces gevoel.Ook Joe is aware that his life through social media suddenly be seen very differently by friends and"&amp;" acquaintances. What is actually still really in life ... ..It was a Liege explore under the rug in your living room, and you lift it up and there's a very different world right under your feet, a hidden but moving system of cogwheels and links that your "&amp;"life sending one or the other side without having anything eye hebt.Door fine spelling of TM Logan look yummy way. Still, I had just about halfway even a small dip. All those lies, where the author wants to? But fortunately the story grabbed me shortly af"&amp;"terwards by an event that made my eyebrows lift and was reading at a rapid speed to the einde.De characters come into their own and get the reader really have a good idea of ​​how the characters at least you think ... Because Logan is a star to put you on"&amp;" the wrong track. He does this several times and then certainly on the einde.De denouement is surprising, perhaps wanted a little too far? Tend to book again to read to check if everything can tickles. But to be honest ... it's a great book. I enjoyed it "&amp;"and am convinced that many others just to enjoy as The good news is that there are two books on the horizon My Review! Voltage: 4 points plot: 4 points reading: 4 points writing style: 4 points originality: 4 points psychology: 4 average points: 4 stars ⭐"&amp;"️⭐️⭐️⭐️")</f>
        <v>Publisher Ambo | Anthos announced a giveaway via whatsappgroep to. Curious as I am, I obviously had to know more, and reported me. So I received more and sneak peaks and I eventually won even one of the advance reading copy. It's always nice to be able to read a book before it officially in the book is available. Especially when it is a huge hit in England there are already more than 300,000 copies sold. Whether it is such a hit in the Netherlands ... ..Toeval, afterwards you often think, what if ... What if Joe had driven a little harder. What if his son William had been sleeping. What if the traffic flow driven by hard ... Would it then all turned out differently? Life is full of coincidences ... or not ... .Joe is happily married to Mel (Melissa) and together they have a four year old son, William. They do it well and live a happy life, until it happens that William sees his mother's car and drive they decide to surprise her. If Joe then witnesses an argument between Mel and their good friend, Ben, suddenly everything changed. But literally everything ... .what loves his wife to him secret and what is going on between these two? Joe gets completely lost the grip on his life. He was suspended from work, neighbors watching him in the neck. The situation evokes feelings of fear and anger and Joe wants to take control of life again. All this ensures that Joe is mad rush of anger and revenge. The uncertainty gnaws at him and he takes everything to regain a grip on his life and to take matters into their own hand, the reels to draaien.Logan makes clever use of modern techniques, cell phones, Internet, and social media like Facebook. What is actually all true what you see on social media? It gives the reader some tightness. You're suddenly very conscious of the fact that all your actions on social media, is your life on a silver platter. That more and more news, in which a hacker protagonist, reinforces gevoel.Ook Joe is aware that his life through social media suddenly be seen very differently by friends and acquaintances. What is actually still really in life ... ..It was a Liege explore under the rug in your living room, and you lift it up and there's a very different world right under your feet, a hidden but moving system of cogwheels and links that your life sending one or the other side without having anything eye hebt.Door fine spelling of TM Logan look yummy way. Still, I had just about halfway even a small dip. All those lies, where the author wants to? But fortunately the story grabbed me shortly afterwards by an event that made my eyebrows lift and was reading at a rapid speed to the einde.De characters come into their own and get the reader really have a good idea of ​​how the characters at least you think ... Because Logan is a star to put you on the wrong track. He does this several times and then certainly on the einde.De denouement is surprising, perhaps wanted a little too far? Tend to book again to read to check if everything can tickles. But to be honest ... it's a great book. I enjoyed it and am convinced that many others just to enjoy as The good news is that there are two books on the horizon My Review! Voltage: 4 points plot: 4 points reading: 4 points writing style: 4 points originality: 4 points psychology: 4 average points: 4 stars ⭐️⭐️⭐️⭐️</v>
      </c>
    </row>
    <row r="288" ht="15.75" customHeight="1">
      <c r="A288" s="1">
        <v>286.0</v>
      </c>
      <c r="B288" s="3">
        <v>0.0</v>
      </c>
      <c r="C288" s="3">
        <v>0.0</v>
      </c>
      <c r="D288" s="3">
        <v>0.0</v>
      </c>
      <c r="E288" s="3" t="s">
        <v>291</v>
      </c>
      <c r="F288" s="3" t="str">
        <f>IFERROR(__xludf.DUMMYFUNCTION("GOOGLETRANSLATE(E288,""nl"",""en"")"),"Sweet is a well written story. It's easy to read. The perspective changes by chapter, of character and of time. That makes it quite uneasy for me. The data of changes / doubling of characters is fun in itself, but the effect is just not good. The characte"&amp;"rs remain flat, they make no developments. a character is introduced there 'out of nowhere' (Dirk) who chapters not return long and suddenly reappears at the end. Everyone does it with everybody, especially without contraception, some restraint here becau"&amp;"se someone is your friend's partner is hard to find. Giphart has written this book while on holiday without the usual treatment of detail as he normally does. And it shows. Sweet is a quickie.")</f>
        <v>Sweet is a well written story. It's easy to read. The perspective changes by chapter, of character and of time. That makes it quite uneasy for me. The data of changes / doubling of characters is fun in itself, but the effect is just not good. The characters remain flat, they make no developments. a character is introduced there 'out of nowhere' (Dirk) who chapters not return long and suddenly reappears at the end. Everyone does it with everybody, especially without contraception, some restraint here because someone is your friend's partner is hard to find. Giphart has written this book while on holiday without the usual treatment of detail as he normally does. And it shows. Sweet is a quickie.</v>
      </c>
    </row>
    <row r="289" ht="15.75" customHeight="1">
      <c r="A289" s="1">
        <v>287.0</v>
      </c>
      <c r="B289" s="3">
        <v>0.0</v>
      </c>
      <c r="C289" s="3">
        <v>0.0</v>
      </c>
      <c r="D289" s="3">
        <v>0.0</v>
      </c>
      <c r="E289" s="3" t="s">
        <v>292</v>
      </c>
      <c r="F289" s="3" t="str">
        <f>IFERROR(__xludf.DUMMYFUNCTION("GOOGLETRANSLATE(E289,""nl"",""en"")"),"J. (Johny) K. Johansson is the pseudonym of a group of Finnish scriptwriters. According to the publisher keeps these fictional author of Scandinavian crime stories, all series on HBO, well-written sex scenes, and he reads the book he likes to see the film"&amp;". Laura is the first part of a trilogy. Part two, entitled Noora, is expected in October this jaar.Miia Pohjavirta, ex-police consultant in the field of social media, returns to her hometown Palokaski in Finland. They start as a remedial teacher in high s"&amp;"chool, where her brother Nikki was the school psychologist. Their sister Venla there as a teenager disappeared. On the first day of school is one of the students, Laura Anderson, missing. The inspector who is charged with the research is a well-known to M"&amp;"iia. Laura's parents opened a Facebook page in the hope that this will provide useful tips. The reactions of fellow students are overwhelming, but not in a positive way. It seems that Laura led a secret life that her parents did not know. Nikki soon becom"&amp;"es the prime suspect, causing Miia intensively going to interfere with the case. When Laura is found dead, it will go down as an accident. Both Miia, Nikki as an inspector Korhonen have here - independently of one another - their reservations over.Laura i"&amp;"s a thin book, and is especially characterized by simple language and the use of quite a lot of clichés. The story is set in a village community where everyone deviant behavior has directly considered suspicious in greater or lesser degree. Both Laura's s"&amp;"choolmates as the adults around her effortlessly pushed a motive in the shoes. It was soon clear that Laura has become a victim of an illegal organization set up by influential people from the village. That Venla's disappearance holds at the time this con"&amp;"nection, too obvious. The plot is actually already largely given away in the first part and all the unanswered questions seemed to relate to the degree of involvement of the various hoofdrolspelers.Alle characters in the book are flat and the motives are "&amp;"at times incomprehensible behavior. Miia stopped by police because working with young people attracts her more. In the book, however, she does nothing but hang the agent and its remedial work seems to fascinate her for a moment. On their own they interrog"&amp;"ate people and nobody seems to put an obstacle in the way to her here. Laura's parents do not, and all teenagers alike: wronged, uninterested and with a penchant for gossip and alcohol.Wanneer Laura's body at the end of the book is found to show the full "&amp;"forensic examination after sitting with hormones. No normal values ​​for a teenage girl, so obviously they are intentionally ingested or administered. Yet Laura is dismissed the death as an accident under the influence of alcohol. This may be a cover-up a"&amp;"ction, but it is at least strange that should consist of three books each tell part of the story ultimately it easier gebeuren.Een trilogy can. Each part is a story in itself with plenty of loose threads and a cliffhanger to pave the path to the next part"&amp;". That's not really worked with Laura. Only at the end you get the feeling that the story is about to begin, but the book is already out. The quote on the cover indicates that Laura Finnish Twin Peaks would be; the only similarity seems only the name of t"&amp;"he dead girl to be Laura.")</f>
        <v>J. (Johny) K. Johansson is the pseudonym of a group of Finnish scriptwriters. According to the publisher keeps these fictional author of Scandinavian crime stories, all series on HBO, well-written sex scenes, and he reads the book he likes to see the film. Laura is the first part of a trilogy. Part two, entitled Noora, is expected in October this jaar.Miia Pohjavirta, ex-police consultant in the field of social media, returns to her hometown Palokaski in Finland. They start as a remedial teacher in high school, where her brother Nikki was the school psychologist. Their sister Venla there as a teenager disappeared. On the first day of school is one of the students, Laura Anderson, missing. The inspector who is charged with the research is a well-known to Miia. Laura's parents opened a Facebook page in the hope that this will provide useful tips. The reactions of fellow students are overwhelming, but not in a positive way. It seems that Laura led a secret life that her parents did not know. Nikki soon becomes the prime suspect, causing Miia intensively going to interfere with the case. When Laura is found dead, it will go down as an accident. Both Miia, Nikki as an inspector Korhonen have here - independently of one another - their reservations over.Laura is a thin book, and is especially characterized by simple language and the use of quite a lot of clichés. The story is set in a village community where everyone deviant behavior has directly considered suspicious in greater or lesser degree. Both Laura's schoolmates as the adults around her effortlessly pushed a motive in the shoes. It was soon clear that Laura has become a victim of an illegal organization set up by influential people from the village. That Venla's disappearance holds at the time this connection, too obvious. The plot is actually already largely given away in the first part and all the unanswered questions seemed to relate to the degree of involvement of the various hoofdrolspelers.Alle characters in the book are flat and the motives are at times incomprehensible behavior. Miia stopped by police because working with young people attracts her more. In the book, however, she does nothing but hang the agent and its remedial work seems to fascinate her for a moment. On their own they interrogate people and nobody seems to put an obstacle in the way to her here. Laura's parents do not, and all teenagers alike: wronged, uninterested and with a penchant for gossip and alcohol.Wanneer Laura's body at the end of the book is found to show the full forensic examination after sitting with hormones. No normal values ​​for a teenage girl, so obviously they are intentionally ingested or administered. Yet Laura is dismissed the death as an accident under the influence of alcohol. This may be a cover-up action, but it is at least strange that should consist of three books each tell part of the story ultimately it easier gebeuren.Een trilogy can. Each part is a story in itself with plenty of loose threads and a cliffhanger to pave the path to the next part. That's not really worked with Laura. Only at the end you get the feeling that the story is about to begin, but the book is already out. The quote on the cover indicates that Laura Finnish Twin Peaks would be; the only similarity seems only the name of the dead girl to be Laura.</v>
      </c>
    </row>
    <row r="290" ht="15.75" customHeight="1">
      <c r="A290" s="1">
        <v>288.0</v>
      </c>
      <c r="B290" s="3">
        <v>1.0</v>
      </c>
      <c r="C290" s="3">
        <v>1.0</v>
      </c>
      <c r="D290" s="3">
        <v>1.0</v>
      </c>
      <c r="E290" s="3" t="s">
        <v>293</v>
      </c>
      <c r="F290" s="3" t="str">
        <f>IFERROR(__xludf.DUMMYFUNCTION("GOOGLETRANSLATE(E290,""nl"",""en"")"),"In the Amsterdam Bos is an Asian boy, dressed as a dancing girl, was hit and left for dead. He speaks only one word in Farsi: ""Plar 'father. Journalist Farah Hafez delves into the case and does national politics then shake to its foundations. But at the "&amp;"same time remove the demons from her own childhood hard to top.")</f>
        <v>In the Amsterdam Bos is an Asian boy, dressed as a dancing girl, was hit and left for dead. He speaks only one word in Farsi: "Plar 'father. Journalist Farah Hafez delves into the case and does national politics then shake to its foundations. But at the same time remove the demons from her own childhood hard to top.</v>
      </c>
    </row>
    <row r="291" ht="15.75" customHeight="1">
      <c r="A291" s="1">
        <v>289.0</v>
      </c>
      <c r="B291" s="3">
        <v>0.0</v>
      </c>
      <c r="C291" s="3">
        <v>0.0</v>
      </c>
      <c r="D291" s="3">
        <v>0.0</v>
      </c>
      <c r="E291" s="3" t="s">
        <v>294</v>
      </c>
      <c r="F291" s="3" t="str">
        <f>IFERROR(__xludf.DUMMYFUNCTION("GOOGLETRANSLATE(E291,""nl"",""en"")"),"I had higher expectations of this book by the comments, but I did not like it. At first very confusing, too many characters, too confusing names used as Anna and Annie, empty holes eg. What happened to Madeleine's killer ... No, this was a bad buy.")</f>
        <v>I had higher expectations of this book by the comments, but I did not like it. At first very confusing, too many characters, too confusing names used as Anna and Annie, empty holes eg. What happened to Madeleine's killer ... No, this was a bad buy.</v>
      </c>
    </row>
    <row r="292" ht="15.75" customHeight="1">
      <c r="A292" s="1">
        <v>290.0</v>
      </c>
      <c r="B292" s="3">
        <v>1.0</v>
      </c>
      <c r="C292" s="3">
        <v>1.0</v>
      </c>
      <c r="D292" s="3">
        <v>1.0</v>
      </c>
      <c r="E292" s="3" t="s">
        <v>295</v>
      </c>
      <c r="F292" s="3" t="str">
        <f>IFERROR(__xludf.DUMMYFUNCTION("GOOGLETRANSLATE(E292,""nl"",""en"")"),"Who surprising, unusual and not like ordinary books, this is definitely recommended. It was nice to have some background knowledge of the Bible have in order to better monitor the situations described. A novel in which God affects humans, but also have ot"&amp;"her developments on earth as the Reformation, the rise of science affect God (and Satan). The Archangels play an important role in the book. Their discussions and perceptions can change over the centuries. So Archangel Gabriel is engaged in music and alwa"&amp;"ys new instruments that arise. Archangel Michael still does have a penchant for weaponry. He is God with his sword, but later in the story with a flamethrower and other new inventions. The only minus is too often the return of God's personal collection.")</f>
        <v>Who surprising, unusual and not like ordinary books, this is definitely recommended. It was nice to have some background knowledge of the Bible have in order to better monitor the situations described. A novel in which God affects humans, but also have other developments on earth as the Reformation, the rise of science affect God (and Satan). The Archangels play an important role in the book. Their discussions and perceptions can change over the centuries. So Archangel Gabriel is engaged in music and always new instruments that arise. Archangel Michael still does have a penchant for weaponry. He is God with his sword, but later in the story with a flamethrower and other new inventions. The only minus is too often the return of God's personal collection.</v>
      </c>
    </row>
    <row r="293" ht="15.75" customHeight="1">
      <c r="A293" s="1">
        <v>291.0</v>
      </c>
      <c r="B293" s="3">
        <v>1.0</v>
      </c>
      <c r="C293" s="3">
        <v>1.0</v>
      </c>
      <c r="D293" s="3">
        <v>1.0</v>
      </c>
      <c r="E293" s="3" t="s">
        <v>296</v>
      </c>
      <c r="F293" s="3" t="str">
        <f>IFERROR(__xludf.DUMMYFUNCTION("GOOGLETRANSLATE(E293,""nl"",""en"")"),"When I had just started this book I thought: I'm not sure I book Auster will read from. Meanwhile, I'm sure you're going to read out one at a breakneck pace. What a great story! The storylines seamlessly. The story is told in four parts and in three diffe"&amp;"rent forms nml. with a first-person, one-it person and a person you know. I'm going to tell you anything about the story itself otherwise I might betray something, I can only say: READ !!!")</f>
        <v>When I had just started this book I thought: I'm not sure I book Auster will read from. Meanwhile, I'm sure you're going to read out one at a breakneck pace. What a great story! The storylines seamlessly. The story is told in four parts and in three different forms nml. with a first-person, one-it person and a person you know. I'm going to tell you anything about the story itself otherwise I might betray something, I can only say: READ !!!</v>
      </c>
    </row>
    <row r="294" ht="15.75" customHeight="1">
      <c r="A294" s="1">
        <v>292.0</v>
      </c>
      <c r="B294" s="3">
        <v>0.0</v>
      </c>
      <c r="C294" s="3">
        <v>0.0</v>
      </c>
      <c r="D294" s="3">
        <v>0.0</v>
      </c>
      <c r="E294" s="3" t="s">
        <v>297</v>
      </c>
      <c r="F294" s="3" t="str">
        <f>IFERROR(__xludf.DUMMYFUNCTION("GOOGLETRANSLATE(E294,""nl"",""en"")"),"Synopsis had great appeal on the cover. Unfortunately, too many characters and too lengthy character descriptions ensure that there is no momentum in the story. The thriller genre is not the strongest part of the writer. More suitable for young adults.")</f>
        <v>Synopsis had great appeal on the cover. Unfortunately, too many characters and too lengthy character descriptions ensure that there is no momentum in the story. The thriller genre is not the strongest part of the writer. More suitable for young adults.</v>
      </c>
    </row>
    <row r="295" ht="15.75" customHeight="1">
      <c r="A295" s="1">
        <v>293.0</v>
      </c>
      <c r="B295" s="3">
        <v>0.0</v>
      </c>
      <c r="C295" s="3">
        <v>0.0</v>
      </c>
      <c r="D295" s="3">
        <v>1.0</v>
      </c>
      <c r="E295" s="3" t="s">
        <v>298</v>
      </c>
      <c r="F295" s="3" t="str">
        <f>IFERROR(__xludf.DUMMYFUNCTION("GOOGLETRANSLATE(E295,""nl"",""en"")"),"Michel van Egmond is the first author to two consecutive years the NS Public Prize won. In 2014 he received the award for his book about former football striker Kieft Wim Kieft at that time was addicted to drugs, and a year earlier for Gijp which the expe"&amp;"riences of former right winger René van der Gijp recorded. Deal is not about football but about the broker in soccer; Rob Jansen, who earned millions by closing transfers of football players. Van Egmond almost a year with Rob Jansen walked to write the bo"&amp;"ok. The book, which knows no division into chapters, describes the period which has experienced writer in the company of Jansen. In between is peppered the text with memories of Jansens past activities. This goes back to the time when the young Rob walked"&amp;" with his father John Smith who, supported by his wife, was president of Contract Players Association founded by himself in 1961 (VVCS). This association represents the interests of players in collective bargaining and contract negotiations. Rob Jansen to"&amp;"ok over the work of his father and soon realized that the work he did would be much more interesting in terms of financial reward when he placed it in a different context. He started the agency Sport-Promotion, the interests include players like Makaay, C"&amp;"ocu, Bergkamp and Jonk and coaches such as Dick Advocaat and Ronald Koeman kept. The book will include the period in which Everton with coach Ronald Koeman was looking to strengthen its team for the 2017-2018 season. The end of 2017 showed that the reinfo"&amp;"rcements were not happy choices. The performance of Everton was such that it led to the resignation of Ronald Koeman. Rob Jansen to this extent is partly to blame, can not lead from the book off to. Remains unclear who has won ultimately relevant players."&amp;" Farhad Moshiri, owner of Everton, alongside Rob Jansen seems a large group of advisors to hebben.Ook the description of the background to the outcry in the media after the resignation of Danny Blind as coach of the Dutch team by the way Hans van Breukele"&amp;"n took the appointment of a new coach for his statement on behalf of the KNVB, for football fans one of the most interesting parts of the boek.Degenen who do not like football will probably most enjoy the occasional descriptions of the domestic activities"&amp;" of the puissantrijke Rob Jansen, such as getting dressed and to school bringing his daughter Nina and change of bin Ted guinea pigs. The most uninteresting parts are pages long lists of players who has coached Jansen and clubs with which he did business."&amp;" A very impressive list, but more suited to an appendix. Van Egmond can not avoid repetitions. It is no different: many situations are similar, only the names are different. The hatred and envy is in the world of players' agents in itself is not news. The"&amp;"re is not a regulated profession is equally obvious, like the fact that many of them try to pick up their share in the transfer of players. Michel van Egmond gives content to this by describing specific cases. If the book is out, the reader remains nevert"&amp;"heless left with the vague feeling that he has read much of the same.")</f>
        <v>Michel van Egmond is the first author to two consecutive years the NS Public Prize won. In 2014 he received the award for his book about former football striker Kieft Wim Kieft at that time was addicted to drugs, and a year earlier for Gijp which the experiences of former right winger René van der Gijp recorded. Deal is not about football but about the broker in soccer; Rob Jansen, who earned millions by closing transfers of football players. Van Egmond almost a year with Rob Jansen walked to write the book. The book, which knows no division into chapters, describes the period which has experienced writer in the company of Jansen. In between is peppered the text with memories of Jansens past activities. This goes back to the time when the young Rob walked with his father John Smith who, supported by his wife, was president of Contract Players Association founded by himself in 1961 (VVCS). This association represents the interests of players in collective bargaining and contract negotiations. Rob Jansen took over the work of his father and soon realized that the work he did would be much more interesting in terms of financial reward when he placed it in a different context. He started the agency Sport-Promotion, the interests include players like Makaay, Cocu, Bergkamp and Jonk and coaches such as Dick Advocaat and Ronald Koeman kept. The book will include the period in which Everton with coach Ronald Koeman was looking to strengthen its team for the 2017-2018 season. The end of 2017 showed that the reinforcements were not happy choices. The performance of Everton was such that it led to the resignation of Ronald Koeman. Rob Jansen to this extent is partly to blame, can not lead from the book off to. Remains unclear who has won ultimately relevant players. Farhad Moshiri, owner of Everton, alongside Rob Jansen seems a large group of advisors to hebben.Ook the description of the background to the outcry in the media after the resignation of Danny Blind as coach of the Dutch team by the way Hans van Breukelen took the appointment of a new coach for his statement on behalf of the KNVB, for football fans one of the most interesting parts of the boek.Degenen who do not like football will probably most enjoy the occasional descriptions of the domestic activities of the puissantrijke Rob Jansen, such as getting dressed and to school bringing his daughter Nina and change of bin Ted guinea pigs. The most uninteresting parts are pages long lists of players who has coached Jansen and clubs with which he did business. A very impressive list, but more suited to an appendix. Van Egmond can not avoid repetitions. It is no different: many situations are similar, only the names are different. The hatred and envy is in the world of players' agents in itself is not news. There is not a regulated profession is equally obvious, like the fact that many of them try to pick up their share in the transfer of players. Michel van Egmond gives content to this by describing specific cases. If the book is out, the reader remains nevertheless left with the vague feeling that he has read much of the same.</v>
      </c>
    </row>
    <row r="296" ht="15.75" customHeight="1">
      <c r="A296" s="1">
        <v>294.0</v>
      </c>
      <c r="B296" s="3">
        <v>1.0</v>
      </c>
      <c r="C296" s="3">
        <v>1.0</v>
      </c>
      <c r="D296" s="3">
        <v>1.0</v>
      </c>
      <c r="E296" s="3" t="s">
        <v>299</v>
      </c>
      <c r="F296" s="3" t="str">
        <f>IFERROR(__xludf.DUMMYFUNCTION("GOOGLETRANSLATE(E296,""nl"",""en"")"),"Many critics Ammaniti criticized the book Anna has no depth. Perhaps this is the case, question is whether this is a shortcoming. The cruelty is unprecedented in the story, it is not distasteful or uncomfortable. In light mode, the author describes an unp"&amp;"recedented search for hope and salvation. Sometimes that is thought to be turned on even enough to me.")</f>
        <v>Many critics Ammaniti criticized the book Anna has no depth. Perhaps this is the case, question is whether this is a shortcoming. The cruelty is unprecedented in the story, it is not distasteful or uncomfortable. In light mode, the author describes an unprecedented search for hope and salvation. Sometimes that is thought to be turned on even enough to me.</v>
      </c>
    </row>
    <row r="297" ht="15.75" customHeight="1">
      <c r="A297" s="1">
        <v>295.0</v>
      </c>
      <c r="B297" s="3">
        <v>1.0</v>
      </c>
      <c r="C297" s="3">
        <v>1.0</v>
      </c>
      <c r="D297" s="3">
        <v>1.0</v>
      </c>
      <c r="E297" s="3" t="s">
        <v>300</v>
      </c>
      <c r="F297" s="3" t="str">
        <f>IFERROR(__xludf.DUMMYFUNCTION("GOOGLETRANSLATE(E297,""nl"",""en"")"),"Judith Koelemeijer write this book the life of the now 87-year-old Anna Boom. The book reads like a novel, and you really live with Anna mee.In the summer of 1942, the then 22-year-old Anna by train Boedapest.Hiermee she makes herself finally free of her "&amp;"moeder.Het also the beginning of an exceptional and restless leven.In war Anna David helps with protection suit and voedsel.Na war Anna decides to forget all of this time and she is silent for 40 years about this verleden.Heel is impressive also as a nigh"&amp;"t this silence verbroken.Waarom this so I verklap not so just read this boek.Een recommended here.")</f>
        <v>Judith Koelemeijer write this book the life of the now 87-year-old Anna Boom. The book reads like a novel, and you really live with Anna mee.In the summer of 1942, the then 22-year-old Anna by train Boedapest.Hiermee she makes herself finally free of her moeder.Het also the beginning of an exceptional and restless leven.In war Anna David helps with protection suit and voedsel.Na war Anna decides to forget all of this time and she is silent for 40 years about this verleden.Heel is impressive also as a night this silence verbroken.Waarom this so I verklap not so just read this boek.Een recommended here.</v>
      </c>
    </row>
    <row r="298" ht="15.75" customHeight="1">
      <c r="A298" s="1">
        <v>296.0</v>
      </c>
      <c r="B298" s="3">
        <v>1.0</v>
      </c>
      <c r="C298" s="3">
        <v>1.0</v>
      </c>
      <c r="D298" s="3">
        <v>1.0</v>
      </c>
      <c r="E298" s="3" t="s">
        <v>301</v>
      </c>
      <c r="F298" s="3" t="str">
        <f>IFERROR(__xludf.DUMMYFUNCTION("GOOGLETRANSLATE(E298,""nl"",""en"")"),"Topboek! Jessica Haider is far from a police woman as you would expect, she snorts coke, loves kinky sex and violence is a generous portion at catching crooks not the weg.En I still liked her. Especially now I suspect what awaits her, after reading the la"&amp;"st hoofdstuk.Het story goes apace with ever surprising twists. And just when you think it all ends well, the last chapter provides yet another verrassing.Ik Get addicted to this series .... so bring on part 3, Soulless! ******")</f>
        <v>Topboek! Jessica Haider is far from a police woman as you would expect, she snorts coke, loves kinky sex and violence is a generous portion at catching crooks not the weg.En I still liked her. Especially now I suspect what awaits her, after reading the last hoofdstuk.Het story goes apace with ever surprising twists. And just when you think it all ends well, the last chapter provides yet another verrassing.Ik Get addicted to this series .... so bring on part 3, Soulless! ******</v>
      </c>
    </row>
    <row r="299" ht="15.75" customHeight="1">
      <c r="A299" s="1">
        <v>297.0</v>
      </c>
      <c r="B299" s="3">
        <v>1.0</v>
      </c>
      <c r="C299" s="3">
        <v>1.0</v>
      </c>
      <c r="D299" s="3">
        <v>1.0</v>
      </c>
      <c r="E299" s="3" t="s">
        <v>302</v>
      </c>
      <c r="F299" s="3" t="str">
        <f>IFERROR(__xludf.DUMMYFUNCTION("GOOGLETRANSLATE(E299,""nl"",""en"")"),"The book was something different as I expected, because I had not read the back. I expected that about one story wasl The first chapter explains what honor is and what to expect in the following chapters. The author himself has had to deal with honor kill"&amp;"ings, himself fled to Netherlands, studied at the university and counselor in Netherlands. After the first chapter, he describes in chapter ierder a short story about people during his work as a social worker knocked on him. So you really get a good under"&amp;"standing of what honor is in some countries and what is honor, what it does to people, also has a chapter devoted to the story of a perpetrator of honor, how he is driven by his surroundings to this act. The last chapter describes the writer how to deal w"&amp;"ith honor killings, and how aid workers, and teach them ommoeten go and have reageren.boek reads fine.")</f>
        <v>The book was something different as I expected, because I had not read the back. I expected that about one story wasl The first chapter explains what honor is and what to expect in the following chapters. The author himself has had to deal with honor killings, himself fled to Netherlands, studied at the university and counselor in Netherlands. After the first chapter, he describes in chapter ierder a short story about people during his work as a social worker knocked on him. So you really get a good understanding of what honor is in some countries and what is honor, what it does to people, also has a chapter devoted to the story of a perpetrator of honor, how he is driven by his surroundings to this act. The last chapter describes the writer how to deal with honor killings, and how aid workers, and teach them ommoeten go and have reageren.boek reads fine.</v>
      </c>
    </row>
    <row r="300" ht="15.75" customHeight="1">
      <c r="A300" s="1">
        <v>298.0</v>
      </c>
      <c r="B300" s="3">
        <v>0.0</v>
      </c>
      <c r="C300" s="3">
        <v>0.0</v>
      </c>
      <c r="D300" s="3">
        <v>0.0</v>
      </c>
      <c r="E300" s="3" t="s">
        <v>303</v>
      </c>
      <c r="F300" s="3" t="str">
        <f>IFERROR(__xludf.DUMMYFUNCTION("GOOGLETRANSLATE(E300,""nl"",""en"")"),"""Take me,"" the young teen Atte calls at midnight to Leona and Danilo. He wanders around in pajamas and could not go home. He says. Leona once at home - her husband is deceased in suspicious circumstances - the quirky and clever lad demand begins to set."&amp;" He even blackmails them by threatening to tell the police that the two abducted him. And tortured and imprisoned. Danilo frustrated writer and manager of a rendezvous hotel (reminiscent of a shabby version of Sliver) gets a bright idea: they go the abduc"&amp;"tion actually perform. Atte loves it and it works everywhere, but actually want to escape, however, the story seem to do. Leona is (increasingly) difficulty because they had already been in contact with the police. And the investigators? Members of the Co"&amp;"ordination Cell in the dark, like spying retired overburen.Schellaert takes quite a bit of hay on his fork. The story is peppered with evidence back to the past and from the future. Moreover, the main character is a writer which also included the first st"&amp;"ory. Redundant, like the many sex scenes and fluttering thoughts. That makes it all quite breedlopig. The skeleton of the story is fine, but the effect too much meat depends on making it ultimately lacks body. Not doing so.")</f>
        <v>"Take me," the young teen Atte calls at midnight to Leona and Danilo. He wanders around in pajamas and could not go home. He says. Leona once at home - her husband is deceased in suspicious circumstances - the quirky and clever lad demand begins to set. He even blackmails them by threatening to tell the police that the two abducted him. And tortured and imprisoned. Danilo frustrated writer and manager of a rendezvous hotel (reminiscent of a shabby version of Sliver) gets a bright idea: they go the abduction actually perform. Atte loves it and it works everywhere, but actually want to escape, however, the story seem to do. Leona is (increasingly) difficulty because they had already been in contact with the police. And the investigators? Members of the Coordination Cell in the dark, like spying retired overburen.Schellaert takes quite a bit of hay on his fork. The story is peppered with evidence back to the past and from the future. Moreover, the main character is a writer which also included the first story. Redundant, like the many sex scenes and fluttering thoughts. That makes it all quite breedlopig. The skeleton of the story is fine, but the effect too much meat depends on making it ultimately lacks body. Not doing so.</v>
      </c>
    </row>
    <row r="301" ht="15.75" customHeight="1">
      <c r="A301" s="1">
        <v>299.0</v>
      </c>
      <c r="B301" s="3">
        <v>1.0</v>
      </c>
      <c r="C301" s="3">
        <v>1.0</v>
      </c>
      <c r="D301" s="3">
        <v>1.0</v>
      </c>
      <c r="E301" s="3" t="s">
        <v>304</v>
      </c>
      <c r="F301" s="3" t="str">
        <f>IFERROR(__xludf.DUMMYFUNCTION("GOOGLETRANSLATE(E301,""nl"",""en"")"),"Hands down my favorite book of this jaar.Alsjeblieft people, do not be fooled by the terribly uncreative title and front, because behind it lies a beautiful love story that is much less popular than it actually verdient.Het book has two perspectives: that"&amp;" of artistic echo and the rebellious Noah. I was delighted to see how Echo increasingly stands on its own feet and dares to push against her father lit, and whatever Noah always matures and learns that not everyone is.Het recourse against him is gorgeous,"&amp;" is pleasant to read and Echo and Noah are well-developed characters. There were also downsides to? Hell yes. There were a few things I did not bother me, as the bijamen has to Noah for Echo (siren, nymph - you know I think enough). Also could see you com"&amp;"ing for miles romance advance. But that takes nothing away from the wonderful story. A deserved five stars.")</f>
        <v>Hands down my favorite book of this jaar.Alsjeblieft people, do not be fooled by the terribly uncreative title and front, because behind it lies a beautiful love story that is much less popular than it actually verdient.Het book has two perspectives: that of artistic echo and the rebellious Noah. I was delighted to see how Echo increasingly stands on its own feet and dares to push against her father lit, and whatever Noah always matures and learns that not everyone is.Het recourse against him is gorgeous, is pleasant to read and Echo and Noah are well-developed characters. There were also downsides to? Hell yes. There were a few things I did not bother me, as the bijamen has to Noah for Echo (siren, nymph - you know I think enough). Also could see you coming for miles romance advance. But that takes nothing away from the wonderful story. A deserved five stars.</v>
      </c>
    </row>
    <row r="302" ht="15.75" customHeight="1">
      <c r="A302" s="1">
        <v>300.0</v>
      </c>
      <c r="B302" s="3">
        <v>0.0</v>
      </c>
      <c r="C302" s="3">
        <v>0.0</v>
      </c>
      <c r="D302" s="3">
        <v>0.0</v>
      </c>
      <c r="E302" s="3" t="s">
        <v>305</v>
      </c>
      <c r="F302" s="3" t="str">
        <f>IFERROR(__xludf.DUMMYFUNCTION("GOOGLETRANSLATE(E302,""nl"",""en"")"),"Totally agree with the reviewer crime zone: too legal, too little thriller. Could not fascinate me, even beaten to pages about the book yet to read. Too bad, I read better books Connelly.")</f>
        <v>Totally agree with the reviewer crime zone: too legal, too little thriller. Could not fascinate me, even beaten to pages about the book yet to read. Too bad, I read better books Connelly.</v>
      </c>
    </row>
    <row r="303" ht="15.75" customHeight="1">
      <c r="A303" s="1">
        <v>301.0</v>
      </c>
      <c r="B303" s="3">
        <v>1.0</v>
      </c>
      <c r="C303" s="3">
        <v>1.0</v>
      </c>
      <c r="D303" s="3">
        <v>1.0</v>
      </c>
      <c r="E303" s="3" t="s">
        <v>306</v>
      </c>
      <c r="F303" s="3" t="str">
        <f>IFERROR(__xludf.DUMMYFUNCTION("GOOGLETRANSLATE(E303,""nl"",""en"")"),"Murder in South Africa is the true story of Arine Prince, her husband and their children Peet Beer and Star. In 1999 they buy in South Africa a farm to make their dream after chasing a beautiful nature, surrounded by their dieren.Maar what started as a dr"&amp;"eam ends in a nightmare. South Africa does not determined the country where whites are received with open arms. Thus, their daughter a ""family friend"" abused son arrives Bear in prison after a friend turned him for working illegally. In addition, the fa"&amp;"mily also suffers with geldproblemen.Ondanks all the family saves itself whenever there by and support each other through thick and thin. But the growing sense of insecurity they are playing with the idea of ​​the South Africa adventure back to them and t"&amp;"o Ibiza to trekken.Net when selling them to resolve the issue and decide to have their whole and keeping it price also they get it, five masked men attack their dwelling. Hours are Peet, Arine and family friend William mistreated. A true nightmare Peet un"&amp;"fortunately did not survive. As if this were not enough, clashes Arine again corruption and backstabbing police. The investigation into the perpetrators is anything but taken seriously. ""I lie on the living room floor, hands behind tied me. On the floor "&amp;"blood gushing from the back of my head."" This comes in to start a book and especially if you know it's a true story that you read. I immediately wanted to know what happened to her family and Arine. By switching between the fateful night, the past and th"&amp;"e future come to you a lot about the whole family, both their positive and negative edges. Partly because you have always the time to recover after reading about the robbery, because those chapters seriously grabbed me by the throat! How Hugo Verkley alon"&amp;"g with Arine and her children's story penned does deserve a big compliment! I can not imagine it was easy and very likely this will be done with a smile and a tear me. Here and there was a small spelling mistake, but this was totally not disturbing and ce"&amp;"rtainly negligible.")</f>
        <v>Murder in South Africa is the true story of Arine Prince, her husband and their children Peet Beer and Star. In 1999 they buy in South Africa a farm to make their dream after chasing a beautiful nature, surrounded by their dieren.Maar what started as a dream ends in a nightmare. South Africa does not determined the country where whites are received with open arms. Thus, their daughter a "family friend" abused son arrives Bear in prison after a friend turned him for working illegally. In addition, the family also suffers with geldproblemen.Ondanks all the family saves itself whenever there by and support each other through thick and thin. But the growing sense of insecurity they are playing with the idea of ​​the South Africa adventure back to them and to Ibiza to trekken.Net when selling them to resolve the issue and decide to have their whole and keeping it price also they get it, five masked men attack their dwelling. Hours are Peet, Arine and family friend William mistreated. A true nightmare Peet unfortunately did not survive. As if this were not enough, clashes Arine again corruption and backstabbing police. The investigation into the perpetrators is anything but taken seriously. "I lie on the living room floor, hands behind tied me. On the floor blood gushing from the back of my head." This comes in to start a book and especially if you know it's a true story that you read. I immediately wanted to know what happened to her family and Arine. By switching between the fateful night, the past and the future come to you a lot about the whole family, both their positive and negative edges. Partly because you have always the time to recover after reading about the robbery, because those chapters seriously grabbed me by the throat! How Hugo Verkley along with Arine and her children's story penned does deserve a big compliment! I can not imagine it was easy and very likely this will be done with a smile and a tear me. Here and there was a small spelling mistake, but this was totally not disturbing and certainly negligible.</v>
      </c>
    </row>
    <row r="304" ht="15.75" customHeight="1">
      <c r="A304" s="1">
        <v>302.0</v>
      </c>
      <c r="B304" s="3">
        <v>0.0</v>
      </c>
      <c r="C304" s="3">
        <v>0.0</v>
      </c>
      <c r="D304" s="3">
        <v>0.0</v>
      </c>
      <c r="E304" s="3" t="s">
        <v>307</v>
      </c>
      <c r="F304" s="3" t="str">
        <f>IFERROR(__xludf.DUMMYFUNCTION("GOOGLETRANSLATE(E304,""nl"",""en"")"),"read the advice of bookseller. Very exciting and then the final, really can not understand that there are readers who felt this good. The worst book I've read in years. Unbelievable. For the person (s) who doubt do not buy but borrow at the library.")</f>
        <v>read the advice of bookseller. Very exciting and then the final, really can not understand that there are readers who felt this good. The worst book I've read in years. Unbelievable. For the person (s) who doubt do not buy but borrow at the library.</v>
      </c>
    </row>
    <row r="305" ht="15.75" customHeight="1">
      <c r="A305" s="1">
        <v>303.0</v>
      </c>
      <c r="B305" s="3">
        <v>1.0</v>
      </c>
      <c r="C305" s="3">
        <v>1.0</v>
      </c>
      <c r="D305" s="3">
        <v>1.0</v>
      </c>
      <c r="E305" s="3" t="s">
        <v>308</v>
      </c>
      <c r="F305" s="3" t="str">
        <f>IFERROR(__xludf.DUMMYFUNCTION("GOOGLETRANSLATE(E305,""nl"",""en"")"),"I found it a very good book! Very difficult to explain away! Highly recommended!")</f>
        <v>I found it a very good book! Very difficult to explain away! Highly recommended!</v>
      </c>
    </row>
    <row r="306" ht="15.75" customHeight="1">
      <c r="A306" s="1">
        <v>304.0</v>
      </c>
      <c r="B306" s="3">
        <v>0.0</v>
      </c>
      <c r="C306" s="3">
        <v>0.0</v>
      </c>
      <c r="D306" s="3">
        <v>1.0</v>
      </c>
      <c r="E306" s="3" t="s">
        <v>309</v>
      </c>
      <c r="F306" s="3" t="str">
        <f>IFERROR(__xludf.DUMMYFUNCTION("GOOGLETRANSLATE(E306,""nl"",""en"")"),"The rampaging robot continues to engage people. He already appeared in many stories and we fixed him more often encounter. Because what if we artificial intelligence not well master? What price will we pay? In short, every reason for authors to continue t"&amp;"o philosophize on this topic. Within this framework also includes the slim novel The man who did not like robots of the Dutch author H.J. Hermeler.Voor HERMELER this is already his third published novel in-house. After two thrillers with a technical edge,"&amp;" it now offers a mix of science fiction and thriller. It may incidentally be said that this is a neat publication, with a nice cover of Tristan van der Laan and a decent text editor. The only minus is that the text is indented by a new paragraph, or the b"&amp;"eginning of a dialogue, so you get some solid-looking text blocks. Altogether this book, however well leesbaar.En then it starts still too promising. The story is divided into three parts and the first part, Lamentations, is exciting and humorous at the s"&amp;"ame time. It tells of an old man that his days in an institution wear, schmierend about the level of care and playing cards with his three companions. The setting will touch down put all the budget cuts, stressed staff and management twists which there be"&amp;"long. One day, however, there appears to everyone's surprise, a novelty at the institution in the form of a care robot. This Ikiryo look human and although he only speaks Japanese find most locals him great. The unnamed narrator will soon discover that th"&amp;"ere are connections between the robot and an increasing number of fatal accidents in the home. Because nobody wants to believe him, he goes to investigate, what more rather than fewer problems oplevert.Helaas experience the story in the second part, Genes"&amp;"is, an unfortunate turn. We then meet it, also written in the first person point of Ikiryo. That shows how this robot has become as he is. Now displaying the thoughts of a robot in I-form for most authors asking for trouble, but here it goes really wrong."&amp;" Robots that have artificial intelligence yet have a tension between their programming on the one hand and carefully growing their own views on the other. Said that last perhaps create a consciousness. If the robot, or rather prefer android thanks to extr"&amp;"emely sophisticated programming can additionally have emotions, is that a cautious and gradual aangelegenheid.Bij this author, however, lacks any restraint. He puts down his robot almost as a human with a full consciousness. Moreover Ikiryo rolls effortle"&amp;"ssly from one to the other emotion, and he does not seem to act on its programming but based on their own choices and decisions. There is occasional talk of a program, but what to do exactly can do is not clear. Besides drawing evil and menacing faces app"&amp;"arently part of it, what a remarkable quality for a robot.In the last part of the book of Revelation, we have to re-read both perspectives. There are still doing some story twists of which are surprising, but wringing with the idea of ​​a cash-strapped he"&amp;"althcare institution. Fortunately, there is also a fierce climax, in which the location of the home or back to his right komt.Uiteindelijk supplies H.J. HERMELER with this story told as a contribution to the debate on artificial intelligence. He then clos"&amp;"es the book with a conclusion on this point. One that certainly think is worth, but contrary to the idea of ​​a robot that has self-awareness and emotions. And thus the author hits his target. What is most unfortunate, because the good parts of the book s"&amp;"how the feeling behind it had been more in here.")</f>
        <v>The rampaging robot continues to engage people. He already appeared in many stories and we fixed him more often encounter. Because what if we artificial intelligence not well master? What price will we pay? In short, every reason for authors to continue to philosophize on this topic. Within this framework also includes the slim novel The man who did not like robots of the Dutch author H.J. Hermeler.Voor HERMELER this is already his third published novel in-house. After two thrillers with a technical edge, it now offers a mix of science fiction and thriller. It may incidentally be said that this is a neat publication, with a nice cover of Tristan van der Laan and a decent text editor. The only minus is that the text is indented by a new paragraph, or the beginning of a dialogue, so you get some solid-looking text blocks. Altogether this book, however well leesbaar.En then it starts still too promising. The story is divided into three parts and the first part, Lamentations, is exciting and humorous at the same time. It tells of an old man that his days in an institution wear, schmierend about the level of care and playing cards with his three companions. The setting will touch down put all the budget cuts, stressed staff and management twists which there belong. One day, however, there appears to everyone's surprise, a novelty at the institution in the form of a care robot. This Ikiryo look human and although he only speaks Japanese find most locals him great. The unnamed narrator will soon discover that there are connections between the robot and an increasing number of fatal accidents in the home. Because nobody wants to believe him, he goes to investigate, what more rather than fewer problems oplevert.Helaas experience the story in the second part, Genesis, an unfortunate turn. We then meet it, also written in the first person point of Ikiryo. That shows how this robot has become as he is. Now displaying the thoughts of a robot in I-form for most authors asking for trouble, but here it goes really wrong. Robots that have artificial intelligence yet have a tension between their programming on the one hand and carefully growing their own views on the other. Said that last perhaps create a consciousness. If the robot, or rather prefer android thanks to extremely sophisticated programming can additionally have emotions, is that a cautious and gradual aangelegenheid.Bij this author, however, lacks any restraint. He puts down his robot almost as a human with a full consciousness. Moreover Ikiryo rolls effortlessly from one to the other emotion, and he does not seem to act on its programming but based on their own choices and decisions. There is occasional talk of a program, but what to do exactly can do is not clear. Besides drawing evil and menacing faces apparently part of it, what a remarkable quality for a robot.In the last part of the book of Revelation, we have to re-read both perspectives. There are still doing some story twists of which are surprising, but wringing with the idea of ​​a cash-strapped healthcare institution. Fortunately, there is also a fierce climax, in which the location of the home or back to his right komt.Uiteindelijk supplies H.J. HERMELER with this story told as a contribution to the debate on artificial intelligence. He then closes the book with a conclusion on this point. One that certainly think is worth, but contrary to the idea of ​​a robot that has self-awareness and emotions. And thus the author hits his target. What is most unfortunate, because the good parts of the book show the feeling behind it had been more in here.</v>
      </c>
    </row>
    <row r="307" ht="15.75" customHeight="1">
      <c r="A307" s="1">
        <v>305.0</v>
      </c>
      <c r="B307" s="3">
        <v>1.0</v>
      </c>
      <c r="C307" s="3">
        <v>1.0</v>
      </c>
      <c r="D307" s="3">
        <v>1.0</v>
      </c>
      <c r="E307" s="3" t="s">
        <v>310</v>
      </c>
      <c r="F307" s="3" t="str">
        <f>IFERROR(__xludf.DUMMYFUNCTION("GOOGLETRANSLATE(E307,""nl"",""en"")"),"Sometimes you get hit by a book. That was the case with 'Mr. Poppins, the story of the brave, poor, courageous, nine year old boy Guille. Even at his young age he is trying to protect everyone, especially his father Manuel and his neighbor Nazia.Zijn teac"&amp;"her Sonia noted that he does very excited in the classroom, but he hardly friends, except Nadia, and he never over mother talking. She asks permission to Manuel Guile to send to school psychologist Mary too, so that it can carry some conversations with hi"&amp;"m and to try to find what the problem is. Manuel reacts angrily and aggressively, but still gives toe.Langzaam but surely Mary and Sonia behind the story of the boy who not only Mary Poppins will appear, but it wants to be. He hopes magic to bring everyth"&amp;"ing back to the state, where everything is still 'just' was.The boy was put beautifully by the author, but I wish all the injured children living teachers and psychologists to Sonia and Maria.")</f>
        <v>Sometimes you get hit by a book. That was the case with 'Mr. Poppins, the story of the brave, poor, courageous, nine year old boy Guille. Even at his young age he is trying to protect everyone, especially his father Manuel and his neighbor Nazia.Zijn teacher Sonia noted that he does very excited in the classroom, but he hardly friends, except Nadia, and he never over mother talking. She asks permission to Manuel Guile to send to school psychologist Mary too, so that it can carry some conversations with him and to try to find what the problem is. Manuel reacts angrily and aggressively, but still gives toe.Langzaam but surely Mary and Sonia behind the story of the boy who not only Mary Poppins will appear, but it wants to be. He hopes magic to bring everything back to the state, where everything is still 'just' was.The boy was put beautifully by the author, but I wish all the injured children living teachers and psychologists to Sonia and Maria.</v>
      </c>
    </row>
    <row r="308" ht="15.75" customHeight="1">
      <c r="A308" s="1">
        <v>306.0</v>
      </c>
      <c r="B308" s="3">
        <v>0.0</v>
      </c>
      <c r="C308" s="3">
        <v>0.0</v>
      </c>
      <c r="D308" s="3">
        <v>0.0</v>
      </c>
      <c r="E308" s="3" t="s">
        <v>311</v>
      </c>
      <c r="F308" s="3" t="str">
        <f>IFERROR(__xludf.DUMMYFUNCTION("GOOGLETRANSLATE(E308,""nl"",""en"")"),"Sloppy written with errors that could have prevented the writer by improving its information check. A sleeping editors who allowed the book in form and content, is not great. Fun for family and friends but this way is not something for a serious publisher"&amp;". Read the full description of examples my blog (blogsel 251) .Two Thumbs for it.")</f>
        <v>Sloppy written with errors that could have prevented the writer by improving its information check. A sleeping editors who allowed the book in form and content, is not great. Fun for family and friends but this way is not something for a serious publisher. Read the full description of examples my blog (blogsel 251) .Two Thumbs for it.</v>
      </c>
    </row>
    <row r="309" ht="15.75" customHeight="1">
      <c r="A309" s="1">
        <v>307.0</v>
      </c>
      <c r="B309" s="3">
        <v>0.0</v>
      </c>
      <c r="C309" s="3">
        <v>0.0</v>
      </c>
      <c r="D309" s="3">
        <v>0.0</v>
      </c>
      <c r="E309" s="3" t="s">
        <v>312</v>
      </c>
      <c r="F309" s="3" t="str">
        <f>IFERROR(__xludf.DUMMYFUNCTION("GOOGLETRANSLATE(E309,""nl"",""en"")"),"according to the commentary reads it as a trein.ik previously had the feeling that I can not recommend a slow train zat.echt.")</f>
        <v>according to the commentary reads it as a trein.ik previously had the feeling that I can not recommend a slow train zat.echt.</v>
      </c>
    </row>
    <row r="310" ht="15.75" customHeight="1">
      <c r="A310" s="1">
        <v>308.0</v>
      </c>
      <c r="B310" s="3">
        <v>1.0</v>
      </c>
      <c r="C310" s="3">
        <v>1.0</v>
      </c>
      <c r="D310" s="3">
        <v>1.0</v>
      </c>
      <c r="E310" s="3" t="s">
        <v>313</v>
      </c>
      <c r="F310" s="3" t="str">
        <f>IFERROR(__xludf.DUMMYFUNCTION("GOOGLETRANSLATE(E310,""nl"",""en"")"),"This book shows how you can lose the love of a man, how to make your own familiar world says that man, you trust in a fit of blind marry this man and then after you old world goodbye've said to discover that the man which you have is not the man opgegevem"&amp;" everything you thought he was. I could totally find me in this book was also completely drawn into the world of Alice and Adam, Alice d'r search for the truth and the fear they feel for Adam.")</f>
        <v>This book shows how you can lose the love of a man, how to make your own familiar world says that man, you trust in a fit of blind marry this man and then after you old world goodbye've said to discover that the man which you have is not the man opgegevem everything you thought he was. I could totally find me in this book was also completely drawn into the world of Alice and Adam, Alice d'r search for the truth and the fear they feel for Adam.</v>
      </c>
    </row>
    <row r="311" ht="15.75" customHeight="1">
      <c r="A311" s="1">
        <v>309.0</v>
      </c>
      <c r="B311" s="3">
        <v>0.0</v>
      </c>
      <c r="C311" s="3">
        <v>0.0</v>
      </c>
      <c r="D311" s="3">
        <v>1.0</v>
      </c>
      <c r="E311" s="3" t="s">
        <v>314</v>
      </c>
      <c r="F311" s="3" t="str">
        <f>IFERROR(__xludf.DUMMYFUNCTION("GOOGLETRANSLATE(E311,""nl"",""en"")"),"A remarkable story is zekerMoord.net is an unusual story in which the 15-year-old Russian Nicolaj Schenizin develops into a large power-hungry high that no sea to reach his goal. He discovers his fairly quickly the possibilities of the internet and how it"&amp;" can help him to his goal. Nicolaj will be president of Russia, and from that he needed money to position the rest of the world to his whims onderwerpen.Daar very much geld.Hij recruit some young IT specialists and let them via internet money genereren.Al"&amp;"s not fast is enough, he develops a diabolical plan. Internet visitors can make an order for someone to bring it to life. Their contribution is of course hundreds of people are killed a sum of money and killing an unknown to them persoon.Wereldwijd where "&amp;"police can not connect with it. An international conference brings together various forces and there are global or zijn.De core Moord.net agreements in fact a number of short, stand-alone stories. With properly extended characters making clear what their "&amp;"instigator of this final step. The binder is the internet and the evil genius behind it, Nicolaj Schenizin.In least the story is not ordinary and remarkable. Although in reading group VI-01 someone quickly put a relationship with the exchange murders in S"&amp;"trangers on a Train, a book by Patricia Highsmith and location filmed by Hitchcock.Dus not original basic but nice integrated in the modern media. Fun to read because there are no actual real protagonists, remain basically separate stories under the umbre"&amp;"lla of the Internet and the international police force. The last very few but decisive future!")</f>
        <v>A remarkable story is zekerMoord.net is an unusual story in which the 15-year-old Russian Nicolaj Schenizin develops into a large power-hungry high that no sea to reach his goal. He discovers his fairly quickly the possibilities of the internet and how it can help him to his goal. Nicolaj will be president of Russia, and from that he needed money to position the rest of the world to his whims onderwerpen.Daar very much geld.Hij recruit some young IT specialists and let them via internet money genereren.Als not fast is enough, he develops a diabolical plan. Internet visitors can make an order for someone to bring it to life. Their contribution is of course hundreds of people are killed a sum of money and killing an unknown to them persoon.Wereldwijd where police can not connect with it. An international conference brings together various forces and there are global or zijn.De core Moord.net agreements in fact a number of short, stand-alone stories. With properly extended characters making clear what their instigator of this final step. The binder is the internet and the evil genius behind it, Nicolaj Schenizin.In least the story is not ordinary and remarkable. Although in reading group VI-01 someone quickly put a relationship with the exchange murders in Strangers on a Train, a book by Patricia Highsmith and location filmed by Hitchcock.Dus not original basic but nice integrated in the modern media. Fun to read because there are no actual real protagonists, remain basically separate stories under the umbrella of the Internet and the international police force. The last very few but decisive future!</v>
      </c>
    </row>
    <row r="312" ht="15.75" customHeight="1">
      <c r="A312" s="1">
        <v>310.0</v>
      </c>
      <c r="B312" s="3">
        <v>0.0</v>
      </c>
      <c r="C312" s="3">
        <v>0.0</v>
      </c>
      <c r="D312" s="3">
        <v>0.0</v>
      </c>
      <c r="E312" s="3" t="s">
        <v>315</v>
      </c>
      <c r="F312" s="3" t="str">
        <f>IFERROR(__xludf.DUMMYFUNCTION("GOOGLETRANSLATE(E312,""nl"",""en"")"),"Great events will not find in this book, internal revolutions contrast all the more. The main character, Freya, leaving not only the land of her dreams, but her husband and child. Back in the Netherlands she undergoes a fairly apathetic way her life. Memo"&amp;"ries come and go but never really grasped. The many repetitions and the lack of a clear core I often found it hard to keep my attention on the story. The aloof style, moreover, ensured that I had little contact with the characters. fog For me this book a "&amp;"tension and clear direction.")</f>
        <v>Great events will not find in this book, internal revolutions contrast all the more. The main character, Freya, leaving not only the land of her dreams, but her husband and child. Back in the Netherlands she undergoes a fairly apathetic way her life. Memories come and go but never really grasped. The many repetitions and the lack of a clear core I often found it hard to keep my attention on the story. The aloof style, moreover, ensured that I had little contact with the characters. fog For me this book a tension and clear direction.</v>
      </c>
    </row>
    <row r="313" ht="15.75" customHeight="1">
      <c r="A313" s="1">
        <v>311.0</v>
      </c>
      <c r="B313" s="3">
        <v>0.0</v>
      </c>
      <c r="C313" s="3">
        <v>0.0</v>
      </c>
      <c r="D313" s="3">
        <v>0.0</v>
      </c>
      <c r="E313" s="3" t="s">
        <v>316</v>
      </c>
      <c r="F313" s="3" t="str">
        <f>IFERROR(__xludf.DUMMYFUNCTION("GOOGLETRANSLATE(E313,""nl"",""en"")"),"The theme does intrigued me but the moral message of the children's story of sweet daughter, boring and tedious, was a letdown.")</f>
        <v>The theme does intrigued me but the moral message of the children's story of sweet daughter, boring and tedious, was a letdown.</v>
      </c>
    </row>
    <row r="314" ht="15.75" customHeight="1">
      <c r="A314" s="1">
        <v>312.0</v>
      </c>
      <c r="B314" s="3">
        <v>1.0</v>
      </c>
      <c r="C314" s="3">
        <v>1.0</v>
      </c>
      <c r="D314" s="3">
        <v>1.0</v>
      </c>
      <c r="E314" s="3" t="s">
        <v>317</v>
      </c>
      <c r="F314" s="3" t="str">
        <f>IFERROR(__xludf.DUMMYFUNCTION("GOOGLETRANSLATE(E314,""nl"",""en"")"),"This new novel by Franzen has received a lot of attention and appreciation, and now I've read it myself, I must say it was right. It is a sublime sequel to ""The Corrections,"" which Franzen again with tremendous narrative power and a smooth style the peo"&amp;"ple in one family on quite brilliantly exposes. In this case it is the Berglunds. On a beautiful way the characters are described: the idealistic and sympathetic father Walter, the overzealous Patty, who in all (her family and her neighbors) almost does h"&amp;"er best too and their equally special children Jessica and Joey. Franzen talks with (at least so it seems) so much fun about them that you want to keep on reading! Handsome is the narrative, which Franzen effortlessly switches between narrative time and p"&amp;"erspective. And clever is how Franzen interweaves the story of the Berglunds with modern America: 9-11, the Bush era, the rise of Obama and the economic recession, but to call something. This book is more than a family history, but it also gives a wonderf"&amp;"ul tijdsbeeld.Het means that I was sorry when I finished the book, especially because I felt that Franzen easily could have be a few hundred pages by writing the Berglund family and their relatives. I did not even have minded. Conclusion: This is a grim b"&amp;"ook of one of the world's best contemporary writers. Read!")</f>
        <v>This new novel by Franzen has received a lot of attention and appreciation, and now I've read it myself, I must say it was right. It is a sublime sequel to "The Corrections," which Franzen again with tremendous narrative power and a smooth style the people in one family on quite brilliantly exposes. In this case it is the Berglunds. On a beautiful way the characters are described: the idealistic and sympathetic father Walter, the overzealous Patty, who in all (her family and her neighbors) almost does her best too and their equally special children Jessica and Joey. Franzen talks with (at least so it seems) so much fun about them that you want to keep on reading! Handsome is the narrative, which Franzen effortlessly switches between narrative time and perspective. And clever is how Franzen interweaves the story of the Berglunds with modern America: 9-11, the Bush era, the rise of Obama and the economic recession, but to call something. This book is more than a family history, but it also gives a wonderful tijdsbeeld.Het means that I was sorry when I finished the book, especially because I felt that Franzen easily could have be a few hundred pages by writing the Berglund family and their relatives. I did not even have minded. Conclusion: This is a grim book of one of the world's best contemporary writers. Read!</v>
      </c>
    </row>
    <row r="315" ht="15.75" customHeight="1">
      <c r="A315" s="1">
        <v>313.0</v>
      </c>
      <c r="B315" s="3">
        <v>0.0</v>
      </c>
      <c r="C315" s="3">
        <v>0.0</v>
      </c>
      <c r="D315" s="3">
        <v>0.0</v>
      </c>
      <c r="E315" s="3" t="s">
        <v>318</v>
      </c>
      <c r="F315" s="3" t="str">
        <f>IFERROR(__xludf.DUMMYFUNCTION("GOOGLETRANSLATE(E315,""nl"",""en"")"),"Good spirits, I began to read. Unfortunately not fascinated me. After about 20 pages. I decided to stoppen.Omdat I'm not a quitter, I have restarted this week reading. I would like to have seen otherwise but unfortunately it did not really interest me. To"&amp;"o many stories to me and it is regularly waived the verhaal.In least I still keep the book. Maybe there still comes a time that it can captivate me, who knows.")</f>
        <v>Good spirits, I began to read. Unfortunately not fascinated me. After about 20 pages. I decided to stoppen.Omdat I'm not a quitter, I have restarted this week reading. I would like to have seen otherwise but unfortunately it did not really interest me. Too many stories to me and it is regularly waived the verhaal.In least I still keep the book. Maybe there still comes a time that it can captivate me, who knows.</v>
      </c>
    </row>
    <row r="316" ht="15.75" customHeight="1">
      <c r="A316" s="1">
        <v>314.0</v>
      </c>
      <c r="B316" s="3">
        <v>0.0</v>
      </c>
      <c r="C316" s="3">
        <v>0.0</v>
      </c>
      <c r="D316" s="3">
        <v>0.0</v>
      </c>
      <c r="E316" s="3" t="s">
        <v>319</v>
      </c>
      <c r="F316" s="3" t="str">
        <f>IFERROR(__xludf.DUMMYFUNCTION("GOOGLETRANSLATE(E316,""nl"",""en"")"),"It is that I have lived in that period (50 years) in that area, it's nice to read, but otherwise it's no masterpiece")</f>
        <v>It is that I have lived in that period (50 years) in that area, it's nice to read, but otherwise it's no masterpiece</v>
      </c>
    </row>
    <row r="317" ht="15.75" customHeight="1">
      <c r="A317" s="1">
        <v>315.0</v>
      </c>
      <c r="B317" s="3">
        <v>0.0</v>
      </c>
      <c r="C317" s="3">
        <v>0.0</v>
      </c>
      <c r="D317" s="3">
        <v>0.0</v>
      </c>
      <c r="E317" s="3" t="s">
        <v>320</v>
      </c>
      <c r="F317" s="3" t="str">
        <f>IFERROR(__xludf.DUMMYFUNCTION("GOOGLETRANSLATE(E317,""nl"",""en"")"),"Durotan Warcraft is a book of this era and perhaps even more so in the future. Not even because the title is not in Dutch is translated; that is something that our English-oriented multimedia culture is becoming more common when a translated book related "&amp;"to an English-language movie, series or computer. The title is one brand, including all kinds of products are marketed, the most ugly example translating Frozen Heart, entitled, precisely so, Frozen Heart. In any case you can in English (translated) book "&amp;"with an English title conclude that it is a byproduct. This does of course not to spoil the fun. It opens the door to be open less translate, as in this case, titles and concepts but also be translated as ""warlock"" (magician) and ""chieftain"" (headman)"&amp;". It must have the economic need to include the translation costs besparen.Maar in Warcraft Durotan goes much verder.Wanneer you see the book in the bookcase, the first to notice is that there is no author. ""Warcraft Durotan The story that precedes the m"&amp;"ovie."" Get your book off the shelf and look at the front of the cover, you read right under the repetition of the text on the back that the ""director Duncan Jones' is. But you still for your admiration think that Jones is a versatile man, look at all: "&amp;"""story by Chris Metzen,"" and since this ""the story that precedes the film"" is that Metzen must be the author. At the bottom, finally, it is still ""by Christie Golden book""; So that will cover, the typeface and the layout be determined. For a book li"&amp;"ke Warcraft Durotan there is now no author more, it's a team effort, just as in education is largely the case. Who did what? Who is responsible for the good things and who has walked away from the edges? In any case, it seems the contribution of Christie "&amp;"Golden minimal, because she worked in her gratitude to a very different book, entitled ""Lord of the Clans"" .Ach, it will be the reader sausage; it concerns him to the end. Is it worth it? Yes and no. Yes, because it reads smoothly and, if you keep it on"&amp;", quite a charming story, according to the rules of the fantasy. No, because it claims to be about orcs, emphasized by the cover illustration, while that is not the case. Even though there is occasionally called a tusk and tribesmen mentioned in the text "&amp;"orcs, they're just people. One of them confessed that frankly when he says that Durotan against members of the tribe should be able to leave whenever they want, ""If people want to leave, they have to leave"" (149 pp.). In the film you get constant visual"&amp;" signals that are very different creatures, while being confronted in their doings constantly with their humanity. Because of that discrepancy, the film besides entertainment also an emotional tension, behind even a morally responsible message: how differ"&amp;"ent they may seem at first glance, those refugees, immigrants, horde football fans, they are ultimately, like us, ordinary people . This tension is absent in the book, which seems to emphasize that the book Warcraft Durotan 'only' a byproduct. Pleasant re"&amp;"laxation and keeps you there, but nothing new and not verrassend.Paul of Leeuwenkamp")</f>
        <v>Durotan Warcraft is a book of this era and perhaps even more so in the future. Not even because the title is not in Dutch is translated; that is something that our English-oriented multimedia culture is becoming more common when a translated book related to an English-language movie, series or computer. The title is one brand, including all kinds of products are marketed, the most ugly example translating Frozen Heart, entitled, precisely so, Frozen Heart. In any case you can in English (translated) book with an English title conclude that it is a byproduct. This does of course not to spoil the fun. It opens the door to be open less translate, as in this case, titles and concepts but also be translated as "warlock" (magician) and "chieftain" (headman). It must have the economic need to include the translation costs besparen.Maar in Warcraft Durotan goes much verder.Wanneer you see the book in the bookcase, the first to notice is that there is no author. "Warcraft Durotan The story that precedes the movie." Get your book off the shelf and look at the front of the cover, you read right under the repetition of the text on the back that the "director Duncan Jones' is. But you still for your admiration think that Jones is a versatile man, look at all: "story by Chris Metzen," and since this "the story that precedes the film" is that Metzen must be the author. At the bottom, finally, it is still "by Christie Golden book"; So that will cover, the typeface and the layout be determined. For a book like Warcraft Durotan there is now no author more, it's a team effort, just as in education is largely the case. Who did what? Who is responsible for the good things and who has walked away from the edges? In any case, it seems the contribution of Christie Golden minimal, because she worked in her gratitude to a very different book, entitled "Lord of the Clans" .Ach, it will be the reader sausage; it concerns him to the end. Is it worth it? Yes and no. Yes, because it reads smoothly and, if you keep it on, quite a charming story, according to the rules of the fantasy. No, because it claims to be about orcs, emphasized by the cover illustration, while that is not the case. Even though there is occasionally called a tusk and tribesmen mentioned in the text orcs, they're just people. One of them confessed that frankly when he says that Durotan against members of the tribe should be able to leave whenever they want, "If people want to leave, they have to leave" (149 pp.). In the film you get constant visual signals that are very different creatures, while being confronted in their doings constantly with their humanity. Because of that discrepancy, the film besides entertainment also an emotional tension, behind even a morally responsible message: how different they may seem at first glance, those refugees, immigrants, horde football fans, they are ultimately, like us, ordinary people . This tension is absent in the book, which seems to emphasize that the book Warcraft Durotan 'only' a byproduct. Pleasant relaxation and keeps you there, but nothing new and not verrassend.Paul of Leeuwenkamp</v>
      </c>
    </row>
    <row r="318" ht="15.75" customHeight="1">
      <c r="A318" s="1">
        <v>316.0</v>
      </c>
      <c r="B318" s="3">
        <v>0.0</v>
      </c>
      <c r="C318" s="3">
        <v>0.0</v>
      </c>
      <c r="D318" s="3">
        <v>0.0</v>
      </c>
      <c r="E318" s="3" t="s">
        <v>321</v>
      </c>
      <c r="F318" s="3" t="str">
        <f>IFERROR(__xludf.DUMMYFUNCTION("GOOGLETRANSLATE(E318,""nl"",""en"")"),"When I started this book, I remembered a good thriller inhanden too. Unfortunately, this was disappointing. The story become increasingly credible and become a much discussed things that add nietsaan the story. For me, this book was not just.")</f>
        <v>When I started this book, I remembered a good thriller inhanden too. Unfortunately, this was disappointing. The story become increasingly credible and become a much discussed things that add nietsaan the story. For me, this book was not just.</v>
      </c>
    </row>
    <row r="319" ht="15.75" customHeight="1">
      <c r="A319" s="1">
        <v>317.0</v>
      </c>
      <c r="B319" s="3">
        <v>1.0</v>
      </c>
      <c r="C319" s="3">
        <v>1.0</v>
      </c>
      <c r="D319" s="3">
        <v>1.0</v>
      </c>
      <c r="E319" s="3" t="s">
        <v>322</v>
      </c>
      <c r="F319" s="3" t="str">
        <f>IFERROR(__xludf.DUMMYFUNCTION("GOOGLETRANSLATE(E319,""nl"",""en"")"),"Have you already met Super Finn? My children do and they were among the indruk.Finn is a tough guy and with his red cape he can do anything, he dares everything and he feels a hero. One day he gets from his father a great new bike. Finn afraid there thoug"&amp;"h, after all, he wears his cape. What he does not know is that he wegfietst without cape. Discover in this book ""Super Finn and his cape or Finn is also a hero without a cape! A beautiful picture book with a good story, which is told in small text pieces"&amp;". Young children are immediately and quickly discover what happens to the cape.De illustrations are colorful and tasty great. This invites children to own the story after vertellen.'SuperFinn and his cape 'is ideal for after the reading with young childre"&amp;"n to talk about having confidence in yourself. They sometimes just need the helping hand in the back to do something.")</f>
        <v>Have you already met Super Finn? My children do and they were among the indruk.Finn is a tough guy and with his red cape he can do anything, he dares everything and he feels a hero. One day he gets from his father a great new bike. Finn afraid there though, after all, he wears his cape. What he does not know is that he wegfietst without cape. Discover in this book "Super Finn and his cape or Finn is also a hero without a cape! A beautiful picture book with a good story, which is told in small text pieces. Young children are immediately and quickly discover what happens to the cape.De illustrations are colorful and tasty great. This invites children to own the story after vertellen.'SuperFinn and his cape 'is ideal for after the reading with young children to talk about having confidence in yourself. They sometimes just need the helping hand in the back to do something.</v>
      </c>
    </row>
    <row r="320" ht="15.75" customHeight="1">
      <c r="A320" s="1">
        <v>318.0</v>
      </c>
      <c r="B320" s="3">
        <v>1.0</v>
      </c>
      <c r="C320" s="3">
        <v>1.0</v>
      </c>
      <c r="D320" s="3">
        <v>1.0</v>
      </c>
      <c r="E320" s="3" t="s">
        <v>323</v>
      </c>
      <c r="F320" s="3" t="str">
        <f>IFERROR(__xludf.DUMMYFUNCTION("GOOGLETRANSLATE(E320,""nl"",""en"")"),"Karmen, feels a void. It lacks something concrete in her life, a part of itself, true love. Everything about her says he should walk around somewhere. She lives a life as one of its expected; lives with a man she loves and they have two children together."&amp;" But the relationship goes much. She then decides to leave behind the busy city life and moved with her sons to a quiet village. They hit into her soul by the much younger Bass. She knows immediately; We've known each other a long time! The boy seems to r"&amp;"ecognize her. While everything - and everyone around - Karmen screams that this love is impossible, it can not completely restrain himself anyway. She introduces herself vulnerable and looking through a frank letter to contact the boy. She seems spiritual"&amp;"ly constantly in contact with him, knows what he is doing and hear to speak his mind. But what is likely happening; The world appears far leaves ready for a comprehensive liefde.Het book can be read in two ways, as an imaginative novel with a touch of spi"&amp;"rituality. Or (for whom open above) and true story. With probably a lot of recognition for all his or her soul mate in life is bumped. In both cases, the novel more than worth reading. Esther Bonse writes honest, full of courage and frank. Her moving stor"&amp;"y about one of the most powerful forms of love shows the reader how complicated the attraction between people can be and what can pick this mess. Nicely said!")</f>
        <v>Karmen, feels a void. It lacks something concrete in her life, a part of itself, true love. Everything about her says he should walk around somewhere. She lives a life as one of its expected; lives with a man she loves and they have two children together. But the relationship goes much. She then decides to leave behind the busy city life and moved with her sons to a quiet village. They hit into her soul by the much younger Bass. She knows immediately; We've known each other a long time! The boy seems to recognize her. While everything - and everyone around - Karmen screams that this love is impossible, it can not completely restrain himself anyway. She introduces herself vulnerable and looking through a frank letter to contact the boy. She seems spiritually constantly in contact with him, knows what he is doing and hear to speak his mind. But what is likely happening; The world appears far leaves ready for a comprehensive liefde.Het book can be read in two ways, as an imaginative novel with a touch of spirituality. Or (for whom open above) and true story. With probably a lot of recognition for all his or her soul mate in life is bumped. In both cases, the novel more than worth reading. Esther Bonse writes honest, full of courage and frank. Her moving story about one of the most powerful forms of love shows the reader how complicated the attraction between people can be and what can pick this mess. Nicely said!</v>
      </c>
    </row>
    <row r="321" ht="15.75" customHeight="1">
      <c r="A321" s="1">
        <v>319.0</v>
      </c>
      <c r="B321" s="3">
        <v>0.0</v>
      </c>
      <c r="C321" s="3">
        <v>0.0</v>
      </c>
      <c r="D321" s="3">
        <v>0.0</v>
      </c>
      <c r="E321" s="3" t="s">
        <v>324</v>
      </c>
      <c r="F321" s="3" t="str">
        <f>IFERROR(__xludf.DUMMYFUNCTION("GOOGLETRANSLATE(E321,""nl"",""en"")"),"The word 'page turner''ll get a special meaning if you want to turn the pages to be beyond the endless chatter. Liane Moriarty knits pages together with 'I do or did I not, I will or I will not, I have it well done good or not, has a crown or as an Easter"&amp;" hat, if I do that, then I might, or might not, did you? What would they think of it now, and he? I'm going to do this or not, do not. Yes indeed, yes, because ..., oh no not really but, or? "" -gewauwel so the book still is not what it could be. Or is it"&amp;"? Whenever you hope that something will happen, but the next chapter lapping as continuing as the previous. The first is the best Viva exciting. The characters are hardly distinguishable. Rachel, Mary, Lucy, who is who again? Tess and Cecilia are difficul"&amp;"t to distinguish. Every time you think it could be still more exciting, it is not. The book should have some tragic passages. The woman's chatter in the kitchen, and there is nothing wrong with that, but not put into a book and call it not a page turner.")</f>
        <v>The word 'page turner''ll get a special meaning if you want to turn the pages to be beyond the endless chatter. Liane Moriarty knits pages together with 'I do or did I not, I will or I will not, I have it well done good or not, has a crown or as an Easter hat, if I do that, then I might, or might not, did you? What would they think of it now, and he? I'm going to do this or not, do not. Yes indeed, yes, because ..., oh no not really but, or? " -gewauwel so the book still is not what it could be. Or is it? Whenever you hope that something will happen, but the next chapter lapping as continuing as the previous. The first is the best Viva exciting. The characters are hardly distinguishable. Rachel, Mary, Lucy, who is who again? Tess and Cecilia are difficult to distinguish. Every time you think it could be still more exciting, it is not. The book should have some tragic passages. The woman's chatter in the kitchen, and there is nothing wrong with that, but not put into a book and call it not a page turner.</v>
      </c>
    </row>
    <row r="322" ht="15.75" customHeight="1">
      <c r="A322" s="1">
        <v>320.0</v>
      </c>
      <c r="B322" s="3">
        <v>1.0</v>
      </c>
      <c r="C322" s="3">
        <v>1.0</v>
      </c>
      <c r="D322" s="3">
        <v>1.0</v>
      </c>
      <c r="E322" s="3" t="s">
        <v>325</v>
      </c>
      <c r="F322" s="3" t="str">
        <f>IFERROR(__xludf.DUMMYFUNCTION("GOOGLETRANSLATE(E322,""nl"",""en"")"),"From! I really had a moment in ""The Bear and the nightingale 'come from Katherine Arden and' learning to read 'especially the Russian names I found confusing (ie three different names for one person). Starting on page 75, I got used to it and got the sto"&amp;"ry in my head to life. The dark side of magic and magical beings in the story and the gentle, brave Vasja ensure that you will love the story. I can not wait for Part 2 and Part 3 to read. Unfortunately, this is still in English only. The three words that"&amp;" describe me best book for his magical, dark and compelling.")</f>
        <v>From! I really had a moment in "The Bear and the nightingale 'come from Katherine Arden and' learning to read 'especially the Russian names I found confusing (ie three different names for one person). Starting on page 75, I got used to it and got the story in my head to life. The dark side of magic and magical beings in the story and the gentle, brave Vasja ensure that you will love the story. I can not wait for Part 2 and Part 3 to read. Unfortunately, this is still in English only. The three words that describe me best book for his magical, dark and compelling.</v>
      </c>
    </row>
    <row r="323" ht="15.75" customHeight="1">
      <c r="A323" s="1">
        <v>321.0</v>
      </c>
      <c r="B323" s="3">
        <v>0.0</v>
      </c>
      <c r="C323" s="3">
        <v>0.0</v>
      </c>
      <c r="D323" s="3">
        <v>0.0</v>
      </c>
      <c r="E323" s="3" t="s">
        <v>326</v>
      </c>
      <c r="F323" s="3" t="str">
        <f>IFERROR(__xludf.DUMMYFUNCTION("GOOGLETRANSLATE(E323,""nl"",""en"")"),"This is no more than a nice spy story that plays during the Suez crisis. The wealthy stockbroker Victor Rans Beek during WWII clandestine fortune accumulates and thus blackmailed into spying for the Russians. What unfolds is a nice plot by Moragie familia"&amp;"r to the paper in a neat style. But especially it is nowhere. Conclusion: There are better spy novels than this. This book can leave quietly.")</f>
        <v>This is no more than a nice spy story that plays during the Suez crisis. The wealthy stockbroker Victor Rans Beek during WWII clandestine fortune accumulates and thus blackmailed into spying for the Russians. What unfolds is a nice plot by Moragie familiar to the paper in a neat style. But especially it is nowhere. Conclusion: There are better spy novels than this. This book can leave quietly.</v>
      </c>
    </row>
    <row r="324" ht="15.75" customHeight="1">
      <c r="A324" s="1">
        <v>322.0</v>
      </c>
      <c r="B324" s="3">
        <v>1.0</v>
      </c>
      <c r="C324" s="3">
        <v>1.0</v>
      </c>
      <c r="D324" s="3">
        <v>1.0</v>
      </c>
      <c r="E324" s="3" t="s">
        <v>327</v>
      </c>
      <c r="F324" s="3" t="str">
        <f>IFERROR(__xludf.DUMMYFUNCTION("GOOGLETRANSLATE(E324,""nl"",""en"")"),"Wilfried Wils places his life and in particular during World War II-fixed for the purpose of its (fictitious) grandson. He describes the situation in Antwerp during those years in which he gruesome details of the Holocaust not leave unmentioned. In fact W"&amp;"ANT especially a long letter to his descendant. If he tries to come to sort themselves out? Wilfried Wils has an alter ego, Angelo. Angelo is the poet-to-be, but also frequently the inner voice. Angelo Wils which keeps hidden from his environment, no one "&amp;"of his aspirations in this area to know whether his doubts to kennen.Pa Wils is a specialist 'not noticed' in it, meewaaien all winds. And the man who likes a stiff drink and regular 'café' is. Mother is the traditional housewife who keeps the family goin"&amp;"g. Wilfried is their only child, and more or less the breadwinner of the small family; He earns a salary as an auxiliary agent. His only friend in the police's Lode, son of a butcher (butcher). Lode in the sense that he boldly Jews for transportation to t"&amp;"he East is trying to save. Besides Lode Wilfried met regularly Angrily beard, a man in his mid thirties who gives him extra lessons French. Beard angrily despise the plutocracy and the elite, moreover, he is a Jew-hater which does everything the Jews to t"&amp;"rack and to the Germans to transfer. The lawyer Omer, his good friend, even goes a step further. The Antwerp police are supposed to help the Germans at the Judenentfernung.Wilfried meets the handsome Lode sister, Yvette, at their home. He is in love and s"&amp;"he falls to the colleague of her brother. The relationship between Wilfried and Lode however come under pressure if both colleagues in the police force as Lode will suspect him of duplicity. Whose side are Wilfried? That of the occupier or those of the Je"&amp;"ws? Is he a tweezak? If the war nearly so, and the Germans have left Antwerp, Wilfried commits an act that will mark his life. And just Lode, now his brother-fold after decades in the school fateful gevolgen.WIL is a novel that puts you think. Is there su"&amp;"ch a black / white good and evil? How would you, reader, to react under the prevailing conditions of the time? We can make the current situation of polarization of nationalism and refugees, mirroring those black pages of our history? And how do you imagin"&amp;"e you? WIL is a multifaceted novel, written in beautiful Flemish. A surprising but deserved nomination for the Libris Literature Prize.")</f>
        <v>Wilfried Wils places his life and in particular during World War II-fixed for the purpose of its (fictitious) grandson. He describes the situation in Antwerp during those years in which he gruesome details of the Holocaust not leave unmentioned. In fact WANT especially a long letter to his descendant. If he tries to come to sort themselves out? Wilfried Wils has an alter ego, Angelo. Angelo is the poet-to-be, but also frequently the inner voice. Angelo Wils which keeps hidden from his environment, no one of his aspirations in this area to know whether his doubts to kennen.Pa Wils is a specialist 'not noticed' in it, meewaaien all winds. And the man who likes a stiff drink and regular 'café' is. Mother is the traditional housewife who keeps the family going. Wilfried is their only child, and more or less the breadwinner of the small family; He earns a salary as an auxiliary agent. His only friend in the police's Lode, son of a butcher (butcher). Lode in the sense that he boldly Jews for transportation to the East is trying to save. Besides Lode Wilfried met regularly Angrily beard, a man in his mid thirties who gives him extra lessons French. Beard angrily despise the plutocracy and the elite, moreover, he is a Jew-hater which does everything the Jews to track and to the Germans to transfer. The lawyer Omer, his good friend, even goes a step further. The Antwerp police are supposed to help the Germans at the Judenentfernung.Wilfried meets the handsome Lode sister, Yvette, at their home. He is in love and she falls to the colleague of her brother. The relationship between Wilfried and Lode however come under pressure if both colleagues in the police force as Lode will suspect him of duplicity. Whose side are Wilfried? That of the occupier or those of the Jews? Is he a tweezak? If the war nearly so, and the Germans have left Antwerp, Wilfried commits an act that will mark his life. And just Lode, now his brother-fold after decades in the school fateful gevolgen.WIL is a novel that puts you think. Is there such a black / white good and evil? How would you, reader, to react under the prevailing conditions of the time? We can make the current situation of polarization of nationalism and refugees, mirroring those black pages of our history? And how do you imagine you? WIL is a multifaceted novel, written in beautiful Flemish. A surprising but deserved nomination for the Libris Literature Prize.</v>
      </c>
    </row>
    <row r="325" ht="15.75" customHeight="1">
      <c r="A325" s="1">
        <v>323.0</v>
      </c>
      <c r="B325" s="3">
        <v>0.0</v>
      </c>
      <c r="C325" s="3">
        <v>1.0</v>
      </c>
      <c r="D325" s="3">
        <v>1.0</v>
      </c>
      <c r="E325" s="3" t="s">
        <v>328</v>
      </c>
      <c r="F325" s="3" t="str">
        <f>IFERROR(__xludf.DUMMYFUNCTION("GOOGLETRANSLATE(E325,""nl"",""en"")"),"It's the first time I came into contact with this writer, but when the mail from HarperCollins came in, it was clear that I would like to read the book. I saw a clear stand that it takes place in New York and when I see the name of the city are, then I'm "&amp;"already in love with the book. I like New York because a great city. But now, what I thought of the boek.In first I had to get used to the story and the writing of the writer. I was therefore somewhat long-winded. Indeed, it is described in the first part"&amp;" that does work for Denny Malone and what he's going through there. I understand that it's a story with criminal cases and that sometimes it is important that extensively describes much of the story, but that was my feeling sometimes too uitgebreid.Vanaf "&amp;"the second part of the book, I found the story then suddenly super easy weglezen. From here you going to follow how he enters the other world, the world of the 'rats'. This I found very interesting to read about. And am now also do wonder to ask whether i"&amp;"n the Netherlands as well as to would go, or whether this is really just a made-up story and that it's not about that actually. Here I would like to read more about. Because it seems to me very difficult to like Denny, such a 'rat' to be and people to lin"&amp;"k. ""Our end betrayal where we started, but we start not predict where we will end"" I'm certainly curious about this writer and wants to definitely go read more of his books. What I especially liked his writing very nicely is that those beautiful sayings"&amp;" / wordings in appearance, such as the sentence I have geciteerd.Al in all I liked above certainly a good book to, though I had previously expected me to read it quickly is not entirely successful. I especially over the first part of the book did a week. "&amp;"The rest of the book I have read in a few days. It is definitely recommended! The book will also get 4 out of 5 stars from me.")</f>
        <v>It's the first time I came into contact with this writer, but when the mail from HarperCollins came in, it was clear that I would like to read the book. I saw a clear stand that it takes place in New York and when I see the name of the city are, then I'm already in love with the book. I like New York because a great city. But now, what I thought of the boek.In first I had to get used to the story and the writing of the writer. I was therefore somewhat long-winded. Indeed, it is described in the first part that does work for Denny Malone and what he's going through there. I understand that it's a story with criminal cases and that sometimes it is important that extensively describes much of the story, but that was my feeling sometimes too uitgebreid.Vanaf the second part of the book, I found the story then suddenly super easy weglezen. From here you going to follow how he enters the other world, the world of the 'rats'. This I found very interesting to read about. And am now also do wonder to ask whether in the Netherlands as well as to would go, or whether this is really just a made-up story and that it's not about that actually. Here I would like to read more about. Because it seems to me very difficult to like Denny, such a 'rat' to be and people to link. "Our end betrayal where we started, but we start not predict where we will end" I'm certainly curious about this writer and wants to definitely go read more of his books. What I especially liked his writing very nicely is that those beautiful sayings / wordings in appearance, such as the sentence I have geciteerd.Al in all I liked above certainly a good book to, though I had previously expected me to read it quickly is not entirely successful. I especially over the first part of the book did a week. The rest of the book I have read in a few days. It is definitely recommended! The book will also get 4 out of 5 stars from me.</v>
      </c>
    </row>
    <row r="326" ht="15.75" customHeight="1">
      <c r="A326" s="1">
        <v>324.0</v>
      </c>
      <c r="B326" s="3">
        <v>1.0</v>
      </c>
      <c r="C326" s="3">
        <v>1.0</v>
      </c>
      <c r="D326" s="3">
        <v>1.0</v>
      </c>
      <c r="E326" s="3" t="s">
        <v>329</v>
      </c>
      <c r="F326" s="3" t="str">
        <f>IFERROR(__xludf.DUMMYFUNCTION("GOOGLETRANSLATE(E326,""nl"",""en"")"),"Loyal readers of Luc Deflo know in advance what to expect when a new thriller appears from him. Also Dark Moon, his latest book, is no exception to that rule and is traditionally made up a good, strong story. Vol momentum written and provided with a tight"&amp;"ly rhythm. The Flemish author sounds blunt, raw and rough when he needed it acht.De young Aramaic, or Assyrian Esra Shabo has torn away from her strict religious parents and the associated education. They will decide how they will fill her life. This also"&amp;" appears to have a high probability of success, until her younger sister Nalan her to the door. Nalan father wants to marry a man who raped her. Afterwards, the seventeen year old pregnant and she gets very panicked. Esra takes for Nalan and wants to pay "&amp;"illegal abortion of her sister. The money is lacking, so Esra must somehow resolve this quickly. She comes into contact with a criminal, who convinces her that she soon a lot of money can earn. They must establish themselves as bait to extorting a famous "&amp;"politician. Esra Shabo go very far to also secure the future of her sister. ""Esra hated the Assyrian community and everything it had to do. They were no better than Muslims. Their iron laws. Their meddling. Their shameless opportunism. And all to the gre"&amp;"ater glory of the so-called upper end, where they gradually also began to doubt. "" Deflo does not mince words and unrestrained writes down what he really wants vertellen.De author knows his protagonists or even characterize very clearly with few words. B"&amp;"oth Esra as Nalan get as character early on in the story solid. The voltage is significantly increased in this page turner; lack of depth not. Sharp dialogues momentum carry considerably. Dark Moon is a violent story, likewise, you indeed end up as a read"&amp;"er right in the world of misdaad.Deze writer is a master at putting down a strong plot and know your surprise at the right time, especially when you think to know how the story will turn out. Yes, you look surprised more and stay under the spell of Dark M"&amp;"oon until the last sentence. This psychological thriller maestro Deflo is undoubtedly one of his best books.")</f>
        <v>Loyal readers of Luc Deflo know in advance what to expect when a new thriller appears from him. Also Dark Moon, his latest book, is no exception to that rule and is traditionally made up a good, strong story. Vol momentum written and provided with a tightly rhythm. The Flemish author sounds blunt, raw and rough when he needed it acht.De young Aramaic, or Assyrian Esra Shabo has torn away from her strict religious parents and the associated education. They will decide how they will fill her life. This also appears to have a high probability of success, until her younger sister Nalan her to the door. Nalan father wants to marry a man who raped her. Afterwards, the seventeen year old pregnant and she gets very panicked. Esra takes for Nalan and wants to pay illegal abortion of her sister. The money is lacking, so Esra must somehow resolve this quickly. She comes into contact with a criminal, who convinces her that she soon a lot of money can earn. They must establish themselves as bait to extorting a famous politician. Esra Shabo go very far to also secure the future of her sister. "Esra hated the Assyrian community and everything it had to do. They were no better than Muslims. Their iron laws. Their meddling. Their shameless opportunism. And all to the greater glory of the so-called upper end, where they gradually also began to doubt. " Deflo does not mince words and unrestrained writes down what he really wants vertellen.De author knows his protagonists or even characterize very clearly with few words. Both Esra as Nalan get as character early on in the story solid. The voltage is significantly increased in this page turner; lack of depth not. Sharp dialogues momentum carry considerably. Dark Moon is a violent story, likewise, you indeed end up as a reader right in the world of misdaad.Deze writer is a master at putting down a strong plot and know your surprise at the right time, especially when you think to know how the story will turn out. Yes, you look surprised more and stay under the spell of Dark Moon until the last sentence. This psychological thriller maestro Deflo is undoubtedly one of his best books.</v>
      </c>
    </row>
    <row r="327" ht="15.75" customHeight="1">
      <c r="A327" s="1">
        <v>325.0</v>
      </c>
      <c r="B327" s="3">
        <v>0.0</v>
      </c>
      <c r="C327" s="3">
        <v>0.0</v>
      </c>
      <c r="D327" s="3">
        <v>0.0</v>
      </c>
      <c r="E327" s="3" t="s">
        <v>330</v>
      </c>
      <c r="F327" s="3" t="str">
        <f>IFERROR(__xludf.DUMMYFUNCTION("GOOGLETRANSLATE(E327,""nl"",""en"")"),"Sometimes you read a book that you think in retrospect that my expectations were not completely fulfilled. With this book, I'm not even that: I can not read more than one page at a time, and then I have to put it down because I can concentrate longer me. "&amp;"The writing style is especially busy, chaotic and incoherent. Jessica Knoll seems to be an unguided missile with an oen in the hand. Extensive treatises on clothes, in most places totally irrelevant, drivel about boys and girls, higschooltalk. Does the co"&amp;"ver and the text on the back suggest that it is a thriller, and the comparison with Gone Girl and Donna Tartt I find an insult to Gillian Flynn and Donna Tartt.Het I failed to get beyond page 87.De black rose on the cover (with dirty neon yellow lettering"&amp;") is for me a symbol of the time I have spent on this book,")</f>
        <v>Sometimes you read a book that you think in retrospect that my expectations were not completely fulfilled. With this book, I'm not even that: I can not read more than one page at a time, and then I have to put it down because I can concentrate longer me. The writing style is especially busy, chaotic and incoherent. Jessica Knoll seems to be an unguided missile with an oen in the hand. Extensive treatises on clothes, in most places totally irrelevant, drivel about boys and girls, higschooltalk. Does the cover and the text on the back suggest that it is a thriller, and the comparison with Gone Girl and Donna Tartt I find an insult to Gillian Flynn and Donna Tartt.Het I failed to get beyond page 87.De black rose on the cover (with dirty neon yellow lettering) is for me a symbol of the time I have spent on this book,</v>
      </c>
    </row>
    <row r="328" ht="15.75" customHeight="1">
      <c r="A328" s="1">
        <v>326.0</v>
      </c>
      <c r="B328" s="3">
        <v>0.0</v>
      </c>
      <c r="C328" s="3">
        <v>0.0</v>
      </c>
      <c r="D328" s="3">
        <v>1.0</v>
      </c>
      <c r="E328" s="3" t="s">
        <v>331</v>
      </c>
      <c r="F328" s="3" t="str">
        <f>IFERROR(__xludf.DUMMYFUNCTION("GOOGLETRANSLATE(E328,""nl"",""en"")"),"The blue bird is set largely in a small Ghanaian village. One day find the girlfriend of a Ghanaian minister something in a hut that looks like a placenta. Because it is connected to a high-ranking person, it is of utmost importance to solve this case. Bu"&amp;"t who is knowledgeable enough there for? Kayo Odamtten is a man who studied in England, then tried to get a job with the police in Ghana and when that failed is joining a research laboratory work. His expertise is required in this case, so the Ghanaian po"&amp;"lice asks if he can make his work and wants to help freely. Once in the village, Kayo touched by the stories told in no time involved in the mysteries of dorpje.De blue bird is not a thick book and even within barely 240 pages, the story is quite stretche"&amp;"d. It has quite a few feet of earth Kayo his work away and can thereby have only started after half of the book with an investigation, if there has been a real investigation. The book is not so much about the mystery of the afterbirth, but would rather gi"&amp;"ve a picture of the Ghanaian community culture tell her stories. Nii Parkes Ayikwei lavish sprinkle with various Ghanaian words also are not explained and which the reader the meaning from the context halen.Misdaad in a book does not make it right into a "&amp;"thriller. So it is with blue bird. The average thriller reader will not find what he is looking herein. Interested in Africa, but that is another target.")</f>
        <v>The blue bird is set largely in a small Ghanaian village. One day find the girlfriend of a Ghanaian minister something in a hut that looks like a placenta. Because it is connected to a high-ranking person, it is of utmost importance to solve this case. But who is knowledgeable enough there for? Kayo Odamtten is a man who studied in England, then tried to get a job with the police in Ghana and when that failed is joining a research laboratory work. His expertise is required in this case, so the Ghanaian police asks if he can make his work and wants to help freely. Once in the village, Kayo touched by the stories told in no time involved in the mysteries of dorpje.De blue bird is not a thick book and even within barely 240 pages, the story is quite stretched. It has quite a few feet of earth Kayo his work away and can thereby have only started after half of the book with an investigation, if there has been a real investigation. The book is not so much about the mystery of the afterbirth, but would rather give a picture of the Ghanaian community culture tell her stories. Nii Parkes Ayikwei lavish sprinkle with various Ghanaian words also are not explained and which the reader the meaning from the context halen.Misdaad in a book does not make it right into a thriller. So it is with blue bird. The average thriller reader will not find what he is looking herein. Interested in Africa, but that is another target.</v>
      </c>
    </row>
    <row r="329" ht="15.75" customHeight="1">
      <c r="A329" s="1">
        <v>327.0</v>
      </c>
      <c r="B329" s="3">
        <v>0.0</v>
      </c>
      <c r="C329" s="3">
        <v>0.0</v>
      </c>
      <c r="D329" s="3">
        <v>0.0</v>
      </c>
      <c r="E329" s="3" t="s">
        <v>332</v>
      </c>
      <c r="F329" s="3" t="str">
        <f>IFERROR(__xludf.DUMMYFUNCTION("GOOGLETRANSLATE(E329,""nl"",""en"")"),"I did not book uitgelezen.Niet because it was not good, the story was pretty good, but it could not continue to fascinate me. Maybe I'll take on ever again.")</f>
        <v>I did not book uitgelezen.Niet because it was not good, the story was pretty good, but it could not continue to fascinate me. Maybe I'll take on ever again.</v>
      </c>
    </row>
    <row r="330" ht="15.75" customHeight="1">
      <c r="A330" s="1">
        <v>328.0</v>
      </c>
      <c r="B330" s="3">
        <v>1.0</v>
      </c>
      <c r="C330" s="3">
        <v>1.0</v>
      </c>
      <c r="D330" s="3">
        <v>1.0</v>
      </c>
      <c r="E330" s="3" t="s">
        <v>333</v>
      </c>
      <c r="F330" s="3" t="str">
        <f>IFERROR(__xludf.DUMMYFUNCTION("GOOGLETRANSLATE(E330,""nl"",""en"")"),"This is a short story, but what one class. Karen Rose shows her talent show again. This book contains everything a little sensual romance, but most stress. Two different storylines that begins the book with, come in the middle of the story together and fo"&amp;"rm a thriller. Money plays a big role in this book, especially people sure do to pay their debts and bankruptcy. Nothing stops them, even friends have to pay for it. This thriller I read with at the end a tear on my cheek. Recommended!")</f>
        <v>This is a short story, but what one class. Karen Rose shows her talent show again. This book contains everything a little sensual romance, but most stress. Two different storylines that begins the book with, come in the middle of the story together and form a thriller. Money plays a big role in this book, especially people sure do to pay their debts and bankruptcy. Nothing stops them, even friends have to pay for it. This thriller I read with at the end a tear on my cheek. Recommended!</v>
      </c>
    </row>
    <row r="331" ht="15.75" customHeight="1">
      <c r="A331" s="1">
        <v>329.0</v>
      </c>
      <c r="B331" s="3">
        <v>0.0</v>
      </c>
      <c r="C331" s="3">
        <v>0.0</v>
      </c>
      <c r="D331" s="3">
        <v>0.0</v>
      </c>
      <c r="E331" s="3" t="s">
        <v>334</v>
      </c>
      <c r="F331" s="3" t="str">
        <f>IFERROR(__xludf.DUMMYFUNCTION("GOOGLETRANSLATE(E331,""nl"",""en"")"),"This book had won the Pulitzer Prize in 2011 and was highly read my book yet, though I first wanted to read some other books, but suddenly I had him in my hands in the library and I decided to do this but first pakken.Het is the story of Sacha, a notoriou"&amp;"s thief who is very much effort has landed her morbid urge to steal lost to raken.Zij in the music scene (and drugs world) and that leads almost to the demise of her to her uncle seeks her in Naples and its saves the ondergang.Het story proceeds particula"&amp;"rly chaotic, then jumps forward and backward in time, moves back to the first, then back to the other person, there is frequently no rope attached to knopen.Het began specifically to annoy me I did not mind nice weglezen.Gelukkig beginning on page 231 is "&amp;"the representation of family life Sacha.Het family life in 70 pages of schematic and graphics to the reader, there you are in 10 minutes doorhee n and then you're almost at the end of the boek.1 Thing I must admit, it is particularly original, but definit"&amp;"ely not me besteed.Ik do not even know where the title slaat.Het fact that the book has won a prize does not fit in my opinion, so I recommend to read anyway myself, I read your comments though.")</f>
        <v>This book had won the Pulitzer Prize in 2011 and was highly read my book yet, though I first wanted to read some other books, but suddenly I had him in my hands in the library and I decided to do this but first pakken.Het is the story of Sacha, a notorious thief who is very much effort has landed her morbid urge to steal lost to raken.Zij in the music scene (and drugs world) and that leads almost to the demise of her to her uncle seeks her in Naples and its saves the ondergang.Het story proceeds particularly chaotic, then jumps forward and backward in time, moves back to the first, then back to the other person, there is frequently no rope attached to knopen.Het began specifically to annoy me I did not mind nice weglezen.Gelukkig beginning on page 231 is the representation of family life Sacha.Het family life in 70 pages of schematic and graphics to the reader, there you are in 10 minutes doorhee n and then you're almost at the end of the boek.1 Thing I must admit, it is particularly original, but definitely not me besteed.Ik do not even know where the title slaat.Het fact that the book has won a prize does not fit in my opinion, so I recommend to read anyway myself, I read your comments though.</v>
      </c>
    </row>
    <row r="332" ht="15.75" customHeight="1">
      <c r="A332" s="1">
        <v>330.0</v>
      </c>
      <c r="B332" s="3">
        <v>0.0</v>
      </c>
      <c r="C332" s="3">
        <v>0.0</v>
      </c>
      <c r="D332" s="3">
        <v>0.0</v>
      </c>
      <c r="E332" s="3" t="s">
        <v>335</v>
      </c>
      <c r="F332" s="3" t="str">
        <f>IFERROR(__xludf.DUMMYFUNCTION("GOOGLETRANSLATE(E332,""nl"",""en"")"),"The eye of the crocodile is a short story set in the world of the unseen maelstrom, a series of Jasper Polane. Chronologically, it is between the second and third part, but it is meant as something separate from read the series can worden.Een write short "&amp;"story set in the world of a larger series but at the same time regardless of which series is not easy. The story has to be a complete, self-contained whole; the history of the world and the background of the characters have to work it, but the story witho"&amp;"ut overpowering. It should be interesting and understandable for newcomers, but also for people who already know the series. And as for plotting and character development are such stories in a kind of limbo. In the short story, nothing happen what is esse"&amp;"ntial for the series as a writer not assume may assume that readers of his books also will read the short story (and that they will maintain the correct order). The events in the story should be interesting, yet irrelevant.Het is a tricky balance to find "&amp;"and Polane succeeds unfortunately not. The world of the invisible maelstrom offers plenty of opportunities for stories. In different dimensions are different versions of the same city, and there are a number of ways known to travel between these cities (m"&amp;"echanical, magical, through dreams). Some people have doppelgangers who have special abilities. But in the eye of the crocodile this background little more than an excuse to tell a story about a beautiful blonde woman (Edison - a character that also appea"&amp;"rs in the books) to slave is made by a primitive African sounding strain .But apart from the fact that Polane not really use the mythology of his world, the story has some problems. The first is that the plot to be dependent on coincidence and external in"&amp;"fluences. Too many important plot twists do not stem from decisions or (lack of) actions of the characters or their society. Instead, follow the unlikely event one another (in the words of Edison guard: ""This has never happened before). May exist somewhe"&amp;"re in the universe Maelstrom explain, but in the story that are not gegeven.Het second - related - issue is that Edison Mary Sue traits. Edison is not the most interesting character in the Maelstrom series, but its competence is quite credible, and she ha"&amp;"s a personality. In the eye of the crocodile it is simply good at everything, including things they have never done before, and she seems to regard her as a captive rather annoying delay as something that could be dangerous. Her guard immediately falls fo"&amp;"r her blond hair and ""radiant smile"" (a definition which does not four times in three pages should come back). Nature itself seems to be on her side. Only towards the end of the story, the reader (who does not know the series) knowing anything about her"&amp;" background, but it comes too late and is too rushed verteld.Al all doing eye crocodile rushed and unfinished on. If loose story is superficial and not completed properly, and it is also not a good introduction to the series. Maelstrom books are not perfe"&amp;"ct, but a lot more interesting and layered than 'blonde beauty is kidnapped by slave owners.")</f>
        <v>The eye of the crocodile is a short story set in the world of the unseen maelstrom, a series of Jasper Polane. Chronologically, it is between the second and third part, but it is meant as something separate from read the series can worden.Een write short story set in the world of a larger series but at the same time regardless of which series is not easy. The story has to be a complete, self-contained whole; the history of the world and the background of the characters have to work it, but the story without overpowering. It should be interesting and understandable for newcomers, but also for people who already know the series. And as for plotting and character development are such stories in a kind of limbo. In the short story, nothing happen what is essential for the series as a writer not assume may assume that readers of his books also will read the short story (and that they will maintain the correct order). The events in the story should be interesting, yet irrelevant.Het is a tricky balance to find and Polane succeeds unfortunately not. The world of the invisible maelstrom offers plenty of opportunities for stories. In different dimensions are different versions of the same city, and there are a number of ways known to travel between these cities (mechanical, magical, through dreams). Some people have doppelgangers who have special abilities. But in the eye of the crocodile this background little more than an excuse to tell a story about a beautiful blonde woman (Edison - a character that also appears in the books) to slave is made by a primitive African sounding strain .But apart from the fact that Polane not really use the mythology of his world, the story has some problems. The first is that the plot to be dependent on coincidence and external influences. Too many important plot twists do not stem from decisions or (lack of) actions of the characters or their society. Instead, follow the unlikely event one another (in the words of Edison guard: "This has never happened before). May exist somewhere in the universe Maelstrom explain, but in the story that are not gegeven.Het second - related - issue is that Edison Mary Sue traits. Edison is not the most interesting character in the Maelstrom series, but its competence is quite credible, and she has a personality. In the eye of the crocodile it is simply good at everything, including things they have never done before, and she seems to regard her as a captive rather annoying delay as something that could be dangerous. Her guard immediately falls for her blond hair and "radiant smile" (a definition which does not four times in three pages should come back). Nature itself seems to be on her side. Only towards the end of the story, the reader (who does not know the series) knowing anything about her background, but it comes too late and is too rushed verteld.Al all doing eye crocodile rushed and unfinished on. If loose story is superficial and not completed properly, and it is also not a good introduction to the series. Maelstrom books are not perfect, but a lot more interesting and layered than 'blonde beauty is kidnapped by slave owners.</v>
      </c>
    </row>
    <row r="333" ht="15.75" customHeight="1">
      <c r="A333" s="1">
        <v>331.0</v>
      </c>
      <c r="B333" s="3">
        <v>0.0</v>
      </c>
      <c r="C333" s="3">
        <v>0.0</v>
      </c>
      <c r="D333" s="3">
        <v>0.0</v>
      </c>
      <c r="E333" s="3" t="s">
        <v>336</v>
      </c>
      <c r="F333" s="3" t="str">
        <f>IFERROR(__xludf.DUMMYFUNCTION("GOOGLETRANSLATE(E333,""nl"",""en"")"),"David Spandau, a former stuntman who now works as a quirky private detective. He is the last hope for the stars in Hollywood as on the front, is grossly exaggerated. Spandau is just a private detective without striking qualities, in a city that abounds pr"&amp;"ivédetectives.Spandau works at an agency and one day he is assigned to protect the actor Bobby Dyes. Dyes makes great chance to finally break through as a major actor in a good movie. Richie Stella is a criminal who like myself wants to produce a film. St"&amp;"ella realizes that he can use Dyes good to bring his film to the attention of the general public. Dyes refuses to join the film to work because it is not conducive to his career. When Stella forcing him through blackmail to participate in the film, Dyes e"&amp;"nlists the help of Spandau in.Loser's town is a superficial story that suggests that Depp readers an insight especially wanted to give to the world of Hollywood. If that is the intent, then Depp has failed there. The descriptions of the actors on the set "&amp;"would not do for each other in terms of status and how people interact with each other in Bel Air are so cliché that they are not interesting. Depp also knows not to dose the different events in the story. Up to three quarters of the book happens very lit"&amp;"tle and there is special attention to the love life of a few characters, until the last part in big steps still some action through gejaagd.Daarnaast's Loser's Town for lovers of beautiful language a horror to read. I do not know if it is on the translati"&amp;"on, but I rarely such ugly sentences read in this book. Curve sentences the clause does not match the rest of the sentence because a wrong conjunction is used, rod structures stylistically heavily are inadequate ... you see them in this book to any page t"&amp;"egen.In a preliminary remark, the author reports which any resemblance to celebrities coincidence and are regarded by him as a tribute to his talent. That talent is not there. It would just go a little too far but to award one star to this book, but that "&amp;"does not mean someone I would recommend this book.")</f>
        <v>David Spandau, a former stuntman who now works as a quirky private detective. He is the last hope for the stars in Hollywood as on the front, is grossly exaggerated. Spandau is just a private detective without striking qualities, in a city that abounds privédetectives.Spandau works at an agency and one day he is assigned to protect the actor Bobby Dyes. Dyes makes great chance to finally break through as a major actor in a good movie. Richie Stella is a criminal who like myself wants to produce a film. Stella realizes that he can use Dyes good to bring his film to the attention of the general public. Dyes refuses to join the film to work because it is not conducive to his career. When Stella forcing him through blackmail to participate in the film, Dyes enlists the help of Spandau in.Loser's town is a superficial story that suggests that Depp readers an insight especially wanted to give to the world of Hollywood. If that is the intent, then Depp has failed there. The descriptions of the actors on the set would not do for each other in terms of status and how people interact with each other in Bel Air are so cliché that they are not interesting. Depp also knows not to dose the different events in the story. Up to three quarters of the book happens very little and there is special attention to the love life of a few characters, until the last part in big steps still some action through gejaagd.Daarnaast's Loser's Town for lovers of beautiful language a horror to read. I do not know if it is on the translation, but I rarely such ugly sentences read in this book. Curve sentences the clause does not match the rest of the sentence because a wrong conjunction is used, rod structures stylistically heavily are inadequate ... you see them in this book to any page tegen.In a preliminary remark, the author reports which any resemblance to celebrities coincidence and are regarded by him as a tribute to his talent. That talent is not there. It would just go a little too far but to award one star to this book, but that does not mean someone I would recommend this book.</v>
      </c>
    </row>
    <row r="334" ht="15.75" customHeight="1">
      <c r="A334" s="1">
        <v>332.0</v>
      </c>
      <c r="B334" s="3">
        <v>0.0</v>
      </c>
      <c r="C334" s="3">
        <v>0.0</v>
      </c>
      <c r="D334" s="3">
        <v>0.0</v>
      </c>
      <c r="E334" s="3" t="s">
        <v>337</v>
      </c>
      <c r="F334" s="3" t="str">
        <f>IFERROR(__xludf.DUMMYFUNCTION("GOOGLETRANSLATE(E334,""nl"",""en"")"),"The American journalist Fields is because he has Dutch roots, sent to the Netherlands to conduct an interview with Iris Kouwenaar, something he totally does not want to. This due to the fact that he runs has told her 20 years ago, a time to speak in conne"&amp;"ction with her back then acclaimed debut and will speak an aversion for her ontwikkelde.Iris self gain seems an impossibility because it against a wall in the form of roommate / carer / companion Kay. Fields decision itself but the life of Iris in dringen"&amp;".Wat follows is a surreal observation of talks between Kay and Iris in between the fields of musings about how he always looked Antidote against the writer and his views now adjusts and he eventually goes from observer to participant in the verhaal.Dit no"&amp;"t too thick book would have been even thinner. A Google search on the name Iris Kouwenaar led me to the iriskouwnaar.nl a ""BijpediA"" in which the same story could be found without Kay. Since the whole story told'm giving you the best advice from the tit"&amp;"le of this story follow: Forget the girls.")</f>
        <v>The American journalist Fields is because he has Dutch roots, sent to the Netherlands to conduct an interview with Iris Kouwenaar, something he totally does not want to. This due to the fact that he runs has told her 20 years ago, a time to speak in connection with her back then acclaimed debut and will speak an aversion for her ontwikkelde.Iris self gain seems an impossibility because it against a wall in the form of roommate / carer / companion Kay. Fields decision itself but the life of Iris in dringen.Wat follows is a surreal observation of talks between Kay and Iris in between the fields of musings about how he always looked Antidote against the writer and his views now adjusts and he eventually goes from observer to participant in the verhaal.Dit not too thick book would have been even thinner. A Google search on the name Iris Kouwenaar led me to the iriskouwnaar.nl a "BijpediA" in which the same story could be found without Kay. Since the whole story told'm giving you the best advice from the title of this story follow: Forget the girls.</v>
      </c>
    </row>
    <row r="335" ht="15.75" customHeight="1">
      <c r="A335" s="1">
        <v>333.0</v>
      </c>
      <c r="B335" s="3">
        <v>0.0</v>
      </c>
      <c r="C335" s="3">
        <v>0.0</v>
      </c>
      <c r="D335" s="3">
        <v>0.0</v>
      </c>
      <c r="E335" s="3" t="s">
        <v>338</v>
      </c>
      <c r="F335" s="3" t="str">
        <f>IFERROR(__xludf.DUMMYFUNCTION("GOOGLETRANSLATE(E335,""nl"",""en"")"),"What a disappointment ... Do me the book struggled through ... hoping to hook it still what would you worden..Als Istanbul better there are a lot better boeken..Van the ramble on. .. no depth ... Things are briefly addressed without going deeper in to ..."&amp;" too bad ...")</f>
        <v>What a disappointment ... Do me the book struggled through ... hoping to hook it still what would you worden..Als Istanbul better there are a lot better boeken..Van the ramble on. .. no depth ... Things are briefly addressed without going deeper in to ... too bad ...</v>
      </c>
    </row>
    <row r="336" ht="15.75" customHeight="1">
      <c r="A336" s="1">
        <v>334.0</v>
      </c>
      <c r="B336" s="3">
        <v>0.0</v>
      </c>
      <c r="C336" s="3">
        <v>0.0</v>
      </c>
      <c r="D336" s="3">
        <v>0.0</v>
      </c>
      <c r="E336" s="3" t="s">
        <v>339</v>
      </c>
      <c r="F336" s="3" t="str">
        <f>IFERROR(__xludf.DUMMYFUNCTION("GOOGLETRANSLATE(E336,""nl"",""en"")"),"All times looked forward to this book and I was so happy when I'm finally had owned. I mean, that title alone! If that does not make you curious ... and the text on the back made me certainly enthusiastic. Especially because I then read that this story is"&amp;" based on the life of the schrijfster.Het story is original and reads raft but managed to make yet disappoint me. Maybe it's the great book (read: A heart full of bumblebee (e) s!) I read this or maybe I had too high expectations, you can. But the story d"&amp;"id not fully catch me, although there are quite a bit going on here and there. This would make it have that Julia - though witty and funny - is not always sympathetic. Her motives are understandable, but it was the last few chapters slightly too much nega"&amp;"tivity just for me and toe.De where Julia makes a trip with strangers I did not add anything to the story anyway. And the end came a little too plotseling.Ik think more of this idea could be taken, sorry!")</f>
        <v>All times looked forward to this book and I was so happy when I'm finally had owned. I mean, that title alone! If that does not make you curious ... and the text on the back made me certainly enthusiastic. Especially because I then read that this story is based on the life of the schrijfster.Het story is original and reads raft but managed to make yet disappoint me. Maybe it's the great book (read: A heart full of bumblebee (e) s!) I read this or maybe I had too high expectations, you can. But the story did not fully catch me, although there are quite a bit going on here and there. This would make it have that Julia - though witty and funny - is not always sympathetic. Her motives are understandable, but it was the last few chapters slightly too much negativity just for me and toe.De where Julia makes a trip with strangers I did not add anything to the story anyway. And the end came a little too plotseling.Ik think more of this idea could be taken, sorry!</v>
      </c>
    </row>
    <row r="337" ht="15.75" customHeight="1">
      <c r="A337" s="1">
        <v>335.0</v>
      </c>
      <c r="B337" s="3">
        <v>0.0</v>
      </c>
      <c r="C337" s="3">
        <v>0.0</v>
      </c>
      <c r="D337" s="3">
        <v>0.0</v>
      </c>
      <c r="E337" s="3" t="s">
        <v>340</v>
      </c>
      <c r="F337" s="3" t="str">
        <f>IFERROR(__xludf.DUMMYFUNCTION("GOOGLETRANSLATE(E337,""nl"",""en"")"),"I have this book donated by the author and was obviously very happy. I'm always honest in my reviews and will now point.The concept is good, the ingredients for a good story are present, but unfortunately the effect is not the same niveau.Duidelijk is tha"&amp;"t the book has not editorial, there are really a lot of spelling mistakes in.Grof language books I never find a problem, how rough it is, as long as it has a function. In this book, I felt that it had no function. It used there are things that are obvious"&amp;", such as poor tobacco Pall Mall hot or Black Klazen discussie.Ik am very sorry that I can not be positive, because somewhere I grant that the author does. I will always assume that the author wants to entertain someone with his story and am convinced tha"&amp;"t it is not easy to give, I would like to tip schrijven.Als a book, find a good editor.")</f>
        <v>I have this book donated by the author and was obviously very happy. I'm always honest in my reviews and will now point.The concept is good, the ingredients for a good story are present, but unfortunately the effect is not the same niveau.Duidelijk is that the book has not editorial, there are really a lot of spelling mistakes in.Grof language books I never find a problem, how rough it is, as long as it has a function. In this book, I felt that it had no function. It used there are things that are obvious, such as poor tobacco Pall Mall hot or Black Klazen discussie.Ik am very sorry that I can not be positive, because somewhere I grant that the author does. I will always assume that the author wants to entertain someone with his story and am convinced that it is not easy to give, I would like to tip schrijven.Als a book, find a good editor.</v>
      </c>
    </row>
    <row r="338" ht="15.75" customHeight="1">
      <c r="A338" s="1">
        <v>336.0</v>
      </c>
      <c r="B338" s="3">
        <v>0.0</v>
      </c>
      <c r="C338" s="3">
        <v>0.0</v>
      </c>
      <c r="D338" s="3">
        <v>0.0</v>
      </c>
      <c r="E338" s="3" t="s">
        <v>341</v>
      </c>
      <c r="F338" s="3" t="str">
        <f>IFERROR(__xludf.DUMMYFUNCTION("GOOGLETRANSLATE(E338,""nl"",""en"")"),"In some way this book could not fascinate me as I expected. The plot that love is a disease for which a cure, so your life is safe, exact, predictable and happily spoke to me. I was wondering how to Lena this would be if she just before her treatment was "&amp;"still in love wordt.Het narrative perspective for me too much at Lena, so I felt the whole book away to her. Gracie, Hana Alex and I would also like to see their story from their perspective, to learn more from them. On the other hand, puberty usually run"&amp;"s everything yourself, which is a period that most people are more self-centered zijn.Sommige sentences and thoughts I have seen come several times over so I had something, yes I know now wel.Tevens was negotiated at some point no longer talk about the As"&amp;"sessment of, treatment and procedure (eg that another character or experienced) that it had to book an extra floor geven.Ik find it tough Lena finally choose to go for love and not to be treated so that everyone practically indifferent through life gaat.E"&amp;"r are a few pretty phrases and moral lessons, but the book about 80 pages was to end only catchy what is the reason for me to give this book two stars instead of 3.Toen was the book, I did part 2 (Pandemonium) immediately arrested (part 3 is here also the"&amp;" case) because I want to know how the now far of going and I think now, after 30 pages, part 2 weglezen nicer than part one.")</f>
        <v>In some way this book could not fascinate me as I expected. The plot that love is a disease for which a cure, so your life is safe, exact, predictable and happily spoke to me. I was wondering how to Lena this would be if she just before her treatment was still in love wordt.Het narrative perspective for me too much at Lena, so I felt the whole book away to her. Gracie, Hana Alex and I would also like to see their story from their perspective, to learn more from them. On the other hand, puberty usually runs everything yourself, which is a period that most people are more self-centered zijn.Sommige sentences and thoughts I have seen come several times over so I had something, yes I know now wel.Tevens was negotiated at some point no longer talk about the Assessment of, treatment and procedure (eg that another character or experienced) that it had to book an extra floor geven.Ik find it tough Lena finally choose to go for love and not to be treated so that everyone practically indifferent through life gaat.Er are a few pretty phrases and moral lessons, but the book about 80 pages was to end only catchy what is the reason for me to give this book two stars instead of 3.Toen was the book, I did part 2 (Pandemonium) immediately arrested (part 3 is here also the case) because I want to know how the now far of going and I think now, after 30 pages, part 2 weglezen nicer than part one.</v>
      </c>
    </row>
    <row r="339" ht="15.75" customHeight="1">
      <c r="A339" s="1">
        <v>337.0</v>
      </c>
      <c r="B339" s="3">
        <v>1.0</v>
      </c>
      <c r="C339" s="3">
        <v>1.0</v>
      </c>
      <c r="D339" s="3">
        <v>1.0</v>
      </c>
      <c r="E339" s="3" t="s">
        <v>342</v>
      </c>
      <c r="F339" s="3" t="str">
        <f>IFERROR(__xludf.DUMMYFUNCTION("GOOGLETRANSLATE(E339,""nl"",""en"")"),"Deadly increase is a story where I got the idea in the first chapter, where is it going. All individual stories with only a tiny thread in the form of a big fat man. But suddenly get a few wires together and the story itself comes to life. This last I wou"&amp;"ld certainly not say that the beginning of the book is hard to come by, but later I only got hold of the story zelf.Vanaf the first page, I was caught by the description of the world under the sea, who came to I was alive and I sympathized with the divers"&amp;". Quite clearly, the love of the writer for diving and onderzeepanorama expressed. His apparent love of beautiful women because they look better than the men described in the book voorkomen.Vaak I found I could not suppress a smile at many descriptive phr"&amp;"ases. To give a few examples: In his right hand turns a half-filled glass of cognac preprogrammed circles and the glass in his hand remains the same lap times drop .The story is also about revenge; revenge of a father to his son and revenge never known a "&amp;"man who has not earned a degree. Frightening because you know that in real life walking around these idiots. Stunning is also the story of a man and a woman touring the Ardennes. Then near the end of the book is the climax when fireworks over you and you "&amp;"need to read further. Only the epilogue was too good to be true. It was like a fairy tale, they lived happily ever after.")</f>
        <v>Deadly increase is a story where I got the idea in the first chapter, where is it going. All individual stories with only a tiny thread in the form of a big fat man. But suddenly get a few wires together and the story itself comes to life. This last I would certainly not say that the beginning of the book is hard to come by, but later I only got hold of the story zelf.Vanaf the first page, I was caught by the description of the world under the sea, who came to I was alive and I sympathized with the divers. Quite clearly, the love of the writer for diving and onderzeepanorama expressed. His apparent love of beautiful women because they look better than the men described in the book voorkomen.Vaak I found I could not suppress a smile at many descriptive phrases. To give a few examples: In his right hand turns a half-filled glass of cognac preprogrammed circles and the glass in his hand remains the same lap times drop .The story is also about revenge; revenge of a father to his son and revenge never known a man who has not earned a degree. Frightening because you know that in real life walking around these idiots. Stunning is also the story of a man and a woman touring the Ardennes. Then near the end of the book is the climax when fireworks over you and you need to read further. Only the epilogue was too good to be true. It was like a fairy tale, they lived happily ever after.</v>
      </c>
    </row>
    <row r="340" ht="15.75" customHeight="1">
      <c r="A340" s="1">
        <v>338.0</v>
      </c>
      <c r="B340" s="3">
        <v>0.0</v>
      </c>
      <c r="C340" s="3">
        <v>0.0</v>
      </c>
      <c r="D340" s="3">
        <v>0.0</v>
      </c>
      <c r="E340" s="3" t="s">
        <v>343</v>
      </c>
      <c r="F340" s="3" t="str">
        <f>IFERROR(__xludf.DUMMYFUNCTION("GOOGLETRANSLATE(E340,""nl"",""en"")"),"I was initially intrigued by the visual descriptions, the personale perspective and open spaces. Halfway I still got no control over the characters and disappeared desire to continue reading. It was boring and the e-book made it difficult to browse. After"&amp;" three weeks it disappeared from my e-reader and also did it for me anymore.")</f>
        <v>I was initially intrigued by the visual descriptions, the personale perspective and open spaces. Halfway I still got no control over the characters and disappeared desire to continue reading. It was boring and the e-book made it difficult to browse. After three weeks it disappeared from my e-reader and also did it for me anymore.</v>
      </c>
    </row>
    <row r="341" ht="15.75" customHeight="1">
      <c r="A341" s="1">
        <v>339.0</v>
      </c>
      <c r="B341" s="3">
        <v>0.0</v>
      </c>
      <c r="C341" s="3">
        <v>0.0</v>
      </c>
      <c r="D341" s="3">
        <v>1.0</v>
      </c>
      <c r="E341" s="3" t="s">
        <v>344</v>
      </c>
      <c r="F341" s="3" t="str">
        <f>IFERROR(__xludf.DUMMYFUNCTION("GOOGLETRANSLATE(E341,""nl"",""en"")"),"Marion the Coolwijk debuted in 1988 already, and has subsequently fully paid into the writing profession. With no less than 250 (!) Children's books to her name, is the Coolwijk called an old warhorse. The author has sold more than three million books, bu"&amp;"t Mangel Women Marion goes on brand new property, her first book for volwassenen.In Mangel Female involves three people: Bette, Monica and Luke. Bette and Lucas have been married for some time when Luke has an accident. He went into the hospital and Bette"&amp;" have to fend for themselves for the first time in years. That suits her better than she thought. When its (compulsory) visit does to her husband, she meets his nurse Monica. The two have an instant click and soon formed a close friendship. Together forgi"&amp;"ng the ladies a plan to eliminate the field Lucas so that they can build with the money that Lucas has worked so hard together a new life. Mangel Woman pulls no particular around: the prologue, you will know immediately if the plan to eliminate Lucas out "&amp;"of the way, will succeed. We follow a large part of the book also leading up to the death of Lucas. A somewhat boring place. We have - as a woman befits thriller - a lot of outfits, clothing and wife talk to our head geslingerd.Monica and Bette seem to ha"&amp;"ve known each other since elementary school, which provides initially for conflict. Monica wants revenge on Bette, but turns like a leaf on the tree, when Bette her excuse for offering it. A remarkable turn. Monica stressed because she has nurtured for ye"&amp;"ars resentment toward Bette. But a lesbian relationship with her former nemesis, comes without any reproach of grond.Mangelvrouw no mention thriller: it is a chicklit with an exciting twist. The language is simple to call and areas are described in detail"&amp;", as well as clothing of the characters. There are a lot of disturbing errors in the book. As is repeatedly used the word ""prototype"" where ""stereotype"" should have been. It is noteworthy that these errors are noticed by any editor. When Lucas then - "&amp;"finally - is deceased, Mangel Woman getting a turn where readers are already a whole book on waiting. There is a sudden tension and pace. Yet the reader at that time, only a few pages to go's. It therefore seems that the author experienced more pleasure f"&amp;"rom the relationships (and associated development of characters) in the book, the detailed elaboration of the run-up to the plot. Nothing wrong with it! Who says a book plot should run? The result is not so surprising, so in that respect Marion wins the C"&amp;"oolwijk wel.Het remains somewhat unclear how long Bette and Lucas really well together. Sometimes there appear already past decades, other times it seems a few months. This does not contribute to the imaging of the reader. Bette does things without full c"&amp;"onviction, and thus resembles the murder of her husband an uncertain choice. If an adolescent girl who suddenly decides to dump her boyfriend and a day later realizes that she just had to be ill, and not all that meant. Bette is an adolescent, the body of"&amp;" a woman. In addition, Bette what the height and somewhat hard to name. This not determined medeleven.De boring run keeps a thriller reader to Mangel Woman really fun. The ending is one that sees all of miles away. The book is also carved with an unsatisf"&amp;"ied feeling. Perhaps more appropriate in the case of a romantic lover, but a thriller Mangel Women just too weak.")</f>
        <v>Marion the Coolwijk debuted in 1988 already, and has subsequently fully paid into the writing profession. With no less than 250 (!) Children's books to her name, is the Coolwijk called an old warhorse. The author has sold more than three million books, but Mangel Women Marion goes on brand new property, her first book for volwassenen.In Mangel Female involves three people: Bette, Monica and Luke. Bette and Lucas have been married for some time when Luke has an accident. He went into the hospital and Bette have to fend for themselves for the first time in years. That suits her better than she thought. When its (compulsory) visit does to her husband, she meets his nurse Monica. The two have an instant click and soon formed a close friendship. Together forging the ladies a plan to eliminate the field Lucas so that they can build with the money that Lucas has worked so hard together a new life. Mangel Woman pulls no particular around: the prologue, you will know immediately if the plan to eliminate Lucas out of the way, will succeed. We follow a large part of the book also leading up to the death of Lucas. A somewhat boring place. We have - as a woman befits thriller - a lot of outfits, clothing and wife talk to our head geslingerd.Monica and Bette seem to have known each other since elementary school, which provides initially for conflict. Monica wants revenge on Bette, but turns like a leaf on the tree, when Bette her excuse for offering it. A remarkable turn. Monica stressed because she has nurtured for years resentment toward Bette. But a lesbian relationship with her former nemesis, comes without any reproach of grond.Mangelvrouw no mention thriller: it is a chicklit with an exciting twist. The language is simple to call and areas are described in detail, as well as clothing of the characters. There are a lot of disturbing errors in the book. As is repeatedly used the word "prototype" where "stereotype" should have been. It is noteworthy that these errors are noticed by any editor. When Lucas then - finally - is deceased, Mangel Woman getting a turn where readers are already a whole book on waiting. There is a sudden tension and pace. Yet the reader at that time, only a few pages to go's. It therefore seems that the author experienced more pleasure from the relationships (and associated development of characters) in the book, the detailed elaboration of the run-up to the plot. Nothing wrong with it! Who says a book plot should run? The result is not so surprising, so in that respect Marion wins the Coolwijk wel.Het remains somewhat unclear how long Bette and Lucas really well together. Sometimes there appear already past decades, other times it seems a few months. This does not contribute to the imaging of the reader. Bette does things without full conviction, and thus resembles the murder of her husband an uncertain choice. If an adolescent girl who suddenly decides to dump her boyfriend and a day later realizes that she just had to be ill, and not all that meant. Bette is an adolescent, the body of a woman. In addition, Bette what the height and somewhat hard to name. This not determined medeleven.De boring run keeps a thriller reader to Mangel Woman really fun. The ending is one that sees all of miles away. The book is also carved with an unsatisfied feeling. Perhaps more appropriate in the case of a romantic lover, but a thriller Mangel Women just too weak.</v>
      </c>
    </row>
    <row r="342" ht="15.75" customHeight="1">
      <c r="A342" s="1">
        <v>340.0</v>
      </c>
      <c r="B342" s="3">
        <v>1.0</v>
      </c>
      <c r="C342" s="3">
        <v>1.0</v>
      </c>
      <c r="D342" s="3">
        <v>1.0</v>
      </c>
      <c r="E342" s="3" t="s">
        <v>345</v>
      </c>
      <c r="F342" s="3" t="str">
        <f>IFERROR(__xludf.DUMMYFUNCTION("GOOGLETRANSLATE(E342,""nl"",""en"")"),"Two absolute certainties in life, which is not negotiable. You're born and you will one day die. The prospect of death makes many people anxious and insecure, because what happens next? Is there even a later or simply nothing at all? During our childhood "&amp;"we think little about such questions after, life seems endless and full of adventures and challenges. As we get older, however, we are increasingly confronted with death and the unknown sample that we dare not stare into the eyes more and more tangible by"&amp;" various physical defects are increasingly and ever emerge explicitly. David Bowie once said in an interview about his mortality, ""Age does not bother me. It's the lack of years left That weighs far heavier on me than the age that i am.'Het's no wonder w"&amp;"e sometimes dream about an endless life. A life in which the horizon of life continue to slide out each year. It happens to Ben, the protagonist of this novel by writer Erik Nieuwenhuis (1964). It happens just not quite in the way that Ben probably had in"&amp;" mind. Ben comes first because in a rather pathetic way to live. He locks himself accidentally in a refrigerated container, where cattle carcasses are transported. He retires with the image of a friend of his daughter in mind. When he finishes his act he "&amp;"finds to his horror that he can not get out of the container and he dies eventually onderkoeling.Nadat he is deceased, concludes a team of physicians experimentally his brain to copy and a local hospital server setting. Great is their surprise when it app"&amp;"ears that his spirit lives on through the server. Especially with Ben is the great confusion and he starts himself many questions to ask. How come he's locked in a server and he really wants so still more ""life""? For what is worth living even if your li"&amp;"fe is reduced to a ghost in a computer with no possibility of contact with the outside world, without the taste and feel sensations that all your senses pass on to you? Ben's wife asks meanwhile wondering how you as a wife must remain faithful to a man wh"&amp;"o has no body. A woman has finally its behoeftes.Deze interesting questions and reflections brought by Erik Nieuwenhuis an exciting and eloquent way into words. Take such a thing as banal as the Hema smoked:... ""I've eaten my last smoked But try it once "&amp;"to imagine someone who obsessively longs for a smoked sausage on a paper napkin And knowing that you're fat never down chin feel dripping. the smell of synthetic clothing, mixed with sweet notes of fresh pastries and above them the smoky smell of a bar fu"&amp;"ll of smoke sausages. the moment your teeth through the skin of the sausage break. Pretty. the soft ground meat . below [...] There always comes a moment when I suddenly realize crystal clear: this is not real, this will never really be ""Despite the fact"&amp;" that the protagonist has become limited to a disembodied entity in a sterile and.. digital environment, crack the book of life. The passages in which the nature and the changing of the seasons will be described effervescence of the vitality. It is precis"&amp;"ely this contrast between the dark world of ones and zeros that Ben's surrounded and repeatedly budding and inslapende nature, gives a fascinating and intriguing dynamics of the book. It shows how special life is and how we should cherish it for life. Ben"&amp;" is therefore a book that provides enough material to think about life and death.")</f>
        <v>Two absolute certainties in life, which is not negotiable. You're born and you will one day die. The prospect of death makes many people anxious and insecure, because what happens next? Is there even a later or simply nothing at all? During our childhood we think little about such questions after, life seems endless and full of adventures and challenges. As we get older, however, we are increasingly confronted with death and the unknown sample that we dare not stare into the eyes more and more tangible by various physical defects are increasingly and ever emerge explicitly. David Bowie once said in an interview about his mortality, "Age does not bother me. It's the lack of years left That weighs far heavier on me than the age that i am.'Het's no wonder we sometimes dream about an endless life. A life in which the horizon of life continue to slide out each year. It happens to Ben, the protagonist of this novel by writer Erik Nieuwenhuis (1964). It happens just not quite in the way that Ben probably had in mind. Ben comes first because in a rather pathetic way to live. He locks himself accidentally in a refrigerated container, where cattle carcasses are transported. He retires with the image of a friend of his daughter in mind. When he finishes his act he finds to his horror that he can not get out of the container and he dies eventually onderkoeling.Nadat he is deceased, concludes a team of physicians experimentally his brain to copy and a local hospital server setting. Great is their surprise when it appears that his spirit lives on through the server. Especially with Ben is the great confusion and he starts himself many questions to ask. How come he's locked in a server and he really wants so still more "life"? For what is worth living even if your life is reduced to a ghost in a computer with no possibility of contact with the outside world, without the taste and feel sensations that all your senses pass on to you? Ben's wife asks meanwhile wondering how you as a wife must remain faithful to a man who has no body. A woman has finally its behoeftes.Deze interesting questions and reflections brought by Erik Nieuwenhuis an exciting and eloquent way into words. Take such a thing as banal as the Hema smoked:... "I've eaten my last smoked But try it once to imagine someone who obsessively longs for a smoked sausage on a paper napkin And knowing that you're fat never down chin feel dripping. the smell of synthetic clothing, mixed with sweet notes of fresh pastries and above them the smoky smell of a bar full of smoke sausages. the moment your teeth through the skin of the sausage break. Pretty. the soft ground meat . below [...] There always comes a moment when I suddenly realize crystal clear: this is not real, this will never really be "Despite the fact that the protagonist has become limited to a disembodied entity in a sterile and.. digital environment, crack the book of life. The passages in which the nature and the changing of the seasons will be described effervescence of the vitality. It is precisely this contrast between the dark world of ones and zeros that Ben's surrounded and repeatedly budding and inslapende nature, gives a fascinating and intriguing dynamics of the book. It shows how special life is and how we should cherish it for life. Ben is therefore a book that provides enough material to think about life and death.</v>
      </c>
    </row>
    <row r="343" ht="15.75" customHeight="1">
      <c r="A343" s="1">
        <v>341.0</v>
      </c>
      <c r="B343" s="3">
        <v>1.0</v>
      </c>
      <c r="C343" s="3">
        <v>1.0</v>
      </c>
      <c r="D343" s="3">
        <v>1.0</v>
      </c>
      <c r="E343" s="3" t="s">
        <v>346</v>
      </c>
      <c r="F343" s="3" t="str">
        <f>IFERROR(__xludf.DUMMYFUNCTION("GOOGLETRANSLATE(E343,""nl"",""en"")"),"This second part of the Millenium series is a top again. The book reads delightful way and the character of Salander is further deepened, making it clear why they do things or think that gives the story more depth. The denouement of the story is very exci"&amp;"ting and surprising. In short, a wonderful book.")</f>
        <v>This second part of the Millenium series is a top again. The book reads delightful way and the character of Salander is further deepened, making it clear why they do things or think that gives the story more depth. The denouement of the story is very exciting and surprising. In short, a wonderful book.</v>
      </c>
    </row>
    <row r="344" ht="15.75" customHeight="1">
      <c r="A344" s="1">
        <v>342.0</v>
      </c>
      <c r="B344" s="3">
        <v>1.0</v>
      </c>
      <c r="C344" s="3">
        <v>1.0</v>
      </c>
      <c r="D344" s="3">
        <v>1.0</v>
      </c>
      <c r="E344" s="3" t="s">
        <v>347</v>
      </c>
      <c r="F344" s="3" t="str">
        <f>IFERROR(__xludf.DUMMYFUNCTION("GOOGLETRANSLATE(E344,""nl"",""en"")"),"Megan used to be a wild woman, she worked as a dancer in a club, but is now a brave, quiet housewife with a husband she loves and two children. She has a life that many women envy is.Ray was successful photographer, but something in his life has brought h"&amp;"im to the precipice, he was drinking heavily and the tasks he performs are actually beschamend.Jack as picture like a policeman which means well. He's been years in his stomach with a disappearance case has been unresolved. He still has contact with the w"&amp;"ife of the man who has disappeared and is actually still looking though there is no evidence again away.When a man missing Megan returns to her old life she suffered left seventeen years, single she thinks. But as simple as that. She is seen by the wrong "&amp;"people. Things get out of hand.Zoals usually by Harlan Coben is not what it seems and everything is right at the end. At the end you stay stuck with the question of who is actually between perpetrator and victim. Not that it is not clear in the end, but t"&amp;"here lingers a moral dilemma. I had some sympathy for the offender and could be perfectly motives. Unfortunately thinks the law and the law differently. Good book.")</f>
        <v>Megan used to be a wild woman, she worked as a dancer in a club, but is now a brave, quiet housewife with a husband she loves and two children. She has a life that many women envy is.Ray was successful photographer, but something in his life has brought him to the precipice, he was drinking heavily and the tasks he performs are actually beschamend.Jack as picture like a policeman which means well. He's been years in his stomach with a disappearance case has been unresolved. He still has contact with the wife of the man who has disappeared and is actually still looking though there is no evidence again away.When a man missing Megan returns to her old life she suffered left seventeen years, single she thinks. But as simple as that. She is seen by the wrong people. Things get out of hand.Zoals usually by Harlan Coben is not what it seems and everything is right at the end. At the end you stay stuck with the question of who is actually between perpetrator and victim. Not that it is not clear in the end, but there lingers a moral dilemma. I had some sympathy for the offender and could be perfectly motives. Unfortunately thinks the law and the law differently. Good book.</v>
      </c>
    </row>
    <row r="345" ht="15.75" customHeight="1">
      <c r="A345" s="1">
        <v>343.0</v>
      </c>
      <c r="B345" s="3">
        <v>0.0</v>
      </c>
      <c r="C345" s="3">
        <v>1.0</v>
      </c>
      <c r="D345" s="3">
        <v>0.0</v>
      </c>
      <c r="E345" s="3" t="s">
        <v>348</v>
      </c>
      <c r="F345" s="3" t="str">
        <f>IFERROR(__xludf.DUMMYFUNCTION("GOOGLETRANSLATE(E345,""nl"",""en"")"),"Sarah Winman garnered much success with her debut novel, ""When God Was a Rabbit"" .With ""The last year of Marvelous Ways' she surrenders her second book af.PERSONAGESHet story focuses mainly on the characters of Drake, a young soldier disillusioned and "&amp;"traumatized from returning world War 2, and Marvelous Ways, a plucky lady of 89 years who lives alone for almost her entire life in her caravan to a remote tributary in Cornwall. First the individual reader to know them, and then fed back to see their sto"&amp;"rylines samenvloeien.Enkele secondary characters are also on the scene, but the effect of these characters remain rather flat and additionally some late in the story introduced so they do not fully their right komen.COVERDe cover shows different elements "&amp;"that play a role, such as the zeester.Eén of the book club members, Annemieke de Jong in the story, rightly said that state by turquoise color symbolizes oftwel PTSD Post Traumatic Stress Syndrome. Since Drake to this seems to be suffering, the color of t"&amp;"he cover is - consciously or not - very appropriate to the content of the original book boek.TITELDe English title is ""A Year of Marvelous Ways' was chosen .In the English translation for ""last year Marvelous Ways"" .Although this title is a reference t"&amp;"o the reader, it remains unfortunate that the double meaning of the English title this lost gegaan.VERTALINGNaarmate you get further into the book, many language errors can start disturb because they distract you. An extra correction round for the final e"&amp;"dition the book would certainly have been better leave justice to. If you are just looking to read in English, this book it may operate an idea lezen.BIJZONDERE SCHRIJFSTIJLWinman original very poetic writing style and she knows it throughout the story ar"&amp;"e full to houden.Enkele examples: ""Those who stayed behind, praying constantly for peace, but prayers returned covered with stamps with back to sender."" ""... they (she would) steaming over a fire a hole in the night would burn."" ""... soon would night"&amp;" forever the day capture. ""These definitions are often so graphically that as it were, will feel in a photo album browsing or watching a movie! the whole is reminiscent of the movie"" Life of Pi ""(the book I have not read yet) described very evocative, "&amp;"dreamy, the truth is often read between the lines to ... in this way sometimes difficult topics described in a beautiful and serene way, so emotion and d iepgang the story are meegegeven.Deze writing style will mean the weakness of the book for some reade"&amp;"rs, since you need to regularly take a break to settle and you can the story all in one difficult time uitlezen.Voor that other readers will again just the strength of the book is: you want to remain in that beautiful descriptions onderdompelen.Hoewel thi"&amp;"s story seems clear off to play in our world, some descriptions a bit surreal, giving them magical. Perhaps you can explain this as follows: bring the characters memories Throughout the whole book. In reality, the memories are often better represented tha"&amp;"n it has been in reality. That is simply a feature of human geest.Bovendien is a good dose of imagination a great way to deal with the harsher reality. It provides a bit of magic in everyday life ;-) Verdict Although I'm usually pretty hard on books that "&amp;"(many) language errors in it, I squeeze a blind eye in this case. The poetic writing style Winman could completely captivated me and helps me with a positive feeling on this book terugkijk.CREATIEF: STIFTGEDICHTDat this book with his poetic descriptions a"&amp;"lso excellent for creative pursuits, this pin poem proves.")</f>
        <v>Sarah Winman garnered much success with her debut novel, "When God Was a Rabbit" .With "The last year of Marvelous Ways' she surrenders her second book af.PERSONAGESHet story focuses mainly on the characters of Drake, a young soldier disillusioned and traumatized from returning world War 2, and Marvelous Ways, a plucky lady of 89 years who lives alone for almost her entire life in her caravan to a remote tributary in Cornwall. First the individual reader to know them, and then fed back to see their storylines samenvloeien.Enkele secondary characters are also on the scene, but the effect of these characters remain rather flat and additionally some late in the story introduced so they do not fully their right komen.COVERDe cover shows different elements that play a role, such as the zeester.Eén of the book club members, Annemieke de Jong in the story, rightly said that state by turquoise color symbolizes oftwel PTSD Post Traumatic Stress Syndrome. Since Drake to this seems to be suffering, the color of the cover is - consciously or not - very appropriate to the content of the original book boek.TITELDe English title is "A Year of Marvelous Ways' was chosen .In the English translation for "last year Marvelous Ways" .Although this title is a reference to the reader, it remains unfortunate that the double meaning of the English title this lost gegaan.VERTALINGNaarmate you get further into the book, many language errors can start disturb because they distract you. An extra correction round for the final edition the book would certainly have been better leave justice to. If you are just looking to read in English, this book it may operate an idea lezen.BIJZONDERE SCHRIJFSTIJLWinman original very poetic writing style and she knows it throughout the story are full to houden.Enkele examples: "Those who stayed behind, praying constantly for peace, but prayers returned covered with stamps with back to sender." "... they (she would) steaming over a fire a hole in the night would burn." "... soon would night forever the day capture. "These definitions are often so graphically that as it were, will feel in a photo album browsing or watching a movie! the whole is reminiscent of the movie" Life of Pi "(the book I have not read yet) described very evocative, dreamy, the truth is often read between the lines to ... in this way sometimes difficult topics described in a beautiful and serene way, so emotion and d iepgang the story are meegegeven.Deze writing style will mean the weakness of the book for some readers, since you need to regularly take a break to settle and you can the story all in one difficult time uitlezen.Voor that other readers will again just the strength of the book is: you want to remain in that beautiful descriptions onderdompelen.Hoewel this story seems clear off to play in our world, some descriptions a bit surreal, giving them magical. Perhaps you can explain this as follows: bring the characters memories Throughout the whole book. In reality, the memories are often better represented than it has been in reality. That is simply a feature of human geest.Bovendien is a good dose of imagination a great way to deal with the harsher reality. It provides a bit of magic in everyday life ;-) Verdict Although I'm usually pretty hard on books that (many) language errors in it, I squeeze a blind eye in this case. The poetic writing style Winman could completely captivated me and helps me with a positive feeling on this book terugkijk.CREATIEF: STIFTGEDICHTDat this book with his poetic descriptions also excellent for creative pursuits, this pin poem proves.</v>
      </c>
    </row>
    <row r="346" ht="15.75" customHeight="1">
      <c r="A346" s="1">
        <v>344.0</v>
      </c>
      <c r="B346" s="3">
        <v>0.0</v>
      </c>
      <c r="C346" s="3">
        <v>0.0</v>
      </c>
      <c r="D346" s="3">
        <v>1.0</v>
      </c>
      <c r="E346" s="3" t="s">
        <v>349</v>
      </c>
      <c r="F346" s="3" t="str">
        <f>IFERROR(__xludf.DUMMYFUNCTION("GOOGLETRANSLATE(E346,""nl"",""en"")"),"As that was then, finally was the second part of the Young Adult Book Series, the Royals Treason out. In this book I have been waiting for so long. For months I used my imagination to further let the story go, I could then also my luck when the book on Oc"&amp;"tober 31 finally was on my doormat. Of course I immediately started reading and then I have never been so disappointed ... The story between Ella and Reed goes further. Ella ran away after she had caught Reed with another girl. Reed took some trying to ge"&amp;"t back the vomit Ella, this he must, however, his past can leave behind and it's not always as simple as Ella and he want. they get twisted in a web of secrets ... Why disappointed? I feel like I read the first volume, The Royals temptation, all over agai"&amp;"n. Even though I felt really great book, I still hoped for less repetition. I started my sometimes very annoyed by Ella, she may have been a 17-year-old girl but sometimes I held her in my mind as a 14 year old. That was the way she occasionally spoke and"&amp;" thought. I also began to annoy me all the secrets that everyone had but all these mysteries the story was occasionally quite vaag.Vond me something good? Although I was terribly disappointed, I still looked at whether there were things I indeed good / li"&amp;"ked. The story played really well on the cliffhanger of the previous book, first I thought then read the best to. In addition, given the other characters here and there some more depth, so you could for example, not only from Ella read but also from the o"&amp;"ther main character Reed, you got him through this way, and the side of his story better kennen.De characters ella flourished in this book does more to a confident woman (despite her heartbreak) also make some more her old self dared loosen. Reed against "&amp;"them dropped his mask some disappear and he was a bit softer, which best was very cute. Callum was finally but a real father and Easton saw you still really struggling with these are anxiety and gokproblemen.Conclusievoor me this was not the book I was ho"&amp;"ping maybe I would have put too high expectations making now was so opposed . However, I found the lock and again huge cliffhanger certainly interesting. I'm still very interested in Part 3, The Royals secrets, but my expectations of this book are fewer h"&amp;"oog.Ik give this book two stars because I liked that part too much like the first part, the Royals Temptation")</f>
        <v>As that was then, finally was the second part of the Young Adult Book Series, the Royals Treason out. In this book I have been waiting for so long. For months I used my imagination to further let the story go, I could then also my luck when the book on October 31 finally was on my doormat. Of course I immediately started reading and then I have never been so disappointed ... The story between Ella and Reed goes further. Ella ran away after she had caught Reed with another girl. Reed took some trying to get back the vomit Ella, this he must, however, his past can leave behind and it's not always as simple as Ella and he want. they get twisted in a web of secrets ... Why disappointed? I feel like I read the first volume, The Royals temptation, all over again. Even though I felt really great book, I still hoped for less repetition. I started my sometimes very annoyed by Ella, she may have been a 17-year-old girl but sometimes I held her in my mind as a 14 year old. That was the way she occasionally spoke and thought. I also began to annoy me all the secrets that everyone had but all these mysteries the story was occasionally quite vaag.Vond me something good? Although I was terribly disappointed, I still looked at whether there were things I indeed good / liked. The story played really well on the cliffhanger of the previous book, first I thought then read the best to. In addition, given the other characters here and there some more depth, so you could for example, not only from Ella read but also from the other main character Reed, you got him through this way, and the side of his story better kennen.De characters ella flourished in this book does more to a confident woman (despite her heartbreak) also make some more her old self dared loosen. Reed against them dropped his mask some disappear and he was a bit softer, which best was very cute. Callum was finally but a real father and Easton saw you still really struggling with these are anxiety and gokproblemen.Conclusievoor me this was not the book I was hoping maybe I would have put too high expectations making now was so opposed . However, I found the lock and again huge cliffhanger certainly interesting. I'm still very interested in Part 3, The Royals secrets, but my expectations of this book are fewer hoog.Ik give this book two stars because I liked that part too much like the first part, the Royals Temptation</v>
      </c>
    </row>
    <row r="347" ht="15.75" customHeight="1">
      <c r="A347" s="1">
        <v>345.0</v>
      </c>
      <c r="B347" s="3">
        <v>0.0</v>
      </c>
      <c r="C347" s="3">
        <v>0.0</v>
      </c>
      <c r="D347" s="3">
        <v>0.0</v>
      </c>
      <c r="E347" s="3" t="s">
        <v>350</v>
      </c>
      <c r="F347" s="3" t="str">
        <f>IFERROR(__xludf.DUMMYFUNCTION("GOOGLETRANSLATE(E347,""nl"",""en"")"),"Stylish and inventive modernist novel in the spirit of Thomas Mann, but who so safely within the lines of expectations remains that it never rises above mediocrity. Predictable themes of mortality and marital infidelity are forced intellectually presented"&amp;" with a main character who loses himself continually uninteresting philosophical musings. In addition, it is very thick on top of that it is a novel that deals with the pleasures of high art. Each intertextual reference forced pretentious intended as a su"&amp;"perficial ode to art and culture. Actually I could just enjoy the occasional fragments which Camus suddenly is killed in a car accident, considering by some bystanders. This key fragments, are currently described in some visual über relative to the build-"&amp;"up of the actual story.")</f>
        <v>Stylish and inventive modernist novel in the spirit of Thomas Mann, but who so safely within the lines of expectations remains that it never rises above mediocrity. Predictable themes of mortality and marital infidelity are forced intellectually presented with a main character who loses himself continually uninteresting philosophical musings. In addition, it is very thick on top of that it is a novel that deals with the pleasures of high art. Each intertextual reference forced pretentious intended as a superficial ode to art and culture. Actually I could just enjoy the occasional fragments which Camus suddenly is killed in a car accident, considering by some bystanders. This key fragments, are currently described in some visual über relative to the build-up of the actual story.</v>
      </c>
    </row>
    <row r="348" ht="15.75" customHeight="1">
      <c r="A348" s="1">
        <v>346.0</v>
      </c>
      <c r="B348" s="3">
        <v>1.0</v>
      </c>
      <c r="C348" s="3">
        <v>1.0</v>
      </c>
      <c r="D348" s="3">
        <v>1.0</v>
      </c>
      <c r="E348" s="3" t="s">
        <v>351</v>
      </c>
      <c r="F348" s="3" t="str">
        <f>IFERROR(__xludf.DUMMYFUNCTION("GOOGLETRANSLATE(E348,""nl"",""en"")"),"Book, bees Laline Paull, a very special book. My Thoughts are a part of life forever changed by reading this book. The story is about a young bijdie the lowest clan will be born in the hood. A worker diede tilt, hive, must get rid of the corpses and debri"&amp;"s that end is tilt. In the story we meet the organization within the hive. The different groups / classes named clan, and their tasks. Flora 717, as the young with hot, very studious sometimes foolhardy but most fearless and makes allesmee. All to serve i"&amp;"ts tilt and queen. They all kinds of adventures off the hood but also inside the hood maaktze of everything. While reading I always thought that the book ervast and would certainly end up with Fiona zouworden the new queen in the hive. But that does not h"&amp;"appen. There are certainly paralellente draw between the story of the bees and the society in which we live. A very nice book to read about a subject I knew nothing as it is written smoothly and I withjan Siebelink agree when he says ""this story has me d"&amp;"eeply palsy will conquer the hearts of many readers.""")</f>
        <v>Book, bees Laline Paull, a very special book. My Thoughts are a part of life forever changed by reading this book. The story is about a young bijdie the lowest clan will be born in the hood. A worker diede tilt, hive, must get rid of the corpses and debris that end is tilt. In the story we meet the organization within the hive. The different groups / classes named clan, and their tasks. Flora 717, as the young with hot, very studious sometimes foolhardy but most fearless and makes allesmee. All to serve its tilt and queen. They all kinds of adventures off the hood but also inside the hood maaktze of everything. While reading I always thought that the book ervast and would certainly end up with Fiona zouworden the new queen in the hive. But that does not happen. There are certainly paralellente draw between the story of the bees and the society in which we live. A very nice book to read about a subject I knew nothing as it is written smoothly and I withjan Siebelink agree when he says "this story has me deeply palsy will conquer the hearts of many readers."</v>
      </c>
    </row>
    <row r="349" ht="15.75" customHeight="1">
      <c r="A349" s="1">
        <v>347.0</v>
      </c>
      <c r="B349" s="3">
        <v>1.0</v>
      </c>
      <c r="C349" s="3">
        <v>1.0</v>
      </c>
      <c r="D349" s="3">
        <v>1.0</v>
      </c>
      <c r="E349" s="3" t="s">
        <v>352</v>
      </c>
      <c r="F349" s="3" t="str">
        <f>IFERROR(__xludf.DUMMYFUNCTION("GOOGLETRANSLATE(E349,""nl"",""en"")"),"The book 1984 is impressive and frightening at the same time. Life as a puppet in a world in which the upper world sometimes would prefer life in the underworld not you be yourself on the pressure just to escape. The urge for intimacy and love of two peop"&amp;"le who have apparently unrelated to each other and are attracted to each other. Sneaky meeting in a controlled world in chaos. Examples that come true in our world if we as the silent majority do not take a stand against corruption, autocracy and multinat"&amp;"ional companies ..")</f>
        <v>The book 1984 is impressive and frightening at the same time. Life as a puppet in a world in which the upper world sometimes would prefer life in the underworld not you be yourself on the pressure just to escape. The urge for intimacy and love of two people who have apparently unrelated to each other and are attracted to each other. Sneaky meeting in a controlled world in chaos. Examples that come true in our world if we as the silent majority do not take a stand against corruption, autocracy and multinational companies ..</v>
      </c>
    </row>
    <row r="350" ht="15.75" customHeight="1">
      <c r="A350" s="1">
        <v>348.0</v>
      </c>
      <c r="B350" s="3">
        <v>0.0</v>
      </c>
      <c r="C350" s="3">
        <v>0.0</v>
      </c>
      <c r="D350" s="3">
        <v>0.0</v>
      </c>
      <c r="E350" s="3" t="s">
        <v>353</v>
      </c>
      <c r="F350" s="3" t="str">
        <f>IFERROR(__xludf.DUMMYFUNCTION("GOOGLETRANSLATE(E350,""nl"",""en"")"),"White heat Sluis family where father Victor describes the change from college to a private company in nanotechnology, wife Sophie it supports her husband and 18 year old daughter Eline separates from her parents. Daughter is very protected raised but as a"&amp;" 1st year student at room independently, still in love and will rebel against her parents. Victor sees with sorrow, sees little of that friend, especially considering his multiple relationships and used him as a test subject for an ultimate medical test a"&amp;"fter which he wants to sell his business with much profit. The friend dies, according to Victor through his own fault and Eline ended in an acute depression. Slowly but surely plunging the world in Victor, daughter and wife turn to him, the sale of the co"&amp;"mpany is not because of the lethal experiment and eventually he therefore ends up in prison. All this against a backdrop of much white on the interior of the office of Victor, the hospital and the severe, prolonged snowfalls that refute a relationship wit"&amp;"h the climate changes that daughter very worried is.Het book reads very smooth road and the experiment and what events around it also makes it from time to time curious. However, the smooth reading is mainly because the characters and events are rarely ex"&amp;"plored. The potentially 'critical' situations are not as exciting as hoped / could. Dialogues are very shallow, at times implausible and some events are not credible. A message from daughter to her parents in the form of a fairy tale for me the low point "&amp;"in the book, written and childish moderate level, far too broad drawn and the message is not quite duidelijk.Heel shame because the events themselves (development and nanotechnology using subjects, releasing daughter of her parents and the reaction of tho"&amp;"se parents then, climate change) are ingredients where a very interesting book could be written. That is unfortunately not happened. All in all, I do not want more than two stars for.")</f>
        <v>White heat Sluis family where father Victor describes the change from college to a private company in nanotechnology, wife Sophie it supports her husband and 18 year old daughter Eline separates from her parents. Daughter is very protected raised but as a 1st year student at room independently, still in love and will rebel against her parents. Victor sees with sorrow, sees little of that friend, especially considering his multiple relationships and used him as a test subject for an ultimate medical test after which he wants to sell his business with much profit. The friend dies, according to Victor through his own fault and Eline ended in an acute depression. Slowly but surely plunging the world in Victor, daughter and wife turn to him, the sale of the company is not because of the lethal experiment and eventually he therefore ends up in prison. All this against a backdrop of much white on the interior of the office of Victor, the hospital and the severe, prolonged snowfalls that refute a relationship with the climate changes that daughter very worried is.Het book reads very smooth road and the experiment and what events around it also makes it from time to time curious. However, the smooth reading is mainly because the characters and events are rarely explored. The potentially 'critical' situations are not as exciting as hoped / could. Dialogues are very shallow, at times implausible and some events are not credible. A message from daughter to her parents in the form of a fairy tale for me the low point in the book, written and childish moderate level, far too broad drawn and the message is not quite duidelijk.Heel shame because the events themselves (development and nanotechnology using subjects, releasing daughter of her parents and the reaction of those parents then, climate change) are ingredients where a very interesting book could be written. That is unfortunately not happened. All in all, I do not want more than two stars for.</v>
      </c>
    </row>
    <row r="351" ht="15.75" customHeight="1">
      <c r="A351" s="1">
        <v>349.0</v>
      </c>
      <c r="B351" s="3">
        <v>0.0</v>
      </c>
      <c r="C351" s="3">
        <v>0.0</v>
      </c>
      <c r="D351" s="3">
        <v>0.0</v>
      </c>
      <c r="E351" s="3" t="s">
        <v>354</v>
      </c>
      <c r="F351" s="3" t="str">
        <f>IFERROR(__xludf.DUMMYFUNCTION("GOOGLETRANSLATE(E351,""nl"",""en"")"),"Alfabet.Speelt hotel set in the Transylvanian Alps land of Count dracula.Daar further incidentally did not go in, except for a painting which accordingly linkt.Het book begins with adriaan cuckold go is to an old flame, in his experience tenminste.want cu"&amp;"ckold has quite a peculiar character trekjes.Door heavy snowfall but he beach road in a hotel, hotel alfabet.En from that moment all become so chaotic and unclear beschreven.De dialogues in itself is a very entertaining described .Further absurd story wit"&amp;"h no end seems seems to komen.Het end of the book written in a hurry and there is truly is no sense to make sense what the author wants us to go to the last page! .All in all great fictional story but quite illogical and unclear beschreven.Het story do no"&amp;"t captivate.")</f>
        <v>Alfabet.Speelt hotel set in the Transylvanian Alps land of Count dracula.Daar further incidentally did not go in, except for a painting which accordingly linkt.Het book begins with adriaan cuckold go is to an old flame, in his experience tenminste.want cuckold has quite a peculiar character trekjes.Door heavy snowfall but he beach road in a hotel, hotel alfabet.En from that moment all become so chaotic and unclear beschreven.De dialogues in itself is a very entertaining described .Further absurd story with no end seems seems to komen.Het end of the book written in a hurry and there is truly is no sense to make sense what the author wants us to go to the last page! .All in all great fictional story but quite illogical and unclear beschreven.Het story do not captivate.</v>
      </c>
    </row>
    <row r="352" ht="15.75" customHeight="1">
      <c r="A352" s="1">
        <v>350.0</v>
      </c>
      <c r="B352" s="3">
        <v>1.0</v>
      </c>
      <c r="C352" s="3">
        <v>1.0</v>
      </c>
      <c r="D352" s="3">
        <v>1.0</v>
      </c>
      <c r="E352" s="3" t="s">
        <v>355</v>
      </c>
      <c r="F352" s="3" t="str">
        <f>IFERROR(__xludf.DUMMYFUNCTION("GOOGLETRANSLATE(E352,""nl"",""en"")"),"With her first novel Jilliane Hoffman had already started a hit. How she told the protagonist, Chloe Larson, has depicted is sublime, how she wrote the terrible night of the rape and mutilation is lifelike and the way they encounter and the law of the psy"&amp;"chopath is horrifying beautiful verwoord.Ik am when this book arrived issued through a list of the best thrillers of the time in Het Laatste Nieuws. When I then read the summary I thought it was a very exciting book zijn.In the book come to be the biggest"&amp;" opposites against each other, as good and evil, past and present, reliability and unreliability, and so on. It reads very smoothly and it feels like you never want to put down the book, because you repeatedly want to know what will gebeuren.Dit book is h"&amp;"ighly recommended for anyone who likes thrillers. Few writers Hoffman went into writing a story of this caliber.")</f>
        <v>With her first novel Jilliane Hoffman had already started a hit. How she told the protagonist, Chloe Larson, has depicted is sublime, how she wrote the terrible night of the rape and mutilation is lifelike and the way they encounter and the law of the psychopath is horrifying beautiful verwoord.Ik am when this book arrived issued through a list of the best thrillers of the time in Het Laatste Nieuws. When I then read the summary I thought it was a very exciting book zijn.In the book come to be the biggest opposites against each other, as good and evil, past and present, reliability and unreliability, and so on. It reads very smoothly and it feels like you never want to put down the book, because you repeatedly want to know what will gebeuren.Dit book is highly recommended for anyone who likes thrillers. Few writers Hoffman went into writing a story of this caliber.</v>
      </c>
    </row>
    <row r="353" ht="15.75" customHeight="1">
      <c r="A353" s="1">
        <v>351.0</v>
      </c>
      <c r="B353" s="3">
        <v>0.0</v>
      </c>
      <c r="C353" s="3">
        <v>0.0</v>
      </c>
      <c r="D353" s="3">
        <v>0.0</v>
      </c>
      <c r="E353" s="3" t="s">
        <v>356</v>
      </c>
      <c r="F353" s="3" t="str">
        <f>IFERROR(__xludf.DUMMYFUNCTION("GOOGLETRANSLATE(E353,""nl"",""en"")"),"The book fell slightly. It's fun to read what he experienced and have done for people. But still lacked a bit of action, dialogue, suspense, Do my laboriously very beaten by the book. I think the book would be more fun as reading documents with occasional"&amp;" another book there tussen.meer info http: //infoboeken.blogspot.be/2014/10/royan-van-velse-meer-info.html")</f>
        <v>The book fell slightly. It's fun to read what he experienced and have done for people. But still lacked a bit of action, dialogue, suspense, Do my laboriously very beaten by the book. I think the book would be more fun as reading documents with occasional another book there tussen.meer info http: //infoboeken.blogspot.be/2014/10/royan-van-velse-meer-info.html</v>
      </c>
    </row>
    <row r="354" ht="15.75" customHeight="1">
      <c r="A354" s="1">
        <v>352.0</v>
      </c>
      <c r="B354" s="3">
        <v>0.0</v>
      </c>
      <c r="C354" s="3">
        <v>0.0</v>
      </c>
      <c r="D354" s="3">
        <v>0.0</v>
      </c>
      <c r="E354" s="3" t="s">
        <v>357</v>
      </c>
      <c r="F354" s="3" t="str">
        <f>IFERROR(__xludf.DUMMYFUNCTION("GOOGLETRANSLATE(E354,""nl"",""en"")"),"Linda is a detective story set in the local police in Sweden. There's been a murder and that needs to be solved. The local police is assisted by the national investigation team, led by a very rude type.Als I purely look at the premise of the book, it's st"&amp;"ill interesting. There's been a murder and is gradually dissolved and play well enough additional lines to keep the story interesting. But ... First, the lousy writing style of the book. Many literal repetitions in the text, little variation in wording, o"&amp;"veruse of dialogue tags and I have not even mentioned the amount of (useless) swearing and coarse way they talk about women (which is also the character of the people can fit). I do not understand a publisher this manuscript has let so on. You may expect "&amp;"that an editor such things like haalt.Ten second half had the book have been shorter. There were many scenes in which the relationship, it was not obvious, even when I had the book already out. Byways which are widely imposed, but a dead end. If you're ta"&amp;"king the writer adds how often literally falling into repetition, this book had it easy with half the words can doen.De author hopes that this book clearly more than just a detective story writing. This is clear because after about 75% of the book is clea"&amp;"r who is the murderer, but the story still long doorkabbelt.Kortom: this book is not worth reading it.")</f>
        <v>Linda is a detective story set in the local police in Sweden. There's been a murder and that needs to be solved. The local police is assisted by the national investigation team, led by a very rude type.Als I purely look at the premise of the book, it's still interesting. There's been a murder and is gradually dissolved and play well enough additional lines to keep the story interesting. But ... First, the lousy writing style of the book. Many literal repetitions in the text, little variation in wording, overuse of dialogue tags and I have not even mentioned the amount of (useless) swearing and coarse way they talk about women (which is also the character of the people can fit). I do not understand a publisher this manuscript has let so on. You may expect that an editor such things like haalt.Ten second half had the book have been shorter. There were many scenes in which the relationship, it was not obvious, even when I had the book already out. Byways which are widely imposed, but a dead end. If you're taking the writer adds how often literally falling into repetition, this book had it easy with half the words can doen.De author hopes that this book clearly more than just a detective story writing. This is clear because after about 75% of the book is clear who is the murderer, but the story still long doorkabbelt.Kortom: this book is not worth reading it.</v>
      </c>
    </row>
    <row r="355" ht="15.75" customHeight="1">
      <c r="A355" s="1">
        <v>353.0</v>
      </c>
      <c r="B355" s="3">
        <v>1.0</v>
      </c>
      <c r="C355" s="3">
        <v>1.0</v>
      </c>
      <c r="D355" s="3">
        <v>1.0</v>
      </c>
      <c r="E355" s="3" t="s">
        <v>358</v>
      </c>
      <c r="F355" s="3" t="str">
        <f>IFERROR(__xludf.DUMMYFUNCTION("GOOGLETRANSLATE(E355,""nl"",""en"")"),"The book is a living history lesson with poignant anecdotes, but also a lot of humor, wisdom and above all real people. The chapters each cover a period of seven years that will not be chosen entirely by chance, and cover the period from 1945 to 2015. A t"&amp;"urbulent period which myself and my family also largely got to experience but from an entirely different perspective. Incredibly beautiful to read, the protagonist leaves you no time untouched. The more than 600 pages fly by.")</f>
        <v>The book is a living history lesson with poignant anecdotes, but also a lot of humor, wisdom and above all real people. The chapters each cover a period of seven years that will not be chosen entirely by chance, and cover the period from 1945 to 2015. A turbulent period which myself and my family also largely got to experience but from an entirely different perspective. Incredibly beautiful to read, the protagonist leaves you no time untouched. The more than 600 pages fly by.</v>
      </c>
    </row>
    <row r="356" ht="15.75" customHeight="1">
      <c r="A356" s="1">
        <v>354.0</v>
      </c>
      <c r="B356" s="3">
        <v>1.0</v>
      </c>
      <c r="C356" s="3">
        <v>1.0</v>
      </c>
      <c r="D356" s="3">
        <v>1.0</v>
      </c>
      <c r="E356" s="3" t="s">
        <v>359</v>
      </c>
      <c r="F356" s="3" t="str">
        <f>IFERROR(__xludf.DUMMYFUNCTION("GOOGLETRANSLATE(E356,""nl"",""en"")"),"Be careful when someone cursed, because it so just be that the person you're cursed, also simply have far desired. That's pretty much the extent of the debut of writer Iris Stobbelaar. I had never heard of her, but that does not really say much. There are"&amp;" mega many people I've never heard of and do the craziest (positive or negative) things. Let's keep it on the positive. Iris Stobbelaar is a children's author, but also a director and actress. As an actress you could possibly know her. She played Eva in t"&amp;"he series SamSam that from 1994 to 2003, was broadcast on commercial channels in the Netherlands. Now she is married to director Roel Reiné and has a son and a daughter and they live in Los Angeles.Zover again about Iris personally since 2003. Let's talk "&amp;"about 'Strader' hebben.Job is more than enough to watch his little sister Kate. His parents are always busy. His mother has a nail boutique, where she has with the artistic pressure, and Jobs father is an investment adviser. All he needs is a mobile phone"&amp;". He does everything. making appointments, the newspaper read it, check the stock exchanges and emails. He calls even sometimes disagree. It has its advantages that his parents are so busy. They do not really keep him in the eye, so he (mostly) can do wha"&amp;"t he wants. If Job had been an only child ... he had a life like a louse on a very head. But he was not alone ... there was always a little annoying sister. If he even on a Saturday must fit because his parents have to grandma, who has just been operated "&amp;"on, and he thus has to miss an important football match ... is that the famous drop. He tries to Saturday morning very early the house to slip, so parents need to find another solution for Kate, but his plan does not go through. Kate is awake and will cos"&amp;"t what it costs them to him. Job was angry, very angry, and his head is filled with dark thoughts, his fists clenched and he thinks: I wish you had your own nightmare, instead of mine. In a place where I never had more trouble from you. When he opens his "&amp;"eyes he sees Kate anymore and he does that he gets away. When he comes home after a fine sporting day, his mother, but Kate is not seen fields or roads. He runs to look for panic out to her. In vain. He wants to go home just returned to his parents to tel"&amp;"l the truth as a dark figure leaning against a lamppost asks him if he is looking for his sister. When he answered that question in the affirmative ... runs away and figure Job follows him. In no time, the asphalt road, the houses of neighbors and even th"&amp;"e lamp is off. The dark figure and he is in another world. It is the beginning of the search for Kate. Indeed ... Kate find is the only way back to return home. In a strange world populated not trust, this is not an easy task by monsters and where even th"&amp;"e landscape. Especially if it turns out that he is not the only Kate zoekt.Ik found it a delightful book and I'm fine with it entertained. I do not know if they are doing a sequel, or something new, but if they come with a new book ... I love myself aanbe"&amp;"volen.Jos Lexmond")</f>
        <v>Be careful when someone cursed, because it so just be that the person you're cursed, also simply have far desired. That's pretty much the extent of the debut of writer Iris Stobbelaar. I had never heard of her, but that does not really say much. There are mega many people I've never heard of and do the craziest (positive or negative) things. Let's keep it on the positive. Iris Stobbelaar is a children's author, but also a director and actress. As an actress you could possibly know her. She played Eva in the series SamSam that from 1994 to 2003, was broadcast on commercial channels in the Netherlands. Now she is married to director Roel Reiné and has a son and a daughter and they live in Los Angeles.Zover again about Iris personally since 2003. Let's talk about 'Strader' hebben.Job is more than enough to watch his little sister Kate. His parents are always busy. His mother has a nail boutique, where she has with the artistic pressure, and Jobs father is an investment adviser. All he needs is a mobile phone. He does everything. making appointments, the newspaper read it, check the stock exchanges and emails. He calls even sometimes disagree. It has its advantages that his parents are so busy. They do not really keep him in the eye, so he (mostly) can do what he wants. If Job had been an only child ... he had a life like a louse on a very head. But he was not alone ... there was always a little annoying sister. If he even on a Saturday must fit because his parents have to grandma, who has just been operated on, and he thus has to miss an important football match ... is that the famous drop. He tries to Saturday morning very early the house to slip, so parents need to find another solution for Kate, but his plan does not go through. Kate is awake and will cost what it costs them to him. Job was angry, very angry, and his head is filled with dark thoughts, his fists clenched and he thinks: I wish you had your own nightmare, instead of mine. In a place where I never had more trouble from you. When he opens his eyes he sees Kate anymore and he does that he gets away. When he comes home after a fine sporting day, his mother, but Kate is not seen fields or roads. He runs to look for panic out to her. In vain. He wants to go home just returned to his parents to tell the truth as a dark figure leaning against a lamppost asks him if he is looking for his sister. When he answered that question in the affirmative ... runs away and figure Job follows him. In no time, the asphalt road, the houses of neighbors and even the lamp is off. The dark figure and he is in another world. It is the beginning of the search for Kate. Indeed ... Kate find is the only way back to return home. In a strange world populated not trust, this is not an easy task by monsters and where even the landscape. Especially if it turns out that he is not the only Kate zoekt.Ik found it a delightful book and I'm fine with it entertained. I do not know if they are doing a sequel, or something new, but if they come with a new book ... I love myself aanbevolen.Jos Lexmond</v>
      </c>
    </row>
    <row r="357" ht="15.75" customHeight="1">
      <c r="A357" s="1">
        <v>355.0</v>
      </c>
      <c r="B357" s="3">
        <v>1.0</v>
      </c>
      <c r="C357" s="3">
        <v>1.0</v>
      </c>
      <c r="D357" s="3">
        <v>1.0</v>
      </c>
      <c r="E357" s="3" t="s">
        <v>360</v>
      </c>
      <c r="F357" s="3" t="str">
        <f>IFERROR(__xludf.DUMMYFUNCTION("GOOGLETRANSLATE(E357,""nl"",""en"")"),"Karin Fossum notebooks with consistent quality. In the thirteenth part of Inspector Sejer starring: The whisperer, we meet Ragna Riegel. She is the whisperer. because she has lost her voice. And she has done something terrible. But what? She is wary inter"&amp;"rogated by the inspector who headed then as granite and then as goeiig as his dog Frank. In this case, he is very careful with the offender. Slowly, very slowly reveals itself to the mystery surrounding the porcelain doll Ragna. He wants to open Ragna as "&amp;"an oyster, but it threatens anytime slamming. Nevertheless, Sejer will find it important to its potential. His findings about hair will determine its future. "" Great potential. Do a bod'.Hoe can zo''n frail, delicate character to have done something terr"&amp;"ible? Finally we come to know, the terrible deed. Meanwhile, between fact and illusion increasingly intertwined. You get pity Ragna, even understanding. As Sejer way. You might also tremble himself in bed. Karin Fossum until eventually there with afrekent"&amp;".Bijzonder refined and effective written. Ragna you as a reader not get more vergeten.Toch, it is not an easy book. It is not light fare. Maybe not suitable for readers who gloomy naturally? Anyway, another unforgettable book.")</f>
        <v>Karin Fossum notebooks with consistent quality. In the thirteenth part of Inspector Sejer starring: The whisperer, we meet Ragna Riegel. She is the whisperer. because she has lost her voice. And she has done something terrible. But what? She is wary interrogated by the inspector who headed then as granite and then as goeiig as his dog Frank. In this case, he is very careful with the offender. Slowly, very slowly reveals itself to the mystery surrounding the porcelain doll Ragna. He wants to open Ragna as an oyster, but it threatens anytime slamming. Nevertheless, Sejer will find it important to its potential. His findings about hair will determine its future. " Great potential. Do a bod'.Hoe can zo''n frail, delicate character to have done something terrible? Finally we come to know, the terrible deed. Meanwhile, between fact and illusion increasingly intertwined. You get pity Ragna, even understanding. As Sejer way. You might also tremble himself in bed. Karin Fossum until eventually there with afrekent.Bijzonder refined and effective written. Ragna you as a reader not get more vergeten.Toch, it is not an easy book. It is not light fare. Maybe not suitable for readers who gloomy naturally? Anyway, another unforgettable book.</v>
      </c>
    </row>
    <row r="358" ht="15.75" customHeight="1">
      <c r="A358" s="1">
        <v>356.0</v>
      </c>
      <c r="B358" s="3">
        <v>1.0</v>
      </c>
      <c r="C358" s="3">
        <v>1.0</v>
      </c>
      <c r="D358" s="3">
        <v>1.0</v>
      </c>
      <c r="E358" s="3" t="s">
        <v>361</v>
      </c>
      <c r="F358" s="3" t="str">
        <f>IFERROR(__xludf.DUMMYFUNCTION("GOOGLETRANSLATE(E358,""nl"",""en"")"),"The second part of the book of the Varulven. After reading Part 1 I immediately proceeded to part two, and as is often the case, a second part of a trilogy there is much new information. The difficulty of this book seems to me that the main characters all"&amp;" again ended up in different environments, so that the area of ​​the first part does not hold anymore. Justin goes to Toronto and he still gets the role of leader he truly aspired, but the situation allows. His half brother Cedric has taken over the leade"&amp;"rship in Summer King. Winter King is deflated and Jesse finally arrives at Justin in Toronto terecht.Dit part seems especially written me to tell about the development of the characters of Jesse and Justin. Living in a city brings for Varulven again new d"&amp;"angers mee.Judith gone with Josh to the Netherlands and it is especially not easy to Josh in this densely populated country are turning to find the werewolf. Eventually they move and they come in a quieter area, a nature reserve called the Grienderbosch w"&amp;"here an old castle should be in the ground. Judith organizes all sorts of things to keep the nature when there is a threat because of a construction company that wants to get started. During excavations they come across an old wall. an archaeologist at wo"&amp;"rk is put there doing interesting discoveries of what took place earlier in the castle. Judith and Josh find an old tapestry in a church that tells its own story about the historical events. Judith needs more about choosing and decides not to travel. Her "&amp;"journey ends badly and happen again sorts of disastrous things that you wonder if your reader or ever will be well. The Roedel in the Netherlands where Judith had to hear was angry with her because she has remained with Josh and hen.Jesse they have not co"&amp;"nnected now discovered more about his special gift and take the old place of his father. Many old residents of Winter King come back terug.Maar then something happens which makes Justin and Jesse are both rush to the Netherlands to stand at Judith. Eventu"&amp;"ally succeed Justin and Judith together the silver gate vinden.En that last part makes me this book something less obvious like stabbing at each other and I are staying with a couple of questions, things I did not get to see and people which reappear on t"&amp;"he scene to my feeling suddenly. The end comes fast, although a portion is completed, there remain questions. How will this go down? So is it still good? I must quickly continue to the next part and hope that all the loose ends that will be tied together,"&amp;" and the characters are too little attention to my feelings were there to be further developed. I benieuwd.Het book read fluently, it's exciting and I have it in a week. That says something, because something I rarely succeed. It does indicate that I foun"&amp;"d an exciting story and that I have read in order to enjoy as much as possible for long periods. My curiosity was aroused accede to the end and the main characters were well into their recht.Ik recommend this trilogy wholeheartedly.")</f>
        <v>The second part of the book of the Varulven. After reading Part 1 I immediately proceeded to part two, and as is often the case, a second part of a trilogy there is much new information. The difficulty of this book seems to me that the main characters all again ended up in different environments, so that the area of ​​the first part does not hold anymore. Justin goes to Toronto and he still gets the role of leader he truly aspired, but the situation allows. His half brother Cedric has taken over the leadership in Summer King. Winter King is deflated and Jesse finally arrives at Justin in Toronto terecht.Dit part seems especially written me to tell about the development of the characters of Jesse and Justin. Living in a city brings for Varulven again new dangers mee.Judith gone with Josh to the Netherlands and it is especially not easy to Josh in this densely populated country are turning to find the werewolf. Eventually they move and they come in a quieter area, a nature reserve called the Grienderbosch where an old castle should be in the ground. Judith organizes all sorts of things to keep the nature when there is a threat because of a construction company that wants to get started. During excavations they come across an old wall. an archaeologist at work is put there doing interesting discoveries of what took place earlier in the castle. Judith and Josh find an old tapestry in a church that tells its own story about the historical events. Judith needs more about choosing and decides not to travel. Her journey ends badly and happen again sorts of disastrous things that you wonder if your reader or ever will be well. The Roedel in the Netherlands where Judith had to hear was angry with her because she has remained with Josh and hen.Jesse they have not connected now discovered more about his special gift and take the old place of his father. Many old residents of Winter King come back terug.Maar then something happens which makes Justin and Jesse are both rush to the Netherlands to stand at Judith. Eventually succeed Justin and Judith together the silver gate vinden.En that last part makes me this book something less obvious like stabbing at each other and I are staying with a couple of questions, things I did not get to see and people which reappear on the scene to my feeling suddenly. The end comes fast, although a portion is completed, there remain questions. How will this go down? So is it still good? I must quickly continue to the next part and hope that all the loose ends that will be tied together, and the characters are too little attention to my feelings were there to be further developed. I benieuwd.Het book read fluently, it's exciting and I have it in a week. That says something, because something I rarely succeed. It does indicate that I found an exciting story and that I have read in order to enjoy as much as possible for long periods. My curiosity was aroused accede to the end and the main characters were well into their recht.Ik recommend this trilogy wholeheartedly.</v>
      </c>
    </row>
    <row r="359" ht="15.75" customHeight="1">
      <c r="A359" s="1">
        <v>357.0</v>
      </c>
      <c r="B359" s="3">
        <v>1.0</v>
      </c>
      <c r="C359" s="3">
        <v>1.0</v>
      </c>
      <c r="D359" s="3">
        <v>1.0</v>
      </c>
      <c r="E359" s="3" t="s">
        <v>362</v>
      </c>
      <c r="F359" s="3" t="str">
        <f>IFERROR(__xludf.DUMMYFUNCTION("GOOGLETRANSLATE(E359,""nl"",""en"")"),"Tania Kambouri is a German policewoman of Greek descent. She is proud of her origins but above all proud German and to be part of German society. In her role as a police officer in the city of Bochum in North Rhine-Westphalia she is daily exposed to curre"&amp;"nt social problems, such as the fact that people from certain groups (surprisingly often young men with an immigrant background) her times times disrespectful treat, often simply because they are women. Two years ago, she wrote an urgent letter to the pol"&amp;"ice union, which after publication immediately by numerous colleagues endorsed and cheered and politics and the media that picked up, causing problems with criminal immigrants as were a topic of discussion described her. Unfortunately, two years later, no"&amp;"thing has changed, in fact, they are the issues outlined in its letter merely toegenomen.Nu has written a book in which she describes not only the problems they encounter on a daily basis, but also gives her opinion and simple solutions create. A book unv"&amp;"arnished insight into the hostilities policemen nowadays in big cities suffer; especially a female police officer with a migration background in a multicultural society that threatens to derail and largely has been derailed. A book that politics Netherlan"&amp;"ds should read too. Tania Kambouri explains that naming things as they are, is not racism. In short: A cry for help and an appeal to politics!")</f>
        <v>Tania Kambouri is a German policewoman of Greek descent. She is proud of her origins but above all proud German and to be part of German society. In her role as a police officer in the city of Bochum in North Rhine-Westphalia she is daily exposed to current social problems, such as the fact that people from certain groups (surprisingly often young men with an immigrant background) her times times disrespectful treat, often simply because they are women. Two years ago, she wrote an urgent letter to the police union, which after publication immediately by numerous colleagues endorsed and cheered and politics and the media that picked up, causing problems with criminal immigrants as were a topic of discussion described her. Unfortunately, two years later, nothing has changed, in fact, they are the issues outlined in its letter merely toegenomen.Nu has written a book in which she describes not only the problems they encounter on a daily basis, but also gives her opinion and simple solutions create. A book unvarnished insight into the hostilities policemen nowadays in big cities suffer; especially a female police officer with a migration background in a multicultural society that threatens to derail and largely has been derailed. A book that politics Netherlands should read too. Tania Kambouri explains that naming things as they are, is not racism. In short: A cry for help and an appeal to politics!</v>
      </c>
    </row>
    <row r="360" ht="15.75" customHeight="1">
      <c r="A360" s="1">
        <v>358.0</v>
      </c>
      <c r="B360" s="3">
        <v>0.0</v>
      </c>
      <c r="C360" s="3">
        <v>0.0</v>
      </c>
      <c r="D360" s="3">
        <v>1.0</v>
      </c>
      <c r="E360" s="3" t="s">
        <v>363</v>
      </c>
      <c r="F360" s="3" t="str">
        <f>IFERROR(__xludf.DUMMYFUNCTION("GOOGLETRANSLATE(E360,""nl"",""en"")"),"Before you leave a book writer Clare Swatman.Het book about Zoe and Ed, how they got to know each other, what they do in everyday life, but also how their marriage is.Totdat someday as Zoe on her job is, she gets the news that Ed had an accident at work a"&amp;"nd deceased is.Zoë and Ed had a not so pleasant morning on the morning of his death, so what if Zoe past can veranderen.Groot part of the book takes you hang Scrooge way back to the past, as does Zoe days past, and hopes the past veranderen.De notation is"&amp;" nice reads smoothly only b0ek stayed very long in the past, which makes reading difficult for me was .When the end neared read the book quickly away again because you would want to know if Zoe's past and present could veranderen.Het end of the book was v"&amp;"ery beautiful.")</f>
        <v>Before you leave a book writer Clare Swatman.Het book about Zoe and Ed, how they got to know each other, what they do in everyday life, but also how their marriage is.Totdat someday as Zoe on her job is, she gets the news that Ed had an accident at work and deceased is.Zoë and Ed had a not so pleasant morning on the morning of his death, so what if Zoe past can veranderen.Groot part of the book takes you hang Scrooge way back to the past, as does Zoe days past, and hopes the past veranderen.De notation is nice reads smoothly only b0ek stayed very long in the past, which makes reading difficult for me was .When the end neared read the book quickly away again because you would want to know if Zoe's past and present could veranderen.Het end of the book was very beautiful.</v>
      </c>
    </row>
    <row r="361" ht="15.75" customHeight="1">
      <c r="A361" s="1">
        <v>359.0</v>
      </c>
      <c r="B361" s="3">
        <v>0.0</v>
      </c>
      <c r="C361" s="3">
        <v>0.0</v>
      </c>
      <c r="D361" s="3">
        <v>0.0</v>
      </c>
      <c r="E361" s="3" t="s">
        <v>364</v>
      </c>
      <c r="F361" s="3" t="str">
        <f>IFERROR(__xludf.DUMMYFUNCTION("GOOGLETRANSLATE(E361,""nl"",""en"")"),"Irish writer Boyne I found at least a very nice book, but after reading some more of him, yet cools a little enthusiasm. His debut I found mediocre and this book could unfortunately not really appeal to me. That's mainly because I did book rather predicta"&amp;"ble. From the beginning is completely clear what you read for a kind of story; namely an old-fashioned ghost story about a house being possessed by spirits. Boyne roll the plot exactly as you would expect. A naive protagonist coming slowly behind the fami"&amp;"ly drama which took place in the house, anxious and death-threatening incidents where they have to deal with and of course the appearance of mysterious characters, yes, it is there in short all in.Ook the writing style of Boyne not really to write home ab"&amp;"out. It is all very well behaved and formal and dialogues are distant and unreal about it. The book can only be a little rescued with a surprise ending, but that's not really the case, although Boyne story gets around pretty and has a good find in store. "&amp;"But the whole set this book yet, unfortunately, quite disappointing. Unfortunately!")</f>
        <v>Irish writer Boyne I found at least a very nice book, but after reading some more of him, yet cools a little enthusiasm. His debut I found mediocre and this book could unfortunately not really appeal to me. That's mainly because I did book rather predictable. From the beginning is completely clear what you read for a kind of story; namely an old-fashioned ghost story about a house being possessed by spirits. Boyne roll the plot exactly as you would expect. A naive protagonist coming slowly behind the family drama which took place in the house, anxious and death-threatening incidents where they have to deal with and of course the appearance of mysterious characters, yes, it is there in short all in.Ook the writing style of Boyne not really to write home about. It is all very well behaved and formal and dialogues are distant and unreal about it. The book can only be a little rescued with a surprise ending, but that's not really the case, although Boyne story gets around pretty and has a good find in store. But the whole set this book yet, unfortunately, quite disappointing. Unfortunately!</v>
      </c>
    </row>
    <row r="362" ht="15.75" customHeight="1">
      <c r="A362" s="1">
        <v>360.0</v>
      </c>
      <c r="B362" s="3">
        <v>1.0</v>
      </c>
      <c r="C362" s="3">
        <v>1.0</v>
      </c>
      <c r="D362" s="3">
        <v>1.0</v>
      </c>
      <c r="E362" s="3" t="s">
        <v>365</v>
      </c>
      <c r="F362" s="3" t="str">
        <f>IFERROR(__xludf.DUMMYFUNCTION("GOOGLETRANSLATE(E362,""nl"",""en"")"),"""I pray the book just read, in a half day time. everything must give way: this is a real page-turner again delicious upside Dan Brown, facts and fiction Ok, some plot twists are predictable, but that does not detract from the scientific side spanning.De "&amp;"just veeeel better than his! historical approaches (and I'm a history freak, so that is saying something) .So now I go maybe a whole bunch of 'Da Vinci fans' on my getting neck but, let's Da Vinci Code are, this is the better work! !!")</f>
        <v>"I pray the book just read, in a half day time. everything must give way: this is a real page-turner again delicious upside Dan Brown, facts and fiction Ok, some plot twists are predictable, but that does not detract from the scientific side spanning.De just veeeel better than his! historical approaches (and I'm a history freak, so that is saying something) .So now I go maybe a whole bunch of 'Da Vinci fans' on my getting neck but, let's Da Vinci Code are, this is the better work! !!</v>
      </c>
    </row>
    <row r="363" ht="15.75" customHeight="1">
      <c r="A363" s="1">
        <v>361.0</v>
      </c>
      <c r="B363" s="3">
        <v>0.0</v>
      </c>
      <c r="C363" s="3">
        <v>0.0</v>
      </c>
      <c r="D363" s="3">
        <v>0.0</v>
      </c>
      <c r="E363" s="3" t="s">
        <v>366</v>
      </c>
      <c r="F363" s="3" t="str">
        <f>IFERROR(__xludf.DUMMYFUNCTION("GOOGLETRANSLATE(E363,""nl"",""en"")"),"In this book Kehlmann performs two major German scientists: Alexander von Humboldt and Carl Friedrich Gauss. The vicissitudes of both come to turn to bid, which is funny because Humboldt and Gauss completely different. Humboldt is civilized but humorless "&amp;"aristocrat who does many voyages of discovery, Gauss there is some clumsy and insensitive farmer who travels less than a meter yet. Kehlmann saves both characters not really: he presents them as their own way what unworldly types.In the book zooms in on a"&amp;" meeting of two great scholars in Berlin, which shows that they do not like each other best. Both men are older and have to face the long behind them are their greatest acts. This seems transience theme in boek.Is it a good book? At best it is entertainin"&amp;"g, the funny situations that come up either. But in the end it can not charm. That is in part to the rather distant indirect writing style of Kehlmann (in the book is no dialogue). The story is just as interesting and not own is actually a bit fizzled out"&amp;". For that reason, I certainly was not excited: this is a book you can leave quietly.")</f>
        <v>In this book Kehlmann performs two major German scientists: Alexander von Humboldt and Carl Friedrich Gauss. The vicissitudes of both come to turn to bid, which is funny because Humboldt and Gauss completely different. Humboldt is civilized but humorless aristocrat who does many voyages of discovery, Gauss there is some clumsy and insensitive farmer who travels less than a meter yet. Kehlmann saves both characters not really: he presents them as their own way what unworldly types.In the book zooms in on a meeting of two great scholars in Berlin, which shows that they do not like each other best. Both men are older and have to face the long behind them are their greatest acts. This seems transience theme in boek.Is it a good book? At best it is entertaining, the funny situations that come up either. But in the end it can not charm. That is in part to the rather distant indirect writing style of Kehlmann (in the book is no dialogue). The story is just as interesting and not own is actually a bit fizzled out. For that reason, I certainly was not excited: this is a book you can leave quietly.</v>
      </c>
    </row>
    <row r="364" ht="15.75" customHeight="1">
      <c r="A364" s="1">
        <v>362.0</v>
      </c>
      <c r="B364" s="3">
        <v>1.0</v>
      </c>
      <c r="C364" s="3">
        <v>1.0</v>
      </c>
      <c r="D364" s="3">
        <v>1.0</v>
      </c>
      <c r="E364" s="3" t="s">
        <v>367</v>
      </c>
      <c r="F364" s="3" t="str">
        <f>IFERROR(__xludf.DUMMYFUNCTION("GOOGLETRANSLATE(E364,""nl"",""en"")"),"The book begins with banal everyday street scenes, but quickly turns into a true crime thriller. The reason I bought it was by the reviews. That made me really curious about that werk.De Title I gained first questions. ""Easy doekoes""? what is that? The "&amp;"cover did not speak to me as real, but somehow it gives is the atmosphere of the book weer.Het story of four completely different comrades, which at first sight have an easy job, which soon completely out of hand loopt.Dit book fortunately not so thick, b"&amp;"ecause at one point so exciting that you no longer aside leggen.Het only fault I can find the layout slightly neater could. So I would not let you left align the book, but to justify reading to float, but that is a matter of smaak.De slang of the book mak"&amp;"es you immediately enter the atmosphere. That gives extra cachet. Although living in a multicultural neighborhood, the glossary came to me here and there, yet another of pas.Het ingenious I think however, the end. If you think you had after a rollercoaste"&amp;"r thrills and revelations, you fall completely on your stoel.Een successful work of the underworld in a multicultural metropolis. It reminded me a bit of a combination of ""Reservoir Dogs"" and ""Sons of Anarchy"" but think without engines.")</f>
        <v>The book begins with banal everyday street scenes, but quickly turns into a true crime thriller. The reason I bought it was by the reviews. That made me really curious about that werk.De Title I gained first questions. "Easy doekoes"? what is that? The cover did not speak to me as real, but somehow it gives is the atmosphere of the book weer.Het story of four completely different comrades, which at first sight have an easy job, which soon completely out of hand loopt.Dit book fortunately not so thick, because at one point so exciting that you no longer aside leggen.Het only fault I can find the layout slightly neater could. So I would not let you left align the book, but to justify reading to float, but that is a matter of smaak.De slang of the book makes you immediately enter the atmosphere. That gives extra cachet. Although living in a multicultural neighborhood, the glossary came to me here and there, yet another of pas.Het ingenious I think however, the end. If you think you had after a rollercoaster thrills and revelations, you fall completely on your stoel.Een successful work of the underworld in a multicultural metropolis. It reminded me a bit of a combination of "Reservoir Dogs" and "Sons of Anarchy" but think without engines.</v>
      </c>
    </row>
    <row r="365" ht="15.75" customHeight="1">
      <c r="A365" s="1">
        <v>363.0</v>
      </c>
      <c r="B365" s="3">
        <v>0.0</v>
      </c>
      <c r="C365" s="3">
        <v>0.0</v>
      </c>
      <c r="D365" s="3">
        <v>0.0</v>
      </c>
      <c r="E365" s="3" t="s">
        <v>368</v>
      </c>
      <c r="F365" s="3" t="str">
        <f>IFERROR(__xludf.DUMMYFUNCTION("GOOGLETRANSLATE(E365,""nl"",""en"")"),"After seeing the Netflix series, I decided to venture me the book. Unfortunately, this was a real disappointment, especially after seeing the strong set. The main character is annoying - the phrases are used too long, too boring, too boring. It caught me "&amp;"totally. The book was not read out.")</f>
        <v>After seeing the Netflix series, I decided to venture me the book. Unfortunately, this was a real disappointment, especially after seeing the strong set. The main character is annoying - the phrases are used too long, too boring, too boring. It caught me totally. The book was not read out.</v>
      </c>
    </row>
    <row r="366" ht="15.75" customHeight="1">
      <c r="A366" s="1">
        <v>364.0</v>
      </c>
      <c r="B366" s="3">
        <v>1.0</v>
      </c>
      <c r="C366" s="3">
        <v>1.0</v>
      </c>
      <c r="D366" s="3">
        <v>1.0</v>
      </c>
      <c r="E366" s="3" t="s">
        <v>369</v>
      </c>
      <c r="F366" s="3" t="str">
        <f>IFERROR(__xludf.DUMMYFUNCTION("GOOGLETRANSLATE(E366,""nl"",""en"")"),"Growing up sisters Rose and Lily were inseparable, but in adulthood diluted contact because Lily could not cope with the demanding education of Rose autistic daughter. When Rose is gravely ill, Lily must return to the floricultural family and should they "&amp;"fear that go floating away her face zien.Kleine miracles is written with great feeling and understanding of what it means to be 'different'. It is a novel about the importance of family and people can move across the mountains to protect their loved ones."&amp;" It describes the unbreakable bond between mother and daughter and between sisters, but also those of loved ones and vrienden.In the beginning is the story somewhat slow, drawling the word even came to me. Maybe because it is not clear which way the story"&amp;" goes. Along the way, there is a clear line and your heart is open for miscellaneous characters. Even if they are not described as extensive, it's just enough to form an image you are at. The special gift of the daughter of Rose borders on magic. This mag"&amp;"ic is reminiscent of the movie ""The green mile"" or the book ""Bees in the fog 'Erick Setiawan.Het enough to believe that it can and the spectacular, unexpected and original plot makes it a story long sticks around. After the last page, I was sure, this "&amp;"is primarily a sweet romance.")</f>
        <v>Growing up sisters Rose and Lily were inseparable, but in adulthood diluted contact because Lily could not cope with the demanding education of Rose autistic daughter. When Rose is gravely ill, Lily must return to the floricultural family and should they fear that go floating away her face zien.Kleine miracles is written with great feeling and understanding of what it means to be 'different'. It is a novel about the importance of family and people can move across the mountains to protect their loved ones. It describes the unbreakable bond between mother and daughter and between sisters, but also those of loved ones and vrienden.In the beginning is the story somewhat slow, drawling the word even came to me. Maybe because it is not clear which way the story goes. Along the way, there is a clear line and your heart is open for miscellaneous characters. Even if they are not described as extensive, it's just enough to form an image you are at. The special gift of the daughter of Rose borders on magic. This magic is reminiscent of the movie "The green mile" or the book "Bees in the fog 'Erick Setiawan.Het enough to believe that it can and the spectacular, unexpected and original plot makes it a story long sticks around. After the last page, I was sure, this is primarily a sweet romance.</v>
      </c>
    </row>
    <row r="367" ht="15.75" customHeight="1">
      <c r="A367" s="1">
        <v>365.0</v>
      </c>
      <c r="B367" s="3">
        <v>0.0</v>
      </c>
      <c r="C367" s="3">
        <v>0.0</v>
      </c>
      <c r="D367" s="3">
        <v>0.0</v>
      </c>
      <c r="E367" s="3" t="s">
        <v>370</v>
      </c>
      <c r="F367" s="3" t="str">
        <f>IFERROR(__xludf.DUMMYFUNCTION("GOOGLETRANSLATE(E367,""nl"",""en"")"),"I have not read her previous books, and I found ikdat should have done. I mean there were now a lot of characters, and if new readers you just missed that information. I did not hetdaarom good book, but I can imagine if I read eerstde other parts I had th"&amp;"e book also had an appreciation beteer give. I also found it irritating that it often prevented eenparagraaf eg. Ends in the kitchen of the police station, enver the following section starts in a kitchen of someone without really clearly. But I think that"&amp;" because of the lack of information from the earlier books")</f>
        <v>I have not read her previous books, and I found ikdat should have done. I mean there were now a lot of characters, and if new readers you just missed that information. I did not hetdaarom good book, but I can imagine if I read eerstde other parts I had the book also had an appreciation beteer give. I also found it irritating that it often prevented eenparagraaf eg. Ends in the kitchen of the police station, enver the following section starts in a kitchen of someone without really clearly. But I think that because of the lack of information from the earlier books</v>
      </c>
    </row>
    <row r="368" ht="15.75" customHeight="1">
      <c r="A368" s="1">
        <v>366.0</v>
      </c>
      <c r="B368" s="3">
        <v>1.0</v>
      </c>
      <c r="C368" s="3">
        <v>1.0</v>
      </c>
      <c r="D368" s="3">
        <v>1.0</v>
      </c>
      <c r="E368" s="3" t="s">
        <v>371</v>
      </c>
      <c r="F368" s="3" t="str">
        <f>IFERROR(__xludf.DUMMYFUNCTION("GOOGLETRANSLATE(E368,""nl"",""en"")"),"The book has especially grabbed me by the beautiful story in which the translation may worden.De situation very well known in which the protagonist is located is hardly to be envied, which is due to his disability, but also because of his living condition"&amp;"s. Who now is not confused by the bad relationship with his parents, a terrible nosy aunt. On top of that there is a neighbor that also leaves something to which later precipitously overlijdt.Aan the end of the book is the only clear and explains a lot ab"&amp;"out the behavior of the protagonist. A fascinating book.")</f>
        <v>The book has especially grabbed me by the beautiful story in which the translation may worden.De situation very well known in which the protagonist is located is hardly to be envied, which is due to his disability, but also because of his living conditions. Who now is not confused by the bad relationship with his parents, a terrible nosy aunt. On top of that there is a neighbor that also leaves something to which later precipitously overlijdt.Aan the end of the book is the only clear and explains a lot about the behavior of the protagonist. A fascinating book.</v>
      </c>
    </row>
    <row r="369" ht="15.75" customHeight="1">
      <c r="A369" s="1">
        <v>367.0</v>
      </c>
      <c r="B369" s="3">
        <v>1.0</v>
      </c>
      <c r="C369" s="3">
        <v>0.0</v>
      </c>
      <c r="D369" s="3">
        <v>1.0</v>
      </c>
      <c r="E369" s="3" t="s">
        <v>372</v>
      </c>
      <c r="F369" s="3" t="str">
        <f>IFERROR(__xludf.DUMMYFUNCTION("GOOGLETRANSLATE(E369,""nl"",""en"")"),"Marvelous Ways is a quirky woman with wonderful thoughts and habits. In the book Marvelous helps a boy named Freddy Drake. He's an old war veteran who arrived on a cold night on the sidewalk Marvelous. He was seriously wounded arrived from the Second Worl"&amp;"d War. In the story, different wonderful quotations for which are quite magical. Further, Marvelous and Drake entirely different from each other. They are quite different. But what is at the end of the book, I did find it beautiful. This book is a must!")</f>
        <v>Marvelous Ways is a quirky woman with wonderful thoughts and habits. In the book Marvelous helps a boy named Freddy Drake. He's an old war veteran who arrived on a cold night on the sidewalk Marvelous. He was seriously wounded arrived from the Second World War. In the story, different wonderful quotations for which are quite magical. Further, Marvelous and Drake entirely different from each other. They are quite different. But what is at the end of the book, I did find it beautiful. This book is a must!</v>
      </c>
    </row>
    <row r="370" ht="15.75" customHeight="1">
      <c r="A370" s="1">
        <v>368.0</v>
      </c>
      <c r="B370" s="3">
        <v>1.0</v>
      </c>
      <c r="C370" s="3">
        <v>1.0</v>
      </c>
      <c r="D370" s="3">
        <v>1.0</v>
      </c>
      <c r="E370" s="3" t="s">
        <v>373</v>
      </c>
      <c r="F370" s="3" t="str">
        <f>IFERROR(__xludf.DUMMYFUNCTION("GOOGLETRANSLATE(E370,""nl"",""en"")"),"At first I doubted whether I would continue reading, done anyway and wow what a great great book I could hardly put it down to him, I just wanted to continue reading .And so beautiful mother and son found each other right through their passion without kno"&amp;"wing mother and his son ... I thought it was just a shame that he was out")</f>
        <v>At first I doubted whether I would continue reading, done anyway and wow what a great great book I could hardly put it down to him, I just wanted to continue reading .And so beautiful mother and son found each other right through their passion without knowing mother and his son ... I thought it was just a shame that he was out</v>
      </c>
    </row>
    <row r="371" ht="15.75" customHeight="1">
      <c r="A371" s="1">
        <v>369.0</v>
      </c>
      <c r="B371" s="3">
        <v>1.0</v>
      </c>
      <c r="C371" s="3">
        <v>1.0</v>
      </c>
      <c r="D371" s="3">
        <v>1.0</v>
      </c>
      <c r="E371" s="3" t="s">
        <v>374</v>
      </c>
      <c r="F371" s="3" t="str">
        <f>IFERROR(__xludf.DUMMYFUNCTION("GOOGLETRANSLATE(E371,""nl"",""en"")"),"Paris knows the story from beginning to end to build good. The chapters are alternately situated in the past and present. Oppression, fear, onomkomelijke, all these ingredients make the book a thriller format. I wanted to give more than 5 stars. It is har"&amp;"d to imagine that such people as Jack existent. Unfortunately, I know it does. It's just not negotiable. .... so maybe")</f>
        <v>Paris knows the story from beginning to end to build good. The chapters are alternately situated in the past and present. Oppression, fear, onomkomelijke, all these ingredients make the book a thriller format. I wanted to give more than 5 stars. It is hard to imagine that such people as Jack existent. Unfortunately, I know it does. It's just not negotiable. .... so maybe</v>
      </c>
    </row>
    <row r="372" ht="15.75" customHeight="1">
      <c r="A372" s="1">
        <v>370.0</v>
      </c>
      <c r="B372" s="3">
        <v>0.0</v>
      </c>
      <c r="C372" s="3">
        <v>0.0</v>
      </c>
      <c r="D372" s="3">
        <v>0.0</v>
      </c>
      <c r="E372" s="3" t="s">
        <v>375</v>
      </c>
      <c r="F372" s="3" t="str">
        <f>IFERROR(__xludf.DUMMYFUNCTION("GOOGLETRANSLATE(E372,""nl"",""en"")"),"Who thinks with Gray E L James have a creamy, spicy page turner in hands, will be disappointed. It turns hard work into the world of bondage, domination and sadomasochism (BDSM). And especially for the lezer.Doodmoe you get it. Are not the whipped emotion"&amp;"s of Christian Gray, then it is his ongoing struggle for Anastasia Steel to win over. And if that were not enough, on top is still irrepressible sense in kinky sex. Anastasia is the narrative protagonist from E L James' Fifty Shades trilogy (2012) and Chr"&amp;"istian is her irresistible opponent. The attraction and repulsion in the popular millionseller James must have so enthralled that they are trying to tell the same story in Gray, but seen through the eyes of the male personage.SpeelkamerDie change in posit"&amp;"ion is that we have entered the head of Christian and that the same story is repeated from a different viewpoint. A special one-dimensional viewpoint: Christian is a very rich, young, handsome, successful, not Apollo despised being in a chance encounter e"&amp;"ye drop to attractive, virginal and inexperienced Anastasia. Christian is the heavy BDSM work and trying new conquest as soon as possible in 'playroom' to krijgen.Fuck, I hope they will not be afraid. How can I persuade her to try this to that is the styl"&amp;"e that uses E L James: the ongoing experience of Christian is peppered with italicised thought flashes or admonitions to himself. A form of excessive introspection that the infantilism of this book raises to great heights. Meant even closer to the skin of"&amp;" the storyteller to sit, ensure cursiefjes for some giggly mood, while the writer just trying to exciting involvement geven.Kama Sutra 2.0Waar again especially sex should be a sensual experience, whether or not targeted any reproduction, Christian makes a"&amp;" nerve-racking game: in a race against time he wants to be loved at all costs are hanging in chains from the ceiling. But that was not easy. Anastasia is lovesick - also curious Christians fascinating hobby - but want to especially something with E L Jame"&amp;"s 'more' aanduidt.En that 'more' is the bottleneck. Christian should have nothing of romance - the 'fluttering butterflies' - but by now put to the test because his sense of Anastasia unconsciously seems to develop. James let the steamy sex scenes alterna"&amp;"te with the confusion that arises in the mind of the Master (called Dominant in translation) as his slave (translated as Submissive) complete with want to delight in achieving supreme. His BDSM fantasies go wrong after a little too hard carried spanking a"&amp;"llowing Anastasia with rozegestriemde buttocks temple fled under the liberating cry: ""You're a crazy crazy motherfucker, you know?"" The tiresome complications in Bouquet Series-prose of the author form the true test for the reader. Chained in James' her"&amp;"metically sealed playroom Gray is beating 560 pages long persists. But if we can just pull out of the doldrums of the book industry again with the ""Kama Sutra 2.0 ', who am I to complain do http: //8weekly.nl/recensie/anastasia-houdt-niet-van-roze- butto"&amp;"cks / @ 8WEEKLY / André van Dijk")</f>
        <v>Who thinks with Gray E L James have a creamy, spicy page turner in hands, will be disappointed. It turns hard work into the world of bondage, domination and sadomasochism (BDSM). And especially for the lezer.Doodmoe you get it. Are not the whipped emotions of Christian Gray, then it is his ongoing struggle for Anastasia Steel to win over. And if that were not enough, on top is still irrepressible sense in kinky sex. Anastasia is the narrative protagonist from E L James' Fifty Shades trilogy (2012) and Christian is her irresistible opponent. The attraction and repulsion in the popular millionseller James must have so enthralled that they are trying to tell the same story in Gray, but seen through the eyes of the male personage.SpeelkamerDie change in position is that we have entered the head of Christian and that the same story is repeated from a different viewpoint. A special one-dimensional viewpoint: Christian is a very rich, young, handsome, successful, not Apollo despised being in a chance encounter eye drop to attractive, virginal and inexperienced Anastasia. Christian is the heavy BDSM work and trying new conquest as soon as possible in 'playroom' to krijgen.Fuck, I hope they will not be afraid. How can I persuade her to try this to that is the style that uses E L James: the ongoing experience of Christian is peppered with italicised thought flashes or admonitions to himself. A form of excessive introspection that the infantilism of this book raises to great heights. Meant even closer to the skin of the storyteller to sit, ensure cursiefjes for some giggly mood, while the writer just trying to exciting involvement geven.Kama Sutra 2.0Waar again especially sex should be a sensual experience, whether or not targeted any reproduction, Christian makes a nerve-racking game: in a race against time he wants to be loved at all costs are hanging in chains from the ceiling. But that was not easy. Anastasia is lovesick - also curious Christians fascinating hobby - but want to especially something with E L James 'more' aanduidt.En that 'more' is the bottleneck. Christian should have nothing of romance - the 'fluttering butterflies' - but by now put to the test because his sense of Anastasia unconsciously seems to develop. James let the steamy sex scenes alternate with the confusion that arises in the mind of the Master (called Dominant in translation) as his slave (translated as Submissive) complete with want to delight in achieving supreme. His BDSM fantasies go wrong after a little too hard carried spanking allowing Anastasia with rozegestriemde buttocks temple fled under the liberating cry: "You're a crazy crazy motherfucker, you know?" The tiresome complications in Bouquet Series-prose of the author form the true test for the reader. Chained in James' hermetically sealed playroom Gray is beating 560 pages long persists. But if we can just pull out of the doldrums of the book industry again with the "Kama Sutra 2.0 ', who am I to complain do http: //8weekly.nl/recensie/anastasia-houdt-niet-van-roze- buttocks / @ 8WEEKLY / André van Dijk</v>
      </c>
    </row>
    <row r="373" ht="15.75" customHeight="1">
      <c r="A373" s="1">
        <v>371.0</v>
      </c>
      <c r="B373" s="3">
        <v>0.0</v>
      </c>
      <c r="C373" s="3">
        <v>0.0</v>
      </c>
      <c r="D373" s="3">
        <v>0.0</v>
      </c>
      <c r="E373" s="3" t="s">
        <v>376</v>
      </c>
      <c r="F373" s="3" t="str">
        <f>IFERROR(__xludf.DUMMYFUNCTION("GOOGLETRANSLATE(E373,""nl"",""en"")"),"A mysterious disease has spread from Liege in Belgium on the rest of the world. This disease, also called the Red disease, affects all adults and is highly lethal. Only children remain out over a those children Anna. She lives in Sicily and now deceased h"&amp;"er parents she takes care of her little brother Astor. Her mother left her a script; a kind of manual with tips which fragments read in the book. They are all alone. The situation is hopeless and so they go towards italy.The book describes this journey, w"&amp;"hich they peer encounter, but stops once they leave Sicily. Whether they arrive in Italy or actually an improvement remains an unanswered question for the reader. the little reader also learns about Red disease. Just what symptoms are described briefly an"&amp;"d then follows the inevitable dood.Deze novel is written very wordy, making it at some points is almost boring. Anna seemed a promising novel, but in reality is very much against.")</f>
        <v>A mysterious disease has spread from Liege in Belgium on the rest of the world. This disease, also called the Red disease, affects all adults and is highly lethal. Only children remain out over a those children Anna. She lives in Sicily and now deceased her parents she takes care of her little brother Astor. Her mother left her a script; a kind of manual with tips which fragments read in the book. They are all alone. The situation is hopeless and so they go towards italy.The book describes this journey, which they peer encounter, but stops once they leave Sicily. Whether they arrive in Italy or actually an improvement remains an unanswered question for the reader. the little reader also learns about Red disease. Just what symptoms are described briefly and then follows the inevitable dood.Deze novel is written very wordy, making it at some points is almost boring. Anna seemed a promising novel, but in reality is very much against.</v>
      </c>
    </row>
    <row r="374" ht="15.75" customHeight="1">
      <c r="A374" s="1">
        <v>372.0</v>
      </c>
      <c r="B374" s="3">
        <v>1.0</v>
      </c>
      <c r="C374" s="3">
        <v>1.0</v>
      </c>
      <c r="D374" s="3">
        <v>1.0</v>
      </c>
      <c r="E374" s="3" t="s">
        <v>377</v>
      </c>
      <c r="F374" s="3" t="str">
        <f>IFERROR(__xludf.DUMMYFUNCTION("GOOGLETRANSLATE(E374,""nl"",""en"")"),"an absolute must for any fairy lover! Liesbeth Jochemsen has written a great story that they have different stories to her hand and puts as a creative whole creëert.Ik've read in one sitting, the book was written so smoothly it!")</f>
        <v>an absolute must for any fairy lover! Liesbeth Jochemsen has written a great story that they have different stories to her hand and puts as a creative whole creëert.Ik've read in one sitting, the book was written so smoothly it!</v>
      </c>
    </row>
    <row r="375" ht="15.75" customHeight="1">
      <c r="A375" s="1">
        <v>373.0</v>
      </c>
      <c r="B375" s="3">
        <v>1.0</v>
      </c>
      <c r="C375" s="3">
        <v>1.0</v>
      </c>
      <c r="D375" s="3">
        <v>1.0</v>
      </c>
      <c r="E375" s="3" t="s">
        <v>378</v>
      </c>
      <c r="F375" s="3" t="str">
        <f>IFERROR(__xludf.DUMMYFUNCTION("GOOGLETRANSLATE(E375,""nl"",""en"")"),"This book almost read in one breath. Taken in strange situations in which the protagonist ended. The book is so well written that the anguish is palpable and you can ask yourself how would react in situations like this off. Curiosity about how the story w"&amp;"ould run, took over the reading increasing. Different themes of contemporary society come clearly forward. This book is stylistically unlike two other books (river of forgetfulness and Mr. Linh little girl) I read Claudel.")</f>
        <v>This book almost read in one breath. Taken in strange situations in which the protagonist ended. The book is so well written that the anguish is palpable and you can ask yourself how would react in situations like this off. Curiosity about how the story would run, took over the reading increasing. Different themes of contemporary society come clearly forward. This book is stylistically unlike two other books (river of forgetfulness and Mr. Linh little girl) I read Claudel.</v>
      </c>
    </row>
    <row r="376" ht="15.75" customHeight="1">
      <c r="A376" s="1">
        <v>374.0</v>
      </c>
      <c r="B376" s="3">
        <v>1.0</v>
      </c>
      <c r="C376" s="3">
        <v>1.0</v>
      </c>
      <c r="D376" s="3">
        <v>1.0</v>
      </c>
      <c r="E376" s="3" t="s">
        <v>379</v>
      </c>
      <c r="F376" s="3" t="str">
        <f>IFERROR(__xludf.DUMMYFUNCTION("GOOGLETRANSLATE(E376,""nl"",""en"")"),"After the book's 100 years .... which I really was able to read with difficulty, nevertheless this book begonnen.Waar I fell to the nearly 100-year sleep and often thought it would be, I was sold on it immediately .I could not stop reading, what a wonderf"&amp;"ul funny and well written verhaal.Zag the me.In fully understood for a jerk off, as opposed to the 100-year-old ...")</f>
        <v>After the book's 100 years .... which I really was able to read with difficulty, nevertheless this book begonnen.Waar I fell to the nearly 100-year sleep and often thought it would be, I was sold on it immediately .I could not stop reading, what a wonderful funny and well written verhaal.Zag the me.In fully understood for a jerk off, as opposed to the 100-year-old ...</v>
      </c>
    </row>
    <row r="377" ht="15.75" customHeight="1">
      <c r="A377" s="1">
        <v>375.0</v>
      </c>
      <c r="B377" s="3">
        <v>1.0</v>
      </c>
      <c r="C377" s="3">
        <v>1.0</v>
      </c>
      <c r="D377" s="3">
        <v>1.0</v>
      </c>
      <c r="E377" s="3" t="s">
        <v>380</v>
      </c>
      <c r="F377" s="3" t="str">
        <f>IFERROR(__xludf.DUMMYFUNCTION("GOOGLETRANSLATE(E377,""nl"",""en"")"),"Prove it is again a masterful book by Rudy Soetewey.Mathias Wolf is a freelance journalist and is approached by the rich Alberta Bouzinghe the Glain to the suicide of her godchild Kevin to onderzoeken.Omdat he sees it as a good gig paid, he agrees . He so"&amp;"on finds out that they matter not alone and that there are people who are not like that, he's going he still graven.Als on a track meets, he notes that the parties do not dare to talk, they are threatened and if they let go of something, he gets nothing o"&amp;"n paper. Proof that there is more going on than the suicide of Kevin, he experiences it. But everyone requires hard evidence and proof ontbreken.Als he has (a bottle of fabric added to chicken pie), he sends it to a company that has been recommended to hi"&amp;"m. But there are moles that do not rely zijn.Mathias stands alone for the search for the bewijs.Een beautiful book exciting as a thriller and the item on manipulated food makes the rest.Dank you Rudy Soetewey nice weather boek.Op forum book of mine gets a"&amp;" huge 9 which would be 4 1/2 stars. I round it off to five stars.")</f>
        <v>Prove it is again a masterful book by Rudy Soetewey.Mathias Wolf is a freelance journalist and is approached by the rich Alberta Bouzinghe the Glain to the suicide of her godchild Kevin to onderzoeken.Omdat he sees it as a good gig paid, he agrees . He soon finds out that they matter not alone and that there are people who are not like that, he's going he still graven.Als on a track meets, he notes that the parties do not dare to talk, they are threatened and if they let go of something, he gets nothing on paper. Proof that there is more going on than the suicide of Kevin, he experiences it. But everyone requires hard evidence and proof ontbreken.Als he has (a bottle of fabric added to chicken pie), he sends it to a company that has been recommended to him. But there are moles that do not rely zijn.Mathias stands alone for the search for the bewijs.Een beautiful book exciting as a thriller and the item on manipulated food makes the rest.Dank you Rudy Soetewey nice weather boek.Op forum book of mine gets a huge 9 which would be 4 1/2 stars. I round it off to five stars.</v>
      </c>
    </row>
    <row r="378" ht="15.75" customHeight="1">
      <c r="A378" s="1">
        <v>376.0</v>
      </c>
      <c r="B378" s="3">
        <v>1.0</v>
      </c>
      <c r="C378" s="3">
        <v>1.0</v>
      </c>
      <c r="D378" s="3">
        <v>1.0</v>
      </c>
      <c r="E378" s="3" t="s">
        <v>381</v>
      </c>
      <c r="F378" s="3" t="str">
        <f>IFERROR(__xludf.DUMMYFUNCTION("GOOGLETRANSLATE(E378,""nl"",""en"")"),"Glamorous book with a few exceptional passages. Often remains abstract language, but at the moment they are the depth in diving daadwerkelijk.Klik they hit me here for a video review of Quicksand on my Youtube channel reads idiot.")</f>
        <v>Glamorous book with a few exceptional passages. Often remains abstract language, but at the moment they are the depth in diving daadwerkelijk.Klik they hit me here for a video review of Quicksand on my Youtube channel reads idiot.</v>
      </c>
    </row>
    <row r="379" ht="15.75" customHeight="1">
      <c r="A379" s="1">
        <v>377.0</v>
      </c>
      <c r="B379" s="3">
        <v>1.0</v>
      </c>
      <c r="C379" s="3">
        <v>1.0</v>
      </c>
      <c r="D379" s="3">
        <v>1.0</v>
      </c>
      <c r="E379" s="3" t="s">
        <v>382</v>
      </c>
      <c r="F379" s="3" t="str">
        <f>IFERROR(__xludf.DUMMYFUNCTION("GOOGLETRANSLATE(E379,""nl"",""en"")"),"Oh oh what a thrilling story of this final final of the wings trilogy Vanessa Gerrits.Wil actually not the end. It is not anders.Lucy and Max go back to adventure and will another romantic but exciting adventure but they are there ready for it together? I"&amp;" will miss Lucy and Max. It was definitely worth spending so long waiting for the final book.")</f>
        <v>Oh oh what a thrilling story of this final final of the wings trilogy Vanessa Gerrits.Wil actually not the end. It is not anders.Lucy and Max go back to adventure and will another romantic but exciting adventure but they are there ready for it together? I will miss Lucy and Max. It was definitely worth spending so long waiting for the final book.</v>
      </c>
    </row>
    <row r="380" ht="15.75" customHeight="1">
      <c r="A380" s="1">
        <v>378.0</v>
      </c>
      <c r="B380" s="3">
        <v>0.0</v>
      </c>
      <c r="C380" s="3">
        <v>0.0</v>
      </c>
      <c r="D380" s="3">
        <v>0.0</v>
      </c>
      <c r="E380" s="3" t="s">
        <v>383</v>
      </c>
      <c r="F380" s="3" t="str">
        <f>IFERROR(__xludf.DUMMYFUNCTION("GOOGLETRANSLATE(E380,""nl"",""en"")"),"I did not like this book, too much sex and I irritated me immensely to the protagonist. You worry I always imagine the people but Ben and his scaly boots, belly and hearing was not really hot .....")</f>
        <v>I did not like this book, too much sex and I irritated me immensely to the protagonist. You worry I always imagine the people but Ben and his scaly boots, belly and hearing was not really hot .....</v>
      </c>
    </row>
    <row r="381" ht="15.75" customHeight="1">
      <c r="A381" s="1">
        <v>379.0</v>
      </c>
      <c r="B381" s="3">
        <v>0.0</v>
      </c>
      <c r="C381" s="3">
        <v>0.0</v>
      </c>
      <c r="D381" s="3">
        <v>1.0</v>
      </c>
      <c r="E381" s="3" t="s">
        <v>384</v>
      </c>
      <c r="F381" s="3" t="str">
        <f>IFERROR(__xludf.DUMMYFUNCTION("GOOGLETRANSLATE(E381,""nl"",""en"")"),"A biography of a young woman, Anju, in India with mixed roots of a Dutch father and an Indian mother. The first part of the book is about Thomas, an entrepreneur at age is about his shoe factory transfer to his four sons. Thomas's wife is deceased and Tho"&amp;"mas decided to go to India where his eldest son Tom runs the shoe factory which has been moved from Waalwijk to Bombay. You Thomas follows in his last years when he looks back on his life, he is sad and beautiful time with. Anju when he met his life will "&amp;"shine again, he builds her case by her and her father to become a successful company in jewelry and antiques and they have four sons. After Thomas died, Anju get with various personal problems much family support. There is never a cross word and all busin"&amp;"ess activities address all positive, which is a bit unbelievable. The book describes a short period of time in which many Anju experiencing personally but unfortunately this is not worked out completely so that the book remains a little superficial. Anju "&amp;"also comes from a wealthy family making much money problems are solved. will get acquainted with the real ""incredible"" India remains a little behind and that's a shame.")</f>
        <v>A biography of a young woman, Anju, in India with mixed roots of a Dutch father and an Indian mother. The first part of the book is about Thomas, an entrepreneur at age is about his shoe factory transfer to his four sons. Thomas's wife is deceased and Thomas decided to go to India where his eldest son Tom runs the shoe factory which has been moved from Waalwijk to Bombay. You Thomas follows in his last years when he looks back on his life, he is sad and beautiful time with. Anju when he met his life will shine again, he builds her case by her and her father to become a successful company in jewelry and antiques and they have four sons. After Thomas died, Anju get with various personal problems much family support. There is never a cross word and all business activities address all positive, which is a bit unbelievable. The book describes a short period of time in which many Anju experiencing personally but unfortunately this is not worked out completely so that the book remains a little superficial. Anju also comes from a wealthy family making much money problems are solved. will get acquainted with the real "incredible" India remains a little behind and that's a shame.</v>
      </c>
    </row>
    <row r="382" ht="15.75" customHeight="1">
      <c r="A382" s="1">
        <v>380.0</v>
      </c>
      <c r="B382" s="3">
        <v>1.0</v>
      </c>
      <c r="C382" s="3">
        <v>0.0</v>
      </c>
      <c r="D382" s="3">
        <v>1.0</v>
      </c>
      <c r="E382" s="3" t="s">
        <v>385</v>
      </c>
      <c r="F382" s="3" t="str">
        <f>IFERROR(__xludf.DUMMYFUNCTION("GOOGLETRANSLATE(E382,""nl"",""en"")"),"It is a real holiday book: do not think, just read. I thought it was a shame that it was so obvious who did it. The writer tried to make very unpredictable, but because you know it's the least the obvious character.")</f>
        <v>It is a real holiday book: do not think, just read. I thought it was a shame that it was so obvious who did it. The writer tried to make very unpredictable, but because you know it's the least the obvious character.</v>
      </c>
    </row>
    <row r="383" ht="15.75" customHeight="1">
      <c r="A383" s="1">
        <v>381.0</v>
      </c>
      <c r="B383" s="3">
        <v>0.0</v>
      </c>
      <c r="C383" s="3">
        <v>0.0</v>
      </c>
      <c r="D383" s="3">
        <v>1.0</v>
      </c>
      <c r="E383" s="3" t="s">
        <v>386</v>
      </c>
      <c r="F383" s="3" t="str">
        <f>IFERROR(__xludf.DUMMYFUNCTION("GOOGLETRANSLATE(E383,""nl"",""en"")"),"The police will be notified that a girl was killed during a summer camp of the religious cult The Pure Life. However, there was found no girl. The duty policeman decided to take seriously the report and commissioner Veeteren attracted experienced detectiv"&amp;"e to investigate. He travels and visiting the summer camp. Here he met the guru and his female followers. But everyone is silent, nobody let something los.De Commissioner and silence, called the book of Håkan Nesser. An appropriate title because the inves"&amp;"tigation is not progressing because of the lack of cooperation of those involved. The rows and join the sect keeps intruders out of their territorium.In the Commissioner and silence we meet again Commissioner Veeteren his famous toothpicks. He likes good "&amp;"food, a glass of drink and cigarette. The story is again set in a fictional country. From Veeteren is becoming a familiar face to me. Håkan Nesser is a skilled writer and he also knows the necessary humor and perspective of the main character in the story"&amp;" weaving. The description of the town on the lake is sometimes visual. The same applies to descriptions of the sect and the seclusion of such gemeenschap.Het story is broadly drawn. Sometimes a little too wide for my taste. This eliminates multiple times "&amp;"the speed and power of the book. The unmasking of the killer did not come to me as a surprise. All in all I thought it was a pretty story. I better read van veeteren.")</f>
        <v>The police will be notified that a girl was killed during a summer camp of the religious cult The Pure Life. However, there was found no girl. The duty policeman decided to take seriously the report and commissioner Veeteren attracted experienced detective to investigate. He travels and visiting the summer camp. Here he met the guru and his female followers. But everyone is silent, nobody let something los.De Commissioner and silence, called the book of Håkan Nesser. An appropriate title because the investigation is not progressing because of the lack of cooperation of those involved. The rows and join the sect keeps intruders out of their territorium.In the Commissioner and silence we meet again Commissioner Veeteren his famous toothpicks. He likes good food, a glass of drink and cigarette. The story is again set in a fictional country. From Veeteren is becoming a familiar face to me. Håkan Nesser is a skilled writer and he also knows the necessary humor and perspective of the main character in the story weaving. The description of the town on the lake is sometimes visual. The same applies to descriptions of the sect and the seclusion of such gemeenschap.Het story is broadly drawn. Sometimes a little too wide for my taste. This eliminates multiple times the speed and power of the book. The unmasking of the killer did not come to me as a surprise. All in all I thought it was a pretty story. I better read van veeteren.</v>
      </c>
    </row>
    <row r="384" ht="15.75" customHeight="1">
      <c r="A384" s="1">
        <v>382.0</v>
      </c>
      <c r="B384" s="3">
        <v>0.0</v>
      </c>
      <c r="C384" s="3">
        <v>0.0</v>
      </c>
      <c r="D384" s="3">
        <v>1.0</v>
      </c>
      <c r="E384" s="3" t="s">
        <v>387</v>
      </c>
      <c r="F384" s="3" t="str">
        <f>IFERROR(__xludf.DUMMYFUNCTION("GOOGLETRANSLATE(E384,""nl"",""en"")"),"This week I read my book ""Are you crazy 'Marian Keyes out. I had beforehand mixed reactions to the book seen, but decided it was still getting used to a chance geven.Het beginning of the book. The main character Helen Walsh is struggling with persistent "&amp;"depression and this theme will constantly in the book. The story mainly revolves around the disappearance of a Laddz band member. A popular band from a bygone era that is now samenkomt.Helen again approached by an ex and takes the job to Wayne, who seems "&amp;"to have disappeared from the globe to track. She comes into contact with the other band members and trying to pry information. In addition, they will know more facts and gradually they can all together knopen.Persoonlijk this book was for me a bit of a le"&amp;"tdown. The area around the Helen disease, this was a heavy book. Not the airy that I had expected. Therefore, this book was a long lie and I had to drag me through half the story. As the end drew near, the book was better. Still, my opinion of the book al"&amp;"ready been formed, and I gave it a rating of 2/5 .My country challenge is there in danger by this book to read! Ireland, I can check off my list.")</f>
        <v>This week I read my book "Are you crazy 'Marian Keyes out. I had beforehand mixed reactions to the book seen, but decided it was still getting used to a chance geven.Het beginning of the book. The main character Helen Walsh is struggling with persistent depression and this theme will constantly in the book. The story mainly revolves around the disappearance of a Laddz band member. A popular band from a bygone era that is now samenkomt.Helen again approached by an ex and takes the job to Wayne, who seems to have disappeared from the globe to track. She comes into contact with the other band members and trying to pry information. In addition, they will know more facts and gradually they can all together knopen.Persoonlijk this book was for me a bit of a letdown. The area around the Helen disease, this was a heavy book. Not the airy that I had expected. Therefore, this book was a long lie and I had to drag me through half the story. As the end drew near, the book was better. Still, my opinion of the book already been formed, and I gave it a rating of 2/5 .My country challenge is there in danger by this book to read! Ireland, I can check off my list.</v>
      </c>
    </row>
    <row r="385" ht="15.75" customHeight="1">
      <c r="A385" s="1">
        <v>383.0</v>
      </c>
      <c r="B385" s="3">
        <v>1.0</v>
      </c>
      <c r="C385" s="3">
        <v>1.0</v>
      </c>
      <c r="D385" s="3">
        <v>1.0</v>
      </c>
      <c r="E385" s="3" t="s">
        <v>388</v>
      </c>
      <c r="F385" s="3" t="str">
        <f>IFERROR(__xludf.DUMMYFUNCTION("GOOGLETRANSLATE(E385,""nl"",""en"")"),"At its birth Lilith was because of her rare gift from her parents removed by the magician Kasimirh. If dragons changer he used her to continually expand its power in the name of the deity Jacob and the old world to unite under his rule. Lilith initially i"&amp;"n her young naivety believe all his lies and faithful dog village after village wins and places in ashes, discovered the truth wronged and decides to flee him. She tries little by little all the puzzle pieces of her past to fit together but eventually com"&amp;"es to the conclusion they abomination without fighting back can laten.Kim at Tusscher know exactly how they can build a fantasy world and does so without getting lost in a multitude of descriptive texts. It creates a desolate area with a predominantly med"&amp;"ieval character and a touch of steampunk. The whole feel something like a mix of high fantasy with a gothic touch. Do not expect excessive grand staged battles, the overtone is passed through the psychological conflict of the main character with her own d"&amp;"emons. The story is paced nicely maintained throughout the book and the reader is privy in dribs and drabs in the history of Lilith. The result is a highly accessible fantasy which young and old will delight with functional dialogues and a well-developed "&amp;"storyline. Each boekenfan which is crazy fantasy, can not ignore this trilogy. Kim at Tusscher sets a standard where they can match and it will probably not last long enough for authors she wins the international market. The english Naomi Novik has risen.")</f>
        <v>At its birth Lilith was because of her rare gift from her parents removed by the magician Kasimirh. If dragons changer he used her to continually expand its power in the name of the deity Jacob and the old world to unite under his rule. Lilith initially in her young naivety believe all his lies and faithful dog village after village wins and places in ashes, discovered the truth wronged and decides to flee him. She tries little by little all the puzzle pieces of her past to fit together but eventually comes to the conclusion they abomination without fighting back can laten.Kim at Tusscher know exactly how they can build a fantasy world and does so without getting lost in a multitude of descriptive texts. It creates a desolate area with a predominantly medieval character and a touch of steampunk. The whole feel something like a mix of high fantasy with a gothic touch. Do not expect excessive grand staged battles, the overtone is passed through the psychological conflict of the main character with her own demons. The story is paced nicely maintained throughout the book and the reader is privy in dribs and drabs in the history of Lilith. The result is a highly accessible fantasy which young and old will delight with functional dialogues and a well-developed storyline. Each boekenfan which is crazy fantasy, can not ignore this trilogy. Kim at Tusscher sets a standard where they can match and it will probably not last long enough for authors she wins the international market. The english Naomi Novik has risen.</v>
      </c>
    </row>
    <row r="386" ht="15.75" customHeight="1">
      <c r="A386" s="1">
        <v>384.0</v>
      </c>
      <c r="B386" s="3">
        <v>1.0</v>
      </c>
      <c r="C386" s="3">
        <v>1.0</v>
      </c>
      <c r="D386" s="3">
        <v>1.0</v>
      </c>
      <c r="E386" s="3" t="s">
        <v>389</v>
      </c>
      <c r="F386" s="3" t="str">
        <f>IFERROR(__xludf.DUMMYFUNCTION("GOOGLETRANSLATE(E386,""nl"",""en"")"),"But to attack the bush: I'd like to keep a passionate plea for reading books in paper form and especially this novel. The novel after Mattias shows once again see the symbiosis cover story and can enter! During and after reading the novel, I often let my "&amp;"hand go on the cover of this book. Eight midnight blue feathers, of unequal size (tribute to designer Lyanne Tonk!) Are slightly increased in the I omslag.Omdat springs was very nice I was reading extra keen on a clue why this spring was chosen. Gradually"&amp;" it became clear that ""something"" had taken place in a concert hall called the Feathers and roadie Issam we hear the words ""Black Feathers"" vallen.Een reader pointed out to me that there were eight characters in the novel (I did not counted). I immedi"&amp;"ately thought of the eight characters veren.Acht lifelike passing, their character, behavior problems and deepest feelings are clearly described in clear terms. Some people are almost immediately clear what relation they stood to Mattias, like his girlfri"&amp;"end Amber, and his mother and a friend Quentin. Other persons, that are as distinctive and evocative, it takes longer for you to put them in their relation to Mattias. Yet that wait until the penny drops, no impediment to enjoying the novel. It creates a "&amp;"subtle tension, not like the tension in thrillers, but as you would expect from literature. It should especially be predictable! The great sadness that someone is after losing a loved one, is what this is all about. Peter Zantingh explored that theme so t"&amp;"hat you feel the sadness come at you from all sides without crying or whining is. He does so in a way that is very suggestive. Example: [Reed and Henry, grandparents] ""But after Mattias they both weeks were unsure whether they were sleeping."" Something "&amp;"else is at issue here: the now common phenomenon grief of private individuals is transferred to the big public. The character Amber brings that heart-rending forward. Everyone appropriates her sorrows; relatives and friends of Mattias is understandable, b"&amp;"ut newspapers, reporters, eyewitnesses, TV shows, Facebook and Twitter, there is the loudest mourned. It takes a long time before they can say the sorrow of her is.De simple and very smart style, with sentences not too much and not too little but just the"&amp;"ir effectiveness, no ballast of frills. The eight characters think, say and do what they need to do. Zantingh writes, not as it could have been, but as it has been. So and not otherwise it gegaan.Absoluut recommended four big stars!")</f>
        <v>But to attack the bush: I'd like to keep a passionate plea for reading books in paper form and especially this novel. The novel after Mattias shows once again see the symbiosis cover story and can enter! During and after reading the novel, I often let my hand go on the cover of this book. Eight midnight blue feathers, of unequal size (tribute to designer Lyanne Tonk!) Are slightly increased in the I omslag.Omdat springs was very nice I was reading extra keen on a clue why this spring was chosen. Gradually it became clear that "something" had taken place in a concert hall called the Feathers and roadie Issam we hear the words "Black Feathers" vallen.Een reader pointed out to me that there were eight characters in the novel (I did not counted). I immediately thought of the eight characters veren.Acht lifelike passing, their character, behavior problems and deepest feelings are clearly described in clear terms. Some people are almost immediately clear what relation they stood to Mattias, like his girlfriend Amber, and his mother and a friend Quentin. Other persons, that are as distinctive and evocative, it takes longer for you to put them in their relation to Mattias. Yet that wait until the penny drops, no impediment to enjoying the novel. It creates a subtle tension, not like the tension in thrillers, but as you would expect from literature. It should especially be predictable! The great sadness that someone is after losing a loved one, is what this is all about. Peter Zantingh explored that theme so that you feel the sadness come at you from all sides without crying or whining is. He does so in a way that is very suggestive. Example: [Reed and Henry, grandparents] "But after Mattias they both weeks were unsure whether they were sleeping." Something else is at issue here: the now common phenomenon grief of private individuals is transferred to the big public. The character Amber brings that heart-rending forward. Everyone appropriates her sorrows; relatives and friends of Mattias is understandable, but newspapers, reporters, eyewitnesses, TV shows, Facebook and Twitter, there is the loudest mourned. It takes a long time before they can say the sorrow of her is.De simple and very smart style, with sentences not too much and not too little but just their effectiveness, no ballast of frills. The eight characters think, say and do what they need to do. Zantingh writes, not as it could have been, but as it has been. So and not otherwise it gegaan.Absoluut recommended four big stars!</v>
      </c>
    </row>
    <row r="387" ht="15.75" customHeight="1">
      <c r="A387" s="1">
        <v>385.0</v>
      </c>
      <c r="B387" s="3">
        <v>0.0</v>
      </c>
      <c r="C387" s="3">
        <v>1.0</v>
      </c>
      <c r="D387" s="3">
        <v>1.0</v>
      </c>
      <c r="E387" s="3" t="s">
        <v>390</v>
      </c>
      <c r="F387" s="3" t="str">
        <f>IFERROR(__xludf.DUMMYFUNCTION("GOOGLETRANSLATE(E387,""nl"",""en"")"),"The disadvantage of psychological thrillers sometimes the general lack of tension. In the absence thereof must bear the quality of the story and the way of telling the entire book and there is no safety net left for one of two whether to temporarily fail."&amp;" It therefore requires quite a bit of an author and only the very best in my view, able to hold its own in this genre. You fall because immediately the basket if you are unable consistently to captivate the reader and should regularly put the wrong leg. I"&amp;"f not, then the story soon as the familiar fizzled and the book will be pushed in the shortest time on the side. Despite the high degree of difficulty, there are still quite a lot of new writers who are trying to differentiate within the genre and from Ca"&amp;"lifornia Jodi Compton may undoubtedly one of the most talented are counted. She debuted in 2003 with the book's missing husband and introduced in it driven detective Sarah Pribek, who managed to quickly impress because of its great social commitment to th"&amp;"e readership. The book almost screamed for a sequel and two years later it also in the form of the also surprising the chilly house, which Compton knew her newfound reputation bevestigen.In the chilly house are many storylines from the first book of Jodi "&amp;"Compton back. That may be nice to get a complete picture, if the reader has not read her first book. But on the other hand it can also distract from the new story, which you absolutely must keep your attention. Sarah Pribek is instructed to look for the l"&amp;"ost Aidan Hennessy, the son of a successful author who, after some troubles with his father on the earth seems to have disappeared. They also need to figure alert about a doctor who seems totally illegal to practice his profession. During her search for H"&amp;"ennessy she comes into contact with the entire family and especially with the twin Aidan, the handsome Marlin Chen, who is trying to hold together her family on her own. What happens after the death of her mother is not easy, and even harder when her fath"&amp;"er landed after a stroke in the hospital. Slowly but surely Pribek begin to realize that a lot is going on within the family but they all have their reasons to tell the truth verbergen.Met a wonderful way of Jodi Compton has written an excellent book, whe"&amp;"re the underlying tension is constantly felt. Immediately from the beginning it seems quite clear that the family Hennessy much to hide, but you hardly get the chance to put the finger on the sore spot. It's almost as if you have to analyze the facts with"&amp;" Pribek and your brain has to hurt to be wise to all information and that the correct conclusions to draw. But every time you think you're on to something, it turns out later anyway just to be different and you can actually start again. The desperation on"&amp;" the detective and then comes over you can then feel yourself literally. Meanwhile examining Pribek also keeps the illegal practices of the doctor quite busy reader. Is the doctor a fraud that must be addressed, whether he is possibly still very good job?"&amp;" If so, a police investigator would that allow or should they bring the man to justice. Moral issues are a beautiful part of psychological thrillers and chilly in the house you get is more for kiezen.Het this second book by Jodi Compton absolute winner an"&amp;"d Sarah Pribek a real-life detective. Hence, after reading this book, there is only one possible conclusion: Jodi Compton is a talent and will become a sensation.")</f>
        <v>The disadvantage of psychological thrillers sometimes the general lack of tension. In the absence thereof must bear the quality of the story and the way of telling the entire book and there is no safety net left for one of two whether to temporarily fail. It therefore requires quite a bit of an author and only the very best in my view, able to hold its own in this genre. You fall because immediately the basket if you are unable consistently to captivate the reader and should regularly put the wrong leg. If not, then the story soon as the familiar fizzled and the book will be pushed in the shortest time on the side. Despite the high degree of difficulty, there are still quite a lot of new writers who are trying to differentiate within the genre and from California Jodi Compton may undoubtedly one of the most talented are counted. She debuted in 2003 with the book's missing husband and introduced in it driven detective Sarah Pribek, who managed to quickly impress because of its great social commitment to the readership. The book almost screamed for a sequel and two years later it also in the form of the also surprising the chilly house, which Compton knew her newfound reputation bevestigen.In the chilly house are many storylines from the first book of Jodi Compton back. That may be nice to get a complete picture, if the reader has not read her first book. But on the other hand it can also distract from the new story, which you absolutely must keep your attention. Sarah Pribek is instructed to look for the lost Aidan Hennessy, the son of a successful author who, after some troubles with his father on the earth seems to have disappeared. They also need to figure alert about a doctor who seems totally illegal to practice his profession. During her search for Hennessy she comes into contact with the entire family and especially with the twin Aidan, the handsome Marlin Chen, who is trying to hold together her family on her own. What happens after the death of her mother is not easy, and even harder when her father landed after a stroke in the hospital. Slowly but surely Pribek begin to realize that a lot is going on within the family but they all have their reasons to tell the truth verbergen.Met a wonderful way of Jodi Compton has written an excellent book, where the underlying tension is constantly felt. Immediately from the beginning it seems quite clear that the family Hennessy much to hide, but you hardly get the chance to put the finger on the sore spot. It's almost as if you have to analyze the facts with Pribek and your brain has to hurt to be wise to all information and that the correct conclusions to draw. But every time you think you're on to something, it turns out later anyway just to be different and you can actually start again. The desperation on the detective and then comes over you can then feel yourself literally. Meanwhile examining Pribek also keeps the illegal practices of the doctor quite busy reader. Is the doctor a fraud that must be addressed, whether he is possibly still very good job? If so, a police investigator would that allow or should they bring the man to justice. Moral issues are a beautiful part of psychological thrillers and chilly in the house you get is more for kiezen.Het this second book by Jodi Compton absolute winner and Sarah Pribek a real-life detective. Hence, after reading this book, there is only one possible conclusion: Jodi Compton is a talent and will become a sensation.</v>
      </c>
    </row>
    <row r="388" ht="15.75" customHeight="1">
      <c r="A388" s="1">
        <v>386.0</v>
      </c>
      <c r="B388" s="3">
        <v>1.0</v>
      </c>
      <c r="C388" s="3">
        <v>1.0</v>
      </c>
      <c r="D388" s="3">
        <v>1.0</v>
      </c>
      <c r="E388" s="3" t="s">
        <v>391</v>
      </c>
      <c r="F388" s="3" t="str">
        <f>IFERROR(__xludf.DUMMYFUNCTION("GOOGLETRANSLATE(E388,""nl"",""en"")"),"Not the best of this series about a wacky inventor who only pressure is to save the day with his friends ... But the smooth writing style, rhetoric and humor ...!")</f>
        <v>Not the best of this series about a wacky inventor who only pressure is to save the day with his friends ... But the smooth writing style, rhetoric and humor ...!</v>
      </c>
    </row>
    <row r="389" ht="15.75" customHeight="1">
      <c r="A389" s="1">
        <v>387.0</v>
      </c>
      <c r="B389" s="3">
        <v>0.0</v>
      </c>
      <c r="C389" s="3">
        <v>0.0</v>
      </c>
      <c r="D389" s="3">
        <v>0.0</v>
      </c>
      <c r="E389" s="3" t="s">
        <v>392</v>
      </c>
      <c r="F389" s="3" t="str">
        <f>IFERROR(__xludf.DUMMYFUNCTION("GOOGLETRANSLATE(E389,""nl"",""en"")"),"A whopper of a book in several pages (930 pages), but unfortunately not in story. However, the story starts promising but soon the story is punctuated by various pseudo-scientific facts and theories. From Part 2, there is no stopping him. This story begin"&amp;"s more to tend to some more happe actual paper where the reader to a message. We get pages long a boring lesson in microbiology, DNA, geology, plate tectonics, etc ..... The times when it still really is a pleasure to read are scarce. And then there is al"&amp;"so the moralizing about how the man as 'supreme being' life on earth verknoeit.Een such story belongs in the list blockbuster Deep Impact, The Abyss, 2012, .... Unfortunately blockbusters are often bad stories and score mainly because of their special eff"&amp;"ects and cinema experience.")</f>
        <v>A whopper of a book in several pages (930 pages), but unfortunately not in story. However, the story starts promising but soon the story is punctuated by various pseudo-scientific facts and theories. From Part 2, there is no stopping him. This story begins more to tend to some more happe actual paper where the reader to a message. We get pages long a boring lesson in microbiology, DNA, geology, plate tectonics, etc ..... The times when it still really is a pleasure to read are scarce. And then there is also the moralizing about how the man as 'supreme being' life on earth verknoeit.Een such story belongs in the list blockbuster Deep Impact, The Abyss, 2012, .... Unfortunately blockbusters are often bad stories and score mainly because of their special effects and cinema experience.</v>
      </c>
    </row>
    <row r="390" ht="15.75" customHeight="1">
      <c r="A390" s="1">
        <v>388.0</v>
      </c>
      <c r="B390" s="3">
        <v>0.0</v>
      </c>
      <c r="C390" s="3">
        <v>0.0</v>
      </c>
      <c r="D390" s="3">
        <v>0.0</v>
      </c>
      <c r="E390" s="3" t="s">
        <v>393</v>
      </c>
      <c r="F390" s="3" t="str">
        <f>IFERROR(__xludf.DUMMYFUNCTION("GOOGLETRANSLATE(E390,""nl"",""en"")"),"A disappointment ... I read earlier work of Coben (the title escapes me now) and was not really convinced, but still wanted to try something with the Bolitar series. Phew, what an annoying human being is that Myron Bolitar. Perhaps it to me and I understo"&amp;"od there is no irony; I irritated me immensely to this nice one, with its variegated to repository equally infuriating assistants cozy tacks in one of the most improbable plots in recent years. The thing just collapsed under the weight of its own twists, "&amp;"such that Coben the last 50 pages. Needs to make clear to the reader what the situation actually is in the stem. This was definitely my last Harlan Coben.")</f>
        <v>A disappointment ... I read earlier work of Coben (the title escapes me now) and was not really convinced, but still wanted to try something with the Bolitar series. Phew, what an annoying human being is that Myron Bolitar. Perhaps it to me and I understood there is no irony; I irritated me immensely to this nice one, with its variegated to repository equally infuriating assistants cozy tacks in one of the most improbable plots in recent years. The thing just collapsed under the weight of its own twists, such that Coben the last 50 pages. Needs to make clear to the reader what the situation actually is in the stem. This was definitely my last Harlan Coben.</v>
      </c>
    </row>
    <row r="391" ht="15.75" customHeight="1">
      <c r="A391" s="1">
        <v>389.0</v>
      </c>
      <c r="B391" s="3">
        <v>1.0</v>
      </c>
      <c r="C391" s="3">
        <v>1.0</v>
      </c>
      <c r="D391" s="3">
        <v>1.0</v>
      </c>
      <c r="E391" s="3" t="s">
        <v>394</v>
      </c>
      <c r="F391" s="3" t="str">
        <f>IFERROR(__xludf.DUMMYFUNCTION("GOOGLETRANSLATE(E391,""nl"",""en"")"),"I found so far her best book! From beginning to end it is very exciting. I could really hard road leggen.Telkens relieved when both ladies (Rizzoli and Maura), it brought out alive :-) This book should really read if you like Tess Gerritsen.")</f>
        <v>I found so far her best book! From beginning to end it is very exciting. I could really hard road leggen.Telkens relieved when both ladies (Rizzoli and Maura), it brought out alive :-) This book should really read if you like Tess Gerritsen.</v>
      </c>
    </row>
    <row r="392" ht="15.75" customHeight="1">
      <c r="A392" s="1">
        <v>390.0</v>
      </c>
      <c r="B392" s="3">
        <v>1.0</v>
      </c>
      <c r="C392" s="3">
        <v>0.0</v>
      </c>
      <c r="D392" s="3">
        <v>0.0</v>
      </c>
      <c r="E392" s="3" t="s">
        <v>395</v>
      </c>
      <c r="F392" s="3" t="str">
        <f>IFERROR(__xludf.DUMMYFUNCTION("GOOGLETRANSLATE(E392,""nl"",""en"")"),"I thought it was a pretty exciting book and the best Saskia Noort.Alles what came next was worse and worse, in my opinion ... I'm not a fan of Saskia Noort, but with this book I have good time to me.")</f>
        <v>I thought it was a pretty exciting book and the best Saskia Noort.Alles what came next was worse and worse, in my opinion ... I'm not a fan of Saskia Noort, but with this book I have good time to me.</v>
      </c>
    </row>
    <row r="393" ht="15.75" customHeight="1">
      <c r="A393" s="1">
        <v>391.0</v>
      </c>
      <c r="B393" s="3">
        <v>0.0</v>
      </c>
      <c r="C393" s="3">
        <v>0.0</v>
      </c>
      <c r="D393" s="3">
        <v>0.0</v>
      </c>
      <c r="E393" s="3" t="s">
        <v>396</v>
      </c>
      <c r="F393" s="3" t="str">
        <f>IFERROR(__xludf.DUMMYFUNCTION("GOOGLETRANSLATE(E393,""nl"",""en"")"),"The official name for Flemish pilot airplane pilot. I know a fellow who worked for the selection cell of the government. At one time he had a job for an airplane pilot. Prompt presented itself a candidate to the admittedly had never flown, but perfectly c"&amp;"apable considered to after landing at the controls of the pilot and take over the plane on the tarmac to the hangar to taxi! What is a control plane else? This hilarious anecdote welled up spontaneously to mind when reading the leech. The book is mainly w"&amp;"ritten in a very bureaucratic style. A girl strangled with a cord-like weapon. In the living room hang decorations in the form of portraits. From the autumn, we had a double murder case that we could bring to a successful conclusion, tell two friends in a"&amp;" jovial call each other. Some critics call this style timeless, but makes me a dowdy, rake lush impression. That style hindered my immersion in the story, because I do not believe that people think or talk, and certainly not all at once. Therefore it was "&amp;"not a real person, but remained stiff cameos in a story that does not more consistent with my perception. Who is now an entire afternoon in the kitchen to make a pot of fresh tomato soup? No, not slow housewife just happens to be the lady who moments late"&amp;"r succeed, starting from zero, within minutes to come forth with three steaming cups of coffee. This works even my Senseo niet.Erg explicit descriptions strengthen the stiff language. It seems Books wants to keep the reader stiff hand without own imaginat"&amp;"ion. After you hear repeatedly in the tension of the story was that the sun already set, so it was dark and time is running out, rushing two detectives will drive to an appointment. You can read his pale face was lit up every time an oncoming car with bri"&amp;"ght headlights came around the bend. I like to oncoming traffic on Aliens with bright lights would have thought hebben.Die official insistence weighs heavily on the smooth progress of the story. That is still down moreover occasionally interrupted lessons"&amp;" for local history. Does one suspect a dark painted door, before we hear what he has to say, we must willy nilly squeeze through an explanation of Napoleon House and castle women. Not uninteresting enough, but somewhat out of place in the expectation bow."&amp;" The same grim determination, I found the characters. Main character detective Petersen is a man whose moral authority is unquestionable. Books That fact does not put loosely in the course of the story, but that is ingedramd with edifying examples. discar"&amp;"d food you do not! show friends you do not! There Petersen is very clear over.Inmiddels I'm clear. Marco's second thriller not get me banned. The main cause is for me - not style to come through. I am aware that reviews are personal and under mine already"&amp;" many enthusiastic reviews were penned. I'm happy, because finally I wish Marco, a valued colleague critic, a successful writing career. Personally I do not think the leech will contribute to this, but fortunately others think otherwise.")</f>
        <v>The official name for Flemish pilot airplane pilot. I know a fellow who worked for the selection cell of the government. At one time he had a job for an airplane pilot. Prompt presented itself a candidate to the admittedly had never flown, but perfectly capable considered to after landing at the controls of the pilot and take over the plane on the tarmac to the hangar to taxi! What is a control plane else? This hilarious anecdote welled up spontaneously to mind when reading the leech. The book is mainly written in a very bureaucratic style. A girl strangled with a cord-like weapon. In the living room hang decorations in the form of portraits. From the autumn, we had a double murder case that we could bring to a successful conclusion, tell two friends in a jovial call each other. Some critics call this style timeless, but makes me a dowdy, rake lush impression. That style hindered my immersion in the story, because I do not believe that people think or talk, and certainly not all at once. Therefore it was not a real person, but remained stiff cameos in a story that does not more consistent with my perception. Who is now an entire afternoon in the kitchen to make a pot of fresh tomato soup? No, not slow housewife just happens to be the lady who moments later succeed, starting from zero, within minutes to come forth with three steaming cups of coffee. This works even my Senseo niet.Erg explicit descriptions strengthen the stiff language. It seems Books wants to keep the reader stiff hand without own imagination. After you hear repeatedly in the tension of the story was that the sun already set, so it was dark and time is running out, rushing two detectives will drive to an appointment. You can read his pale face was lit up every time an oncoming car with bright headlights came around the bend. I like to oncoming traffic on Aliens with bright lights would have thought hebben.Die official insistence weighs heavily on the smooth progress of the story. That is still down moreover occasionally interrupted lessons for local history. Does one suspect a dark painted door, before we hear what he has to say, we must willy nilly squeeze through an explanation of Napoleon House and castle women. Not uninteresting enough, but somewhat out of place in the expectation bow. The same grim determination, I found the characters. Main character detective Petersen is a man whose moral authority is unquestionable. Books That fact does not put loosely in the course of the story, but that is ingedramd with edifying examples. discard food you do not! show friends you do not! There Petersen is very clear over.Inmiddels I'm clear. Marco's second thriller not get me banned. The main cause is for me - not style to come through. I am aware that reviews are personal and under mine already many enthusiastic reviews were penned. I'm happy, because finally I wish Marco, a valued colleague critic, a successful writing career. Personally I do not think the leech will contribute to this, but fortunately others think otherwise.</v>
      </c>
    </row>
    <row r="394" ht="15.75" customHeight="1">
      <c r="A394" s="1">
        <v>392.0</v>
      </c>
      <c r="B394" s="3">
        <v>1.0</v>
      </c>
      <c r="C394" s="3">
        <v>1.0</v>
      </c>
      <c r="D394" s="3">
        <v>1.0</v>
      </c>
      <c r="E394" s="3" t="s">
        <v>397</v>
      </c>
      <c r="F394" s="3" t="str">
        <f>IFERROR(__xludf.DUMMYFUNCTION("GOOGLETRANSLATE(E394,""nl"",""en"")"),"'An eye for an eye' will include bullying. Jaap-Jan'm long bullied. At one point Jaap-Jan wants to do it differently: he moves to start a study. JJ gets friends. And it's fine with him. Until he an old friend bully against komt.Het book is not just about "&amp;"bullying, there are also other topics. Without the 'excess' word.Het first part of the book has a nice alternation between past and present. In the second part, this is no longer the case, but was still nice to read. Buddy has a fine writing style. You re"&amp;"ad quickly through the book, thanks to the tension, but also thanks to the schrijfstijl.Scrabble, a friend of JJ, I did happen to some times some 'fake'. I understood Scrabble not always. But it was not 'ergerlijk'.Dit book is a must: if only to reflect o"&amp;"n bullying. Actually, schools would have to put this book on their reading list. :)")</f>
        <v>'An eye for an eye' will include bullying. Jaap-Jan'm long bullied. At one point Jaap-Jan wants to do it differently: he moves to start a study. JJ gets friends. And it's fine with him. Until he an old friend bully against komt.Het book is not just about bullying, there are also other topics. Without the 'excess' word.Het first part of the book has a nice alternation between past and present. In the second part, this is no longer the case, but was still nice to read. Buddy has a fine writing style. You read quickly through the book, thanks to the tension, but also thanks to the schrijfstijl.Scrabble, a friend of JJ, I did happen to some times some 'fake'. I understood Scrabble not always. But it was not 'ergerlijk'.Dit book is a must: if only to reflect on bullying. Actually, schools would have to put this book on their reading list. :)</v>
      </c>
    </row>
    <row r="395" ht="15.75" customHeight="1">
      <c r="A395" s="1">
        <v>393.0</v>
      </c>
      <c r="B395" s="3">
        <v>0.0</v>
      </c>
      <c r="C395" s="3">
        <v>0.0</v>
      </c>
      <c r="D395" s="3">
        <v>0.0</v>
      </c>
      <c r="E395" s="3" t="s">
        <v>398</v>
      </c>
      <c r="F395" s="3" t="str">
        <f>IFERROR(__xludf.DUMMYFUNCTION("GOOGLETRANSLATE(E395,""nl"",""en"")"),"The topic is interesting but highly romanticized. Find hetaf times even childish. Many non-chronological jumps are made in time. This makes the story muddled and tebreed coverage. For example, the passage that takes place in Paris where collapsed friend t"&amp;"o death convicted, is not very relevant voorhet further story and only distracts from the original theme. If the writer had more restricted to tell Vande history before going to the fall of the Tsar and deontsnapping from Russia then had the book in my po"&amp;"wer to win.")</f>
        <v>The topic is interesting but highly romanticized. Find hetaf times even childish. Many non-chronological jumps are made in time. This makes the story muddled and tebreed coverage. For example, the passage that takes place in Paris where collapsed friend to death convicted, is not very relevant voorhet further story and only distracts from the original theme. If the writer had more restricted to tell Vande history before going to the fall of the Tsar and deontsnapping from Russia then had the book in my power to win.</v>
      </c>
    </row>
    <row r="396" ht="15.75" customHeight="1">
      <c r="A396" s="1">
        <v>394.0</v>
      </c>
      <c r="B396" s="3">
        <v>1.0</v>
      </c>
      <c r="C396" s="3">
        <v>1.0</v>
      </c>
      <c r="D396" s="3">
        <v>1.0</v>
      </c>
      <c r="E396" s="3" t="s">
        <v>399</v>
      </c>
      <c r="F396" s="3" t="str">
        <f>IFERROR(__xludf.DUMMYFUNCTION("GOOGLETRANSLATE(E396,""nl"",""en"")"),"I read this book in one sitting out. It contains different stories from different angles care of the ambulance. Sometimes violent stories, but also funny stories. Very nice to read!")</f>
        <v>I read this book in one sitting out. It contains different stories from different angles care of the ambulance. Sometimes violent stories, but also funny stories. Very nice to read!</v>
      </c>
    </row>
    <row r="397" ht="15.75" customHeight="1">
      <c r="A397" s="1">
        <v>395.0</v>
      </c>
      <c r="B397" s="3">
        <v>0.0</v>
      </c>
      <c r="C397" s="3">
        <v>0.0</v>
      </c>
      <c r="D397" s="3">
        <v>0.0</v>
      </c>
      <c r="E397" s="3" t="s">
        <v>400</v>
      </c>
      <c r="F397" s="3" t="str">
        <f>IFERROR(__xludf.DUMMYFUNCTION("GOOGLETRANSLATE(E397,""nl"",""en"")"),"After reading the Fallen-Serrie was so in love with the main players and the verhaal.Ik was overjoyed that came fallen in love and guilt I felt I see a nice addition to the serrie.maar this book is not that true. it has me very disappointed.The chapters a"&amp;"re removed from the book.")</f>
        <v>After reading the Fallen-Serrie was so in love with the main players and the verhaal.Ik was overjoyed that came fallen in love and guilt I felt I see a nice addition to the serrie.maar this book is not that true. it has me very disappointed.The chapters are removed from the book.</v>
      </c>
    </row>
    <row r="398" ht="15.75" customHeight="1">
      <c r="A398" s="1">
        <v>396.0</v>
      </c>
      <c r="B398" s="3">
        <v>1.0</v>
      </c>
      <c r="C398" s="3">
        <v>1.0</v>
      </c>
      <c r="D398" s="3">
        <v>1.0</v>
      </c>
      <c r="E398" s="3" t="s">
        <v>401</v>
      </c>
      <c r="F398" s="3" t="str">
        <f>IFERROR(__xludf.DUMMYFUNCTION("GOOGLETRANSLATE(E398,""nl"",""en"")"),"Cell 7 is an iron exciting book that keeps you up at the end in suspense! In the story follow Martha in a world without justice system. The existing legal system is performed by the public TV show.Martha was arrested with a gun in her hand at the dead bod"&amp;"y of Jackson Paige, a multimillionaire and a real celebrity audience. Everyone could him.The seems clear, Martha had the gun, she was so they would have done it at his lifeless body. But is it really as simple as they make it into the TV program: an eye f"&amp;"or an eye. This refers to the saying: an eye for an eye tooth for tand.Het TV program, the legal system and will vote whether Martha will be executed or not. She will be seven days in jail are on waiting for her dood.Ze can not get a visit in jail, she's "&amp;"a therapist, a bed, a toilet, a sink and it keeps it so bad op.Je Martha follows a day in the cell, each day a different countdown to the moment or they will be slain or niet.Je gets to know her thoughts, you follow her conversations with the therapist an"&amp;"d learn slowly kennen.Je its history discovers that it is not easy : her mother was hit and thereby deceased, her neighbor is sure arrested but everyone knows he did not do it. He was found guilty and executed. Her father was always ignored. She had a goo"&amp;"d relationship with its neighbor and neighbor and often came to visit them. The death of her mother, she quit school, she went to work to earn the money to pay for the house and should not still find death in a workhouse to geraken.Hoeveel innocent people"&amp;" for the wrong understand how the legal system ? Cell 7 reads smoothly away and you like him because you want to know how the book afloopt.Door different perspectives make you more, and you stay not hang in Martha her thoughts. You learn more about its hi"&amp;"story and how it goes on in the world of cell 7.Omdat so smoothly written reads easy, but you miss the description of some characters and cell seven times predictable.")</f>
        <v>Cell 7 is an iron exciting book that keeps you up at the end in suspense! In the story follow Martha in a world without justice system. The existing legal system is performed by the public TV show.Martha was arrested with a gun in her hand at the dead body of Jackson Paige, a multimillionaire and a real celebrity audience. Everyone could him.The seems clear, Martha had the gun, she was so they would have done it at his lifeless body. But is it really as simple as they make it into the TV program: an eye for an eye. This refers to the saying: an eye for an eye tooth for tand.Het TV program, the legal system and will vote whether Martha will be executed or not. She will be seven days in jail are on waiting for her dood.Ze can not get a visit in jail, she's a therapist, a bed, a toilet, a sink and it keeps it so bad op.Je Martha follows a day in the cell, each day a different countdown to the moment or they will be slain or niet.Je gets to know her thoughts, you follow her conversations with the therapist and learn slowly kennen.Je its history discovers that it is not easy : her mother was hit and thereby deceased, her neighbor is sure arrested but everyone knows he did not do it. He was found guilty and executed. Her father was always ignored. She had a good relationship with its neighbor and neighbor and often came to visit them. The death of her mother, she quit school, she went to work to earn the money to pay for the house and should not still find death in a workhouse to geraken.Hoeveel innocent people for the wrong understand how the legal system ? Cell 7 reads smoothly away and you like him because you want to know how the book afloopt.Door different perspectives make you more, and you stay not hang in Martha her thoughts. You learn more about its history and how it goes on in the world of cell 7.Omdat so smoothly written reads easy, but you miss the description of some characters and cell seven times predictable.</v>
      </c>
    </row>
    <row r="399" ht="15.75" customHeight="1">
      <c r="A399" s="1">
        <v>397.0</v>
      </c>
      <c r="B399" s="3">
        <v>0.0</v>
      </c>
      <c r="C399" s="3">
        <v>0.0</v>
      </c>
      <c r="D399" s="3">
        <v>1.0</v>
      </c>
      <c r="E399" s="3" t="s">
        <v>402</v>
      </c>
      <c r="F399" s="3" t="str">
        <f>IFERROR(__xludf.DUMMYFUNCTION("GOOGLETRANSLATE(E399,""nl"",""en"")"),"This is not that bad, a little constructive criticism to write here, but I will try. What I first saw was on the cover of the book, which I found very promising, and the back cover also had a promising content. So good spirits I started reading, and I mus"&amp;"t say the word psychology here is entirely appropriate for the title, I thought later, well found, and how the book reads, and how the story is also, you continues to make lezen.We the book know Sarah Pribek, which strikes me as an emotional detective. Th"&amp;"at really instinctive and intuitive acts, as it begins with the boys in the sewer jump and hop it behind each well-trained police or detective knows that you should always make sure that you always stay on the safe side, so nothing with your happening. La"&amp;"ter in the book will show that she continues to follow her emotions because she has already been commissioned, she a doctor performing illegal activities, should opsporen.Dan suddenly we meet Marlin Chen, who appeals to Sarah. She wants to go looking for "&amp;"her brother, who is already half a year away. And there she goes again, for all the emotions come unstuck, and it is a real family drama, which eigelijk nothing to do with police werk.Nou I found the content very superficial, had no depth, and hung togeth"&amp;"er with loose ends. From the heel on the branch was blown. After p. 200 it was a little exciting, and read on. But before that, I was like .. of aarrgghhhh. But just kept full, and it worked out.")</f>
        <v>This is not that bad, a little constructive criticism to write here, but I will try. What I first saw was on the cover of the book, which I found very promising, and the back cover also had a promising content. So good spirits I started reading, and I must say the word psychology here is entirely appropriate for the title, I thought later, well found, and how the book reads, and how the story is also, you continues to make lezen.We the book know Sarah Pribek, which strikes me as an emotional detective. That really instinctive and intuitive acts, as it begins with the boys in the sewer jump and hop it behind each well-trained police or detective knows that you should always make sure that you always stay on the safe side, so nothing with your happening. Later in the book will show that she continues to follow her emotions because she has already been commissioned, she a doctor performing illegal activities, should opsporen.Dan suddenly we meet Marlin Chen, who appeals to Sarah. She wants to go looking for her brother, who is already half a year away. And there she goes again, for all the emotions come unstuck, and it is a real family drama, which eigelijk nothing to do with police werk.Nou I found the content very superficial, had no depth, and hung together with loose ends. From the heel on the branch was blown. After p. 200 it was a little exciting, and read on. But before that, I was like .. of aarrgghhhh. But just kept full, and it worked out.</v>
      </c>
    </row>
    <row r="400" ht="15.75" customHeight="1">
      <c r="A400" s="1">
        <v>398.0</v>
      </c>
      <c r="B400" s="3">
        <v>1.0</v>
      </c>
      <c r="C400" s="3">
        <v>1.0</v>
      </c>
      <c r="D400" s="3">
        <v>1.0</v>
      </c>
      <c r="E400" s="3" t="s">
        <v>403</v>
      </c>
      <c r="F400" s="3" t="str">
        <f>IFERROR(__xludf.DUMMYFUNCTION("GOOGLETRANSLATE(E400,""nl"",""en"")"),"Impressive record of the life of a Muslim girl who converted to Christ and to the consequences to live. Reads like a very exciting thriller.")</f>
        <v>Impressive record of the life of a Muslim girl who converted to Christ and to the consequences to live. Reads like a very exciting thriller.</v>
      </c>
    </row>
    <row r="401" ht="15.75" customHeight="1">
      <c r="A401" s="1">
        <v>399.0</v>
      </c>
      <c r="B401" s="3">
        <v>0.0</v>
      </c>
      <c r="C401" s="3">
        <v>0.0</v>
      </c>
      <c r="D401" s="3">
        <v>0.0</v>
      </c>
      <c r="E401" s="3" t="s">
        <v>404</v>
      </c>
      <c r="F401" s="3" t="str">
        <f>IFERROR(__xludf.DUMMYFUNCTION("GOOGLETRANSLATE(E401,""nl"",""en"")"),"I have deliberately not read other comments on this book, because I like a self assessment form, but I now see that my opinion is so divided about it. I must say I automatically expect much good from Simone van der Vlugt, but this book is really me terrib"&amp;"ly disappointing. It's so simplistic and totally exciting, I felt that I could write it myself. The denouement is something good, but all in all I have only negative feelings. Unfortunately.")</f>
        <v>I have deliberately not read other comments on this book, because I like a self assessment form, but I now see that my opinion is so divided about it. I must say I automatically expect much good from Simone van der Vlugt, but this book is really me terribly disappointing. It's so simplistic and totally exciting, I felt that I could write it myself. The denouement is something good, but all in all I have only negative feelings. Unfortunately.</v>
      </c>
    </row>
    <row r="402" ht="15.75" customHeight="1">
      <c r="A402" s="1">
        <v>400.0</v>
      </c>
      <c r="B402" s="3">
        <v>1.0</v>
      </c>
      <c r="C402" s="3">
        <v>1.0</v>
      </c>
      <c r="D402" s="3">
        <v>1.0</v>
      </c>
      <c r="E402" s="3" t="s">
        <v>405</v>
      </c>
      <c r="F402" s="3" t="str">
        <f>IFERROR(__xludf.DUMMYFUNCTION("GOOGLETRANSLATE(E402,""nl"",""en"")"),"A historical novel that is difficult to explain away. Tension was interspersed with beautiful atmosphere descriptions. The whole is described a visual, a good performance, there will be given of how it is around 1490 to went on in Florence. The battle bet"&amp;"ween wealthy families who exerted influence on politics in this region.")</f>
        <v>A historical novel that is difficult to explain away. Tension was interspersed with beautiful atmosphere descriptions. The whole is described a visual, a good performance, there will be given of how it is around 1490 to went on in Florence. The battle between wealthy families who exerted influence on politics in this region.</v>
      </c>
    </row>
    <row r="403" ht="15.75" customHeight="1">
      <c r="A403" s="1">
        <v>401.0</v>
      </c>
      <c r="B403" s="3">
        <v>0.0</v>
      </c>
      <c r="C403" s="3">
        <v>0.0</v>
      </c>
      <c r="D403" s="3">
        <v>0.0</v>
      </c>
      <c r="E403" s="3" t="s">
        <v>406</v>
      </c>
      <c r="F403" s="3" t="str">
        <f>IFERROR(__xludf.DUMMYFUNCTION("GOOGLETRANSLATE(E403,""nl"",""en"")"),"On alliteration and good senses no shortage are the secrets, the debut of the Flemish journalist and presenter Thomas Siffer (1964). But as 'Masterful' touted novel lacks pointe and onevenwichtig.Het book describes the relationship of Benedetto, café and "&amp;"shop owner (kaduke grocery) in a southern Italian village, with the Fleming Lou Debouvry ( ""stubbornly incapable of a brutal reality check to see ""). Lou is a celeb from Belgium who believes in ""the delayed South"" Castelnuovo found a refuge to which h"&amp;"e can recover from ""the passionate North"". With its exuberant performance, he has the reticent Benedetto the opposite. Yet there is a relationship between two mannen.Volgens the blurb handles the novel about friendship and betrayal. But as a reader come"&amp;"s over you feel that the writer was not really concerned with themes, but just wanted to tell a smooth, nice story. That tone and speed reminiscent of the book Kluun. But there is much wrong with it are the secrets in order to enter the competition. The n"&amp;"arrative perspective alternates between narrator and omniscient. The Benedetto passages buoys, but in other areas is the story flat tone and atmosphere. Initially seems intended to distinguish between the world of Lou and Benedetto, but halfway through th"&amp;"e book fades the original style difference more and more novel and runs toward a grotesque end. As the events are more serious, the tone luchtiger.Siffer know how to write to bring a reader smoothly. For an article or column can be very enjoyable, but it "&amp;"is too lean to captivate more than 220 pages. It is not without risk psychologizing about possible agreements between author and protagonist. Looking at what the internet has to say, there is here undeniable parallels. Both Thomas and Lou Siffer Debouvry "&amp;"had one editor of a tabloid magazine and presenter of a TV program. In the novel Debouvry flirts full of bravado with his performance. Siffer in an interview about the meeting with his wife: Are these secrets?")</f>
        <v>On alliteration and good senses no shortage are the secrets, the debut of the Flemish journalist and presenter Thomas Siffer (1964). But as 'Masterful' touted novel lacks pointe and onevenwichtig.Het book describes the relationship of Benedetto, café and shop owner (kaduke grocery) in a southern Italian village, with the Fleming Lou Debouvry ( "stubbornly incapable of a brutal reality check to see "). Lou is a celeb from Belgium who believes in "the delayed South" Castelnuovo found a refuge to which he can recover from "the passionate North". With its exuberant performance, he has the reticent Benedetto the opposite. Yet there is a relationship between two mannen.Volgens the blurb handles the novel about friendship and betrayal. But as a reader comes over you feel that the writer was not really concerned with themes, but just wanted to tell a smooth, nice story. That tone and speed reminiscent of the book Kluun. But there is much wrong with it are the secrets in order to enter the competition. The narrative perspective alternates between narrator and omniscient. The Benedetto passages buoys, but in other areas is the story flat tone and atmosphere. Initially seems intended to distinguish between the world of Lou and Benedetto, but halfway through the book fades the original style difference more and more novel and runs toward a grotesque end. As the events are more serious, the tone luchtiger.Siffer know how to write to bring a reader smoothly. For an article or column can be very enjoyable, but it is too lean to captivate more than 220 pages. It is not without risk psychologizing about possible agreements between author and protagonist. Looking at what the internet has to say, there is here undeniable parallels. Both Thomas and Lou Siffer Debouvry had one editor of a tabloid magazine and presenter of a TV program. In the novel Debouvry flirts full of bravado with his performance. Siffer in an interview about the meeting with his wife: Are these secrets?</v>
      </c>
    </row>
    <row r="404" ht="15.75" customHeight="1">
      <c r="A404" s="1">
        <v>402.0</v>
      </c>
      <c r="B404" s="3">
        <v>0.0</v>
      </c>
      <c r="C404" s="3">
        <v>0.0</v>
      </c>
      <c r="D404" s="3">
        <v>0.0</v>
      </c>
      <c r="E404" s="3" t="s">
        <v>407</v>
      </c>
      <c r="F404" s="3" t="str">
        <f>IFERROR(__xludf.DUMMYFUNCTION("GOOGLETRANSLATE(E404,""nl"",""en"")"),"Read May 2007. I have the next review of written Balcourt Amy is a young woman, half English, half French. Her father was beheaded during the French Revolution and her mother fled with her to England, where she grew up with family. Her only passion is loo"&amp;"king to go to the Purple Gentian, the successor of the Scarlet Pimpernel and joined his covenant to sluiten.Wanneer her brother invited her to join him in Paris, she grabbed the chance with both hands and goes with her niece Jane and a chaperone on the ro"&amp;"ad. Now she can go find the Purple Gentian! During the crossing she meets Lord Richard Selwick and is fiercely arguing with him, unaware that he is the Purple Gentian. They get caught in a game of attracting and repelling and go from sizzling resin trip t"&amp;"o high flashing anger. But who is the Pink Carnation toes ?? I read the book curve. The writer had intended to write a historical novel, but has not progressed beyond a three-penny novel with a historical slant. The language is childish (at every turn Amy"&amp;" swallowed her anger with Grrrr) and Amy is - I assume unintentionally - put down as a silly, potty, impulsive child who can only pester and stamp their feet when they do not krijgt.En her sense of course there must also be a portion of sex in the book. A"&amp;"gain, the author saves the shelf completely wrong with the brooding language I am also only come in worse bouquetreeksboekjes.En why Eloise, the student of history, the book is included me completely puzzled. Those few chapters add nothing to the verhaal."&amp;"Afgaande the text on the back of the book, I'm going to read it in the expectation that I got hold of an interesting historical novel. That it was in any case. It is in my opinion certainly no chicklit, although I give it difficult an unambiguous definiti"&amp;"on like that. I would like to classify the book as a breezy holiday novelette wegleest the raft at a time that you do not want your head. More pretension should not have the book.")</f>
        <v>Read May 2007. I have the next review of written Balcourt Amy is a young woman, half English, half French. Her father was beheaded during the French Revolution and her mother fled with her to England, where she grew up with family. Her only passion is looking to go to the Purple Gentian, the successor of the Scarlet Pimpernel and joined his covenant to sluiten.Wanneer her brother invited her to join him in Paris, she grabbed the chance with both hands and goes with her niece Jane and a chaperone on the road. Now she can go find the Purple Gentian! During the crossing she meets Lord Richard Selwick and is fiercely arguing with him, unaware that he is the Purple Gentian. They get caught in a game of attracting and repelling and go from sizzling resin trip to high flashing anger. But who is the Pink Carnation toes ?? I read the book curve. The writer had intended to write a historical novel, but has not progressed beyond a three-penny novel with a historical slant. The language is childish (at every turn Amy swallowed her anger with Grrrr) and Amy is - I assume unintentionally - put down as a silly, potty, impulsive child who can only pester and stamp their feet when they do not krijgt.En her sense of course there must also be a portion of sex in the book. Again, the author saves the shelf completely wrong with the brooding language I am also only come in worse bouquetreeksboekjes.En why Eloise, the student of history, the book is included me completely puzzled. Those few chapters add nothing to the verhaal.Afgaande the text on the back of the book, I'm going to read it in the expectation that I got hold of an interesting historical novel. That it was in any case. It is in my opinion certainly no chicklit, although I give it difficult an unambiguous definition like that. I would like to classify the book as a breezy holiday novelette wegleest the raft at a time that you do not want your head. More pretension should not have the book.</v>
      </c>
    </row>
    <row r="405" ht="15.75" customHeight="1">
      <c r="A405" s="1">
        <v>403.0</v>
      </c>
      <c r="B405" s="3">
        <v>0.0</v>
      </c>
      <c r="C405" s="3">
        <v>0.0</v>
      </c>
      <c r="D405" s="3">
        <v>1.0</v>
      </c>
      <c r="E405" s="3" t="s">
        <v>408</v>
      </c>
      <c r="F405" s="3" t="str">
        <f>IFERROR(__xludf.DUMMYFUNCTION("GOOGLETRANSLATE(E405,""nl"",""en"")"),"Chemistry is a thin young adult book of 134 pages. The cover is very nice and fits well with the verhaal.Chemie is about 17-year-old Emma who comes in the summer on a class trip to Greece. Handsome Mr. Vandevelde is one of the two supervisors and that is "&amp;"a reason for her to have even more to look forward. Most girls in the class, and some of the boys have a crush on Mr. Vandevelde and Emma there 1. She knows that a relationship between them is impossible, but that makes it more exciting. Then it seems tha"&amp;"t Mr. Vandevelde may also have an eye on her. Is there really a chemistry between them? The book is written smoothly and you also fly right through. I was within a few hours off. Occasionally some Belgian words between them, but they come also from Belgiu"&amp;"m no longer as normaal.Verder I liked the main character is not really a nice girl, she was in my opinion way too superficial. It was fairly written, but not my kind of story.")</f>
        <v>Chemistry is a thin young adult book of 134 pages. The cover is very nice and fits well with the verhaal.Chemie is about 17-year-old Emma who comes in the summer on a class trip to Greece. Handsome Mr. Vandevelde is one of the two supervisors and that is a reason for her to have even more to look forward. Most girls in the class, and some of the boys have a crush on Mr. Vandevelde and Emma there 1. She knows that a relationship between them is impossible, but that makes it more exciting. Then it seems that Mr. Vandevelde may also have an eye on her. Is there really a chemistry between them? The book is written smoothly and you also fly right through. I was within a few hours off. Occasionally some Belgian words between them, but they come also from Belgium no longer as normaal.Verder I liked the main character is not really a nice girl, she was in my opinion way too superficial. It was fairly written, but not my kind of story.</v>
      </c>
    </row>
    <row r="406" ht="15.75" customHeight="1">
      <c r="A406" s="1">
        <v>404.0</v>
      </c>
      <c r="B406" s="3">
        <v>0.0</v>
      </c>
      <c r="C406" s="3">
        <v>0.0</v>
      </c>
      <c r="D406" s="3">
        <v>0.0</v>
      </c>
      <c r="E406" s="3" t="s">
        <v>409</v>
      </c>
      <c r="F406" s="3" t="str">
        <f>IFERROR(__xludf.DUMMYFUNCTION("GOOGLETRANSLATE(E406,""nl"",""en"")"),"A bit of a setback, this book. I looked for a long time to it, because I already years behind the counter working as a sideline. Unfortunately it did not meet my expectations. Of course there were some nice quotes on who really recognizable. But Anna Sam "&amp;"has been a cashier in France. As things are really quite different. Moreover, was it not written so hilarious ... Too bad!")</f>
        <v>A bit of a setback, this book. I looked for a long time to it, because I already years behind the counter working as a sideline. Unfortunately it did not meet my expectations. Of course there were some nice quotes on who really recognizable. But Anna Sam has been a cashier in France. As things are really quite different. Moreover, was it not written so hilarious ... Too bad!</v>
      </c>
    </row>
    <row r="407" ht="15.75" customHeight="1">
      <c r="A407" s="1">
        <v>405.0</v>
      </c>
      <c r="B407" s="3">
        <v>1.0</v>
      </c>
      <c r="C407" s="3">
        <v>1.0</v>
      </c>
      <c r="D407" s="3">
        <v>1.0</v>
      </c>
      <c r="E407" s="3" t="s">
        <v>410</v>
      </c>
      <c r="F407" s="3" t="str">
        <f>IFERROR(__xludf.DUMMYFUNCTION("GOOGLETRANSLATE(E407,""nl"",""en"")"),"Wolf is a collection of 13 essays on women, compiled by Maartje Later Veer. With contributions include Herien Wensink, Anaïs Van Ertvelde, Naema Tahir, José Rozenbroek and Bo Houwelingen.Wolf is clearly a child of its time. The pussygrabber have impressio"&amp;"n left in the White House and the # METOO movement and are encouraged to ask new, critical questions. How free are we as women today actually real? Saves the pendulum sometimes? Women and anger, that goes well together? What is so strongly to the contribu"&amp;"tions in this volume is that they not only emphasize the continuing importance of feminism, but also dare to recognize them the feminist movement is not perfect. That ""we women"" sometimes cast a patriarchal view of the world. We sometimes drift. That is"&amp;" not all black or white is.Verschillende essays Wolf additionally use an intersectional perspective. For example, reflected are the intersection between woman and living with a disability, or life are in the oriental culture, age or older. These essays we"&amp;"re by far my favorites, and these contributions I will definitely return. Only LGBTQ voice I found lacking in that area. The essays often depart from the dichotomy between man and woman, and take this perhaps too little account of the gray areas which all"&amp;"ows the head to make them gekeken.Los Wolf a strong overall impression. Those looking for an easy to read, accurate and critical book about what it is to his wife, will certainly find something to their taste in these essays.")</f>
        <v>Wolf is a collection of 13 essays on women, compiled by Maartje Later Veer. With contributions include Herien Wensink, Anaïs Van Ertvelde, Naema Tahir, José Rozenbroek and Bo Houwelingen.Wolf is clearly a child of its time. The pussygrabber have impression left in the White House and the # METOO movement and are encouraged to ask new, critical questions. How free are we as women today actually real? Saves the pendulum sometimes? Women and anger, that goes well together? What is so strongly to the contributions in this volume is that they not only emphasize the continuing importance of feminism, but also dare to recognize them the feminist movement is not perfect. That "we women" sometimes cast a patriarchal view of the world. We sometimes drift. That is not all black or white is.Verschillende essays Wolf additionally use an intersectional perspective. For example, reflected are the intersection between woman and living with a disability, or life are in the oriental culture, age or older. These essays were by far my favorites, and these contributions I will definitely return. Only LGBTQ voice I found lacking in that area. The essays often depart from the dichotomy between man and woman, and take this perhaps too little account of the gray areas which allows the head to make them gekeken.Los Wolf a strong overall impression. Those looking for an easy to read, accurate and critical book about what it is to his wife, will certainly find something to their taste in these essays.</v>
      </c>
    </row>
    <row r="408" ht="15.75" customHeight="1">
      <c r="A408" s="1">
        <v>406.0</v>
      </c>
      <c r="B408" s="3">
        <v>1.0</v>
      </c>
      <c r="C408" s="3">
        <v>1.0</v>
      </c>
      <c r="D408" s="3">
        <v>1.0</v>
      </c>
      <c r="E408" s="3" t="s">
        <v>411</v>
      </c>
      <c r="F408" s="3" t="str">
        <f>IFERROR(__xludf.DUMMYFUNCTION("GOOGLETRANSLATE(E408,""nl"",""en"")"),"You travel every day to work. You do not think about it. You go to the train, sit on a chair (if you're lucky), you read a book or newspaper, or on your phone. Once you get off at the place of destination. And every day opnieuw.Dezelfde escalator same pla"&amp;"tform, the doors of the train stopping exactly where you stand. And if you know what your habits are, know another one that maybe ... I'll see you about commuters, routines and obsessie.Mijn first thought after reading this book was that I'm not happy com"&amp;"muter. My days, hours, and my journey to work is different every time. How different it is for Zoe Walker.Vanuit different perspectives, we read the story of Zoe Walker, it is a commuter with a daily routine that not only they know but others know of her "&amp;"habits. 'How?' We ask you to get out there and understanding in.Zoë developed a mild form of paranoia where you naturally will last as there are many characters in the story which are eligible to be designated as a perpetrator. And to .Agente Kelly Swift "&amp;"extent the story progresses, there are some who lose weight (in my opinion) has charged past but determined the culprit found and warned not to thereby occasionally to circumvent the rules and thereby so her career putting the game. But her tenacity is no"&amp;"t for nothing ... I see you contains 41 chapters and an epilogue which is not lying. Clare writing style is catchy, smooth and convincing. The characters that are past come to my idea worked well enough to actually allow me to doen.Waar after reading Mea "&amp;"Culpa not the enthusiasm shared by many readers Clare I now know how to convince her excellent work. With interest I look forward to you next thriller.Na reading I'll see you ride the train / subway never be the same whether you do or do not commuter, I a"&amp;"m overtuigd.Ik see you give your substance to reflect on your own habits and routines and where necessary will adjust them, too I'm sure.")</f>
        <v>You travel every day to work. You do not think about it. You go to the train, sit on a chair (if you're lucky), you read a book or newspaper, or on your phone. Once you get off at the place of destination. And every day opnieuw.Dezelfde escalator same platform, the doors of the train stopping exactly where you stand. And if you know what your habits are, know another one that maybe ... I'll see you about commuters, routines and obsessie.Mijn first thought after reading this book was that I'm not happy commuter. My days, hours, and my journey to work is different every time. How different it is for Zoe Walker.Vanuit different perspectives, we read the story of Zoe Walker, it is a commuter with a daily routine that not only they know but others know of her habits. 'How?' We ask you to get out there and understanding in.Zoë developed a mild form of paranoia where you naturally will last as there are many characters in the story which are eligible to be designated as a perpetrator. And to .Agente Kelly Swift extent the story progresses, there are some who lose weight (in my opinion) has charged past but determined the culprit found and warned not to thereby occasionally to circumvent the rules and thereby so her career putting the game. But her tenacity is not for nothing ... I see you contains 41 chapters and an epilogue which is not lying. Clare writing style is catchy, smooth and convincing. The characters that are past come to my idea worked well enough to actually allow me to doen.Waar after reading Mea Culpa not the enthusiasm shared by many readers Clare I now know how to convince her excellent work. With interest I look forward to you next thriller.Na reading I'll see you ride the train / subway never be the same whether you do or do not commuter, I am overtuigd.Ik see you give your substance to reflect on your own habits and routines and where necessary will adjust them, too I'm sure.</v>
      </c>
    </row>
    <row r="409" ht="15.75" customHeight="1">
      <c r="A409" s="1">
        <v>407.0</v>
      </c>
      <c r="B409" s="3">
        <v>1.0</v>
      </c>
      <c r="C409" s="3">
        <v>1.0</v>
      </c>
      <c r="D409" s="3">
        <v>1.0</v>
      </c>
      <c r="E409" s="3" t="s">
        <v>412</v>
      </c>
      <c r="F409" s="3" t="str">
        <f>IFERROR(__xludf.DUMMYFUNCTION("GOOGLETRANSLATE(E409,""nl"",""en"")"),"George works in a car wash near Edegem. As a maintenance man he works evenings arranged by himself about. On such a night he heard hissing in a water tank and discovers a strange green animal. The animal is skittish but will after some time anyway to rest"&amp;" in Georges presence and George renamed the Splinter. One day Frank, a colleague of George, bitten by Splinter and ends up in the hospital. He barely survives the bite and spends months in the hospital. Then Frank appears changed from a bastard in a very "&amp;"nice and gentle person. Due to the bite, the operator of the car wash behind the existence of Splinter and he wants to destroy the animal with rat poison. Splinter is smart and find his own way home to Georges. He and his wife Diana decide to keep him, bu"&amp;"t soon Diana bitten. She is a very sweet and cheerful woman but like Frank changed her personality in the exact opposite of what she was ... Marc Kerkhof (1964) writes about what he knows. After all, he lives in Edegem and was a technician in a carwash. T"&amp;"hat makes him ideally suited to the details that make up the background of the book, its fine and properly explained to. A few years ago had to give Kerkhof his job as a technician by back problems and he began his time to complete writing. Shorter storie"&amp;"s at first but in March 2017 also issued small book Lost time. Then he found shelter with Godijn Publishing and this ultimately led to Beethoven, a rather special thriller. Marc Kerkhofs writes very smoothly and spontaneously. His characters are very real"&amp;" and are already at the first character to life. You see them before you hear them talk, feel how they think, and all because Kerkhofs by how you have to transfer to paper. falls over his language but one small weakness to say and that is that typical Dut"&amp;"ch words do not work in a Flemish story. Kerkhofs mixes in the book some typical Flemish words with some typical Dutch words. Under pressure from the editor perhaps? Not a good idea. Leave a book that takes place in the Netherlands contain hesitate Dutch "&amp;"words and a book that takes place in Flanders Flemish words, that works both fine, but outside their natural context, they do not work. Fortunately, the only thing to grumble is because content is the story more than successful (a little bit). A hard thri"&amp;"ller is not. The same green animal was in the hands of, say, a Stephen King emerged as a grotesque monster with an occasional paranormal pinch unadulterated horror there, but Marc Kerkhofs keeps feet on the ground. The story unfolds naturally and the auth"&amp;"or never have to bend over backwards to knock the plot. He works the character changes bitten characters ever further and explores how protagonist George deals with this hand while trying to figure out what exactly is going on and on the other hand tries "&amp;"to glue pieces to make the victims. The book fits his gentle character very well within the trend already Hebban Thriller Debut Award in 2017 dominated. Those who sleep poorly horror, have therefore nothing to fear, the plot does not dare in that directio"&amp;"n, though there appear cover and synopsis though to suggest. Morning reading start is also an option for this book grabs you and is guaranteed to have read before bedtime.")</f>
        <v>George works in a car wash near Edegem. As a maintenance man he works evenings arranged by himself about. On such a night he heard hissing in a water tank and discovers a strange green animal. The animal is skittish but will after some time anyway to rest in Georges presence and George renamed the Splinter. One day Frank, a colleague of George, bitten by Splinter and ends up in the hospital. He barely survives the bite and spends months in the hospital. Then Frank appears changed from a bastard in a very nice and gentle person. Due to the bite, the operator of the car wash behind the existence of Splinter and he wants to destroy the animal with rat poison. Splinter is smart and find his own way home to Georges. He and his wife Diana decide to keep him, but soon Diana bitten. She is a very sweet and cheerful woman but like Frank changed her personality in the exact opposite of what she was ... Marc Kerkhof (1964) writes about what he knows. After all, he lives in Edegem and was a technician in a carwash. That makes him ideally suited to the details that make up the background of the book, its fine and properly explained to. A few years ago had to give Kerkhof his job as a technician by back problems and he began his time to complete writing. Shorter stories at first but in March 2017 also issued small book Lost time. Then he found shelter with Godijn Publishing and this ultimately led to Beethoven, a rather special thriller. Marc Kerkhofs writes very smoothly and spontaneously. His characters are very real and are already at the first character to life. You see them before you hear them talk, feel how they think, and all because Kerkhofs by how you have to transfer to paper. falls over his language but one small weakness to say and that is that typical Dutch words do not work in a Flemish story. Kerkhofs mixes in the book some typical Flemish words with some typical Dutch words. Under pressure from the editor perhaps? Not a good idea. Leave a book that takes place in the Netherlands contain hesitate Dutch words and a book that takes place in Flanders Flemish words, that works both fine, but outside their natural context, they do not work. Fortunately, the only thing to grumble is because content is the story more than successful (a little bit). A hard thriller is not. The same green animal was in the hands of, say, a Stephen King emerged as a grotesque monster with an occasional paranormal pinch unadulterated horror there, but Marc Kerkhofs keeps feet on the ground. The story unfolds naturally and the author never have to bend over backwards to knock the plot. He works the character changes bitten characters ever further and explores how protagonist George deals with this hand while trying to figure out what exactly is going on and on the other hand tries to glue pieces to make the victims. The book fits his gentle character very well within the trend already Hebban Thriller Debut Award in 2017 dominated. Those who sleep poorly horror, have therefore nothing to fear, the plot does not dare in that direction, though there appear cover and synopsis though to suggest. Morning reading start is also an option for this book grabs you and is guaranteed to have read before bedtime.</v>
      </c>
    </row>
    <row r="410" ht="15.75" customHeight="1">
      <c r="A410" s="1">
        <v>408.0</v>
      </c>
      <c r="B410" s="3">
        <v>0.0</v>
      </c>
      <c r="C410" s="3">
        <v>0.0</v>
      </c>
      <c r="D410" s="3">
        <v>1.0</v>
      </c>
      <c r="E410" s="3" t="s">
        <v>413</v>
      </c>
      <c r="F410" s="3" t="str">
        <f>IFERROR(__xludf.DUMMYFUNCTION("GOOGLETRANSLATE(E410,""nl"",""en"")"),"A pigeon with a mailbag leave the subway and attracts traveling to spread a message of peace. Here and there she interrupts her flight to prevent or make new friends conflict. The dove is a welcome guest and manages a lot of other birds involving its peac"&amp;"e mission. Supported by the text of the iconic song Imagine she puts her journey further and turn others to verspreiden.Het same message seems a wonderful idea for the message that John Lennon with his song in the world sent in a children's book to be pac"&amp;"kaged. French illustrator Jean Jullien made it drawings. Which are characterized by their simplicity. The thick lines and large colored surfaces provide an organized whole that is fun to watch. The illustrated birds are very diverse and Jullien does his b"&amp;"est not too much to repeat. Yet not all completely packed as intended. Almost everyone can sing Imagine, the text is well known and precisely that, this picture book (4+) in the way. While there are obvious effort has been made to pictures and text on eac"&amp;"h tune, and the story is pretty dove found around the remains wringing. The message of the text and the drawings is the same, but it is children difficult, for example, the picture of a dove subway exits to rhyme with the words ""imagine there's no heaven"&amp;""" or an image of two hummingbirds over a flower with "" imagine no possessions "". Some illustrations succeeds. Beautiful is that of the dove already embraced new friends with the caption ""and the world will live as one.'De Dutch translation of Ted van "&amp;"Lieshout was successful and does not affect the original. On each page which can be found in smaller print. That makes it easier to effectively read the picture book, but it must be sought as to the location on the page where the governed is hiding. Visua"&amp;"lly, the original English text retains the ascendancy that makes this book more a must for fans of the Beatles than an asset to the bookshelves of young readers. This is further confirmed by the inevitable preface by Lennon's widow Yoko Ono, who manages h"&amp;"is legacy. She obviously right when she says that Lennon's words today have nothing to lose power, but they will be wrong. For children, such a pre-word and superfluous for an adult audience, it is to be concise and cliché. In a more extensive and deeper "&amp;"afterword were her words more into its own komen.De proceeds from this book go to Amnesty International, an organization dedicated to the observance of human rights. The choice of John Lennon's Imagine is therefore not surprising. The song fits perfectly "&amp;"with the values ​​it presupposes. However, a picture book is unfortunately not quite the right medium for the translation that they want to make this.")</f>
        <v>A pigeon with a mailbag leave the subway and attracts traveling to spread a message of peace. Here and there she interrupts her flight to prevent or make new friends conflict. The dove is a welcome guest and manages a lot of other birds involving its peace mission. Supported by the text of the iconic song Imagine she puts her journey further and turn others to verspreiden.Het same message seems a wonderful idea for the message that John Lennon with his song in the world sent in a children's book to be packaged. French illustrator Jean Jullien made it drawings. Which are characterized by their simplicity. The thick lines and large colored surfaces provide an organized whole that is fun to watch. The illustrated birds are very diverse and Jullien does his best not too much to repeat. Yet not all completely packed as intended. Almost everyone can sing Imagine, the text is well known and precisely that, this picture book (4+) in the way. While there are obvious effort has been made to pictures and text on each tune, and the story is pretty dove found around the remains wringing. The message of the text and the drawings is the same, but it is children difficult, for example, the picture of a dove subway exits to rhyme with the words "imagine there's no heaven" or an image of two hummingbirds over a flower with " imagine no possessions ". Some illustrations succeeds. Beautiful is that of the dove already embraced new friends with the caption "and the world will live as one.'De Dutch translation of Ted van Lieshout was successful and does not affect the original. On each page which can be found in smaller print. That makes it easier to effectively read the picture book, but it must be sought as to the location on the page where the governed is hiding. Visually, the original English text retains the ascendancy that makes this book more a must for fans of the Beatles than an asset to the bookshelves of young readers. This is further confirmed by the inevitable preface by Lennon's widow Yoko Ono, who manages his legacy. She obviously right when she says that Lennon's words today have nothing to lose power, but they will be wrong. For children, such a pre-word and superfluous for an adult audience, it is to be concise and cliché. In a more extensive and deeper afterword were her words more into its own komen.De proceeds from this book go to Amnesty International, an organization dedicated to the observance of human rights. The choice of John Lennon's Imagine is therefore not surprising. The song fits perfectly with the values ​​it presupposes. However, a picture book is unfortunately not quite the right medium for the translation that they want to make this.</v>
      </c>
    </row>
    <row r="411" ht="15.75" customHeight="1">
      <c r="A411" s="1">
        <v>409.0</v>
      </c>
      <c r="B411" s="3">
        <v>1.0</v>
      </c>
      <c r="C411" s="3">
        <v>1.0</v>
      </c>
      <c r="D411" s="3">
        <v>1.0</v>
      </c>
      <c r="E411" s="3" t="s">
        <v>414</v>
      </c>
      <c r="F411" s="3" t="str">
        <f>IFERROR(__xludf.DUMMYFUNCTION("GOOGLETRANSLATE(E411,""nl"",""en"")"),"In February this year was author Jon Palfreman RTL Late Night at the table. This science journalist from the United States once made a documentary about Parkinson's patients and what it happens? In 2011 he was himself diagnosed with Parkinson's. In the br"&amp;"oadcast, he says it was his destiny to write this book. A job for everyone who has to deal with Parkinson's in their omgeving.Een disease was named one of which lived some 200 years ago: James Parkinson. He called it the shaking palsy (the shaking palsy) "&amp;"due to the tremors, stiffness and slowness of movement. A neurodegenerative disease in which the complex interplay between brains and muscles are affected by a lack of dopamine. The revelation usually occurs after the age of 60, but roughly one in 10 deve"&amp;"loped the disease already for the 40th year. So was Michael J. Fox, among others, known as Marty McFly in the Back to the Future trilogy, already in its 30th told that he had the disease. He put his own foundation dedicated to Parkinson's research (Michae"&amp;"l J. Fox Foundation) .Mensen with Parkinson's often difficult to walk, may end up at a later stage in a wheelchair and dependent on a walker, but bikes often the best. Keep moving is a very important factor. The disease itself can not be delayed, the adve"&amp;"rse effects though. Physiotherapy this works remarkably well. The main pathological source of the disease, the substantia nigra and the hallmark of Parkinson's disease, the so called Levy-cells are extensively exposed. Moreover, the forms of treatment and"&amp;" medications are covered, as well as experiments transplanting fetal dopamine neurons in the brains of Parkinson's victims (or parki's, as they sometimes call themselves) .Beautiful addition to this American translation is that it talks about ParkinsonNet"&amp;", a Dutch network of trained health care professionals who treat patients. Bas Bloem, a professor of neurology, put this organization together with Marten Munneke on. He also wrote the foreword. In the back, the reader will find a small annex on Parkinson"&amp;"Net.Palfreman Cast Brain Storming a very powerful and informative analysis down that numerous studies are discussed and worked out in plain language. It is very timely that even describes the rise of NeuroPhage al. This company is now a new treatment appr"&amp;"oach to testing. Very important or perhaps even shocking, is the part about placebo effects. In several studies showed that placebo effects sometimes persisted for months. Interesting question here is: where do the brains, with this great loss, dopamine t"&amp;"han enough away to arrange a placebo effect that is strong enough to bring improvements to trigger that can last very long? There is hope!")</f>
        <v>In February this year was author Jon Palfreman RTL Late Night at the table. This science journalist from the United States once made a documentary about Parkinson's patients and what it happens? In 2011 he was himself diagnosed with Parkinson's. In the broadcast, he says it was his destiny to write this book. A job for everyone who has to deal with Parkinson's in their omgeving.Een disease was named one of which lived some 200 years ago: James Parkinson. He called it the shaking palsy (the shaking palsy) due to the tremors, stiffness and slowness of movement. A neurodegenerative disease in which the complex interplay between brains and muscles are affected by a lack of dopamine. The revelation usually occurs after the age of 60, but roughly one in 10 developed the disease already for the 40th year. So was Michael J. Fox, among others, known as Marty McFly in the Back to the Future trilogy, already in its 30th told that he had the disease. He put his own foundation dedicated to Parkinson's research (Michael J. Fox Foundation) .Mensen with Parkinson's often difficult to walk, may end up at a later stage in a wheelchair and dependent on a walker, but bikes often the best. Keep moving is a very important factor. The disease itself can not be delayed, the adverse effects though. Physiotherapy this works remarkably well. The main pathological source of the disease, the substantia nigra and the hallmark of Parkinson's disease, the so called Levy-cells are extensively exposed. Moreover, the forms of treatment and medications are covered, as well as experiments transplanting fetal dopamine neurons in the brains of Parkinson's victims (or parki's, as they sometimes call themselves) .Beautiful addition to this American translation is that it talks about ParkinsonNet, a Dutch network of trained health care professionals who treat patients. Bas Bloem, a professor of neurology, put this organization together with Marten Munneke on. He also wrote the foreword. In the back, the reader will find a small annex on ParkinsonNet.Palfreman Cast Brain Storming a very powerful and informative analysis down that numerous studies are discussed and worked out in plain language. It is very timely that even describes the rise of NeuroPhage al. This company is now a new treatment approach to testing. Very important or perhaps even shocking, is the part about placebo effects. In several studies showed that placebo effects sometimes persisted for months. Interesting question here is: where do the brains, with this great loss, dopamine than enough away to arrange a placebo effect that is strong enough to bring improvements to trigger that can last very long? There is hope!</v>
      </c>
    </row>
    <row r="412" ht="15.75" customHeight="1">
      <c r="A412" s="1">
        <v>410.0</v>
      </c>
      <c r="B412" s="3">
        <v>1.0</v>
      </c>
      <c r="C412" s="3">
        <v>1.0</v>
      </c>
      <c r="D412" s="3">
        <v>1.0</v>
      </c>
      <c r="E412" s="3" t="s">
        <v>415</v>
      </c>
      <c r="F412" s="3" t="str">
        <f>IFERROR(__xludf.DUMMYFUNCTION("GOOGLETRANSLATE(E412,""nl"",""en"")"),"After the second book (The dead face) had read out in record time, I immediately booked in the dark at the library. And this book was again a real page turner; I liked it even better than part two of the series. I think that's because this book was realis"&amp;"tic about it after the most gruesome murders in the second boek.Smoky Barrett and her team asked by the director of the FBI himself to the murder of the wife converted son of a congressman to investigate. It soon turns out that they are not the first woma"&amp;"n who was killed in this way: the murderer turns out about 20 years to be active! All murder appear to have a shocking secret. When Smoky discovered how the killer has discovered the secrets is the story of a stroomversnelling.Een real page turner! Mcfady"&amp;"en doing good research on the conditions that he uses in his book, which comes across the story believable and authentic. Quickly searching for the next book!")</f>
        <v>After the second book (The dead face) had read out in record time, I immediately booked in the dark at the library. And this book was again a real page turner; I liked it even better than part two of the series. I think that's because this book was realistic about it after the most gruesome murders in the second boek.Smoky Barrett and her team asked by the director of the FBI himself to the murder of the wife converted son of a congressman to investigate. It soon turns out that they are not the first woman who was killed in this way: the murderer turns out about 20 years to be active! All murder appear to have a shocking secret. When Smoky discovered how the killer has discovered the secrets is the story of a stroomversnelling.Een real page turner! Mcfadyen doing good research on the conditions that he uses in his book, which comes across the story believable and authentic. Quickly searching for the next book!</v>
      </c>
    </row>
    <row r="413" ht="15.75" customHeight="1">
      <c r="A413" s="1">
        <v>411.0</v>
      </c>
      <c r="B413" s="3">
        <v>0.0</v>
      </c>
      <c r="C413" s="3">
        <v>0.0</v>
      </c>
      <c r="D413" s="3">
        <v>0.0</v>
      </c>
      <c r="E413" s="3" t="s">
        <v>416</v>
      </c>
      <c r="F413" s="3" t="str">
        <f>IFERROR(__xludf.DUMMYFUNCTION("GOOGLETRANSLATE(E413,""nl"",""en"")"),"One and all dullness. Pubertal ongein.Heel shame this book is uitgegeven.Literatuurvervuiling.")</f>
        <v>One and all dullness. Pubertal ongein.Heel shame this book is uitgegeven.Literatuurvervuiling.</v>
      </c>
    </row>
    <row r="414" ht="15.75" customHeight="1">
      <c r="A414" s="1">
        <v>412.0</v>
      </c>
      <c r="B414" s="3">
        <v>0.0</v>
      </c>
      <c r="C414" s="3">
        <v>0.0</v>
      </c>
      <c r="D414" s="3">
        <v>0.0</v>
      </c>
      <c r="E414" s="3" t="s">
        <v>417</v>
      </c>
      <c r="F414" s="3" t="str">
        <f>IFERROR(__xludf.DUMMYFUNCTION("GOOGLETRANSLATE(E414,""nl"",""en"")"),"Well-written, but predictable and little vernieuwend.SPOILER ALERT! Marit main character, a naive sparrow is quite annoying after a while. So that I was sorry she survived the attempt on her life at the end.")</f>
        <v>Well-written, but predictable and little vernieuwend.SPOILER ALERT! Marit main character, a naive sparrow is quite annoying after a while. So that I was sorry she survived the attempt on her life at the end.</v>
      </c>
    </row>
    <row r="415" ht="15.75" customHeight="1">
      <c r="A415" s="1">
        <v>413.0</v>
      </c>
      <c r="B415" s="3">
        <v>1.0</v>
      </c>
      <c r="C415" s="3">
        <v>1.0</v>
      </c>
      <c r="D415" s="3">
        <v>1.0</v>
      </c>
      <c r="E415" s="3" t="s">
        <v>418</v>
      </c>
      <c r="F415" s="3" t="str">
        <f>IFERROR(__xludf.DUMMYFUNCTION("GOOGLETRANSLATE(E415,""nl"",""en"")"),"This third and final part of the acclaimed Millennium series I can actually say the same about the weather than previous books. Plus is firstly very thorough way Larsson are building up story to an exciting climax, secondly appealing protagonist Lisbeth S"&amp;"alander (he, I read somewhere, partly based on the also Swedish character Pippi Longstocking) and third are compelling writing style . Bummer nevertheless remains that Stieg does need a lot of words to tell his story. These 650 pages are really too many t"&amp;"o tell the final part of the story: how Salander after narrowly the escaped death, being sued and how Mikael Blomqvist and other faithful succeed in the underlying intrigue, which penetrates into parts of the Swedish intelligence, uncover and bring into t"&amp;"he open and thus to exonerate Lisbeth. I still think the trilogy perhaps could have been better, as there is a considerable editorial stroke was made. the publisher was perhaps too respectful opposite Larsson's work, which they released posthumously? I su"&amp;"spect it ... Anyway, somehow a worthy end of a very fine series!")</f>
        <v>This third and final part of the acclaimed Millennium series I can actually say the same about the weather than previous books. Plus is firstly very thorough way Larsson are building up story to an exciting climax, secondly appealing protagonist Lisbeth Salander (he, I read somewhere, partly based on the also Swedish character Pippi Longstocking) and third are compelling writing style . Bummer nevertheless remains that Stieg does need a lot of words to tell his story. These 650 pages are really too many to tell the final part of the story: how Salander after narrowly the escaped death, being sued and how Mikael Blomqvist and other faithful succeed in the underlying intrigue, which penetrates into parts of the Swedish intelligence, uncover and bring into the open and thus to exonerate Lisbeth. I still think the trilogy perhaps could have been better, as there is a considerable editorial stroke was made. the publisher was perhaps too respectful opposite Larsson's work, which they released posthumously? I suspect it ... Anyway, somehow a worthy end of a very fine series!</v>
      </c>
    </row>
    <row r="416" ht="15.75" customHeight="1">
      <c r="A416" s="1">
        <v>414.0</v>
      </c>
      <c r="B416" s="3">
        <v>1.0</v>
      </c>
      <c r="C416" s="3">
        <v>1.0</v>
      </c>
      <c r="D416" s="3">
        <v>1.0</v>
      </c>
      <c r="E416" s="3" t="s">
        <v>419</v>
      </c>
      <c r="F416" s="3" t="str">
        <f>IFERROR(__xludf.DUMMYFUNCTION("GOOGLETRANSLATE(E416,""nl"",""en"")"),"We rarely see a thriller immediately come up with the offender and fortunately for Shadows remains a story that remains fascinating and exciting until the last page. After all, the reason being unraveled bit by bit and although the puzzle at any given tim"&amp;"e is made, readers can book until the last minute but difficult discard. The tension is carefully built up has reached a certain height. From there, this voltage is again reduced tidy will ensure that the reader with a full and satisfied feeling. The alte"&amp;"rnation between the characters and the different perspectives makes this a unique thriller. The reader can guess the plot at some point and despite Shadows remains a fine piece of writing, which readers will be impressed. A must, even for non-fans of the "&amp;"genre.")</f>
        <v>We rarely see a thriller immediately come up with the offender and fortunately for Shadows remains a story that remains fascinating and exciting until the last page. After all, the reason being unraveled bit by bit and although the puzzle at any given time is made, readers can book until the last minute but difficult discard. The tension is carefully built up has reached a certain height. From there, this voltage is again reduced tidy will ensure that the reader with a full and satisfied feeling. The alternation between the characters and the different perspectives makes this a unique thriller. The reader can guess the plot at some point and despite Shadows remains a fine piece of writing, which readers will be impressed. A must, even for non-fans of the genre.</v>
      </c>
    </row>
    <row r="417" ht="15.75" customHeight="1">
      <c r="A417" s="1">
        <v>415.0</v>
      </c>
      <c r="B417" s="3">
        <v>1.0</v>
      </c>
      <c r="C417" s="3">
        <v>1.0</v>
      </c>
      <c r="D417" s="3">
        <v>1.0</v>
      </c>
      <c r="E417" s="3" t="s">
        <v>420</v>
      </c>
      <c r="F417" s="3" t="str">
        <f>IFERROR(__xludf.DUMMYFUNCTION("GOOGLETRANSLATE(E417,""nl"",""en"")"),"Belinda Bauer puts her characters Shipcott very intimate ... I've already had the plan to go on vacation. I would like the people there willingly once ontmoeten.Het book is more like a novel than a thriller ... you walk through the 327 pages along with a "&amp;"close-knit community that is a woman by the strange death with different eyes at each kijken.Lézen So!!!!!!!")</f>
        <v>Belinda Bauer puts her characters Shipcott very intimate ... I've already had the plan to go on vacation. I would like the people there willingly once ontmoeten.Het book is more like a novel than a thriller ... you walk through the 327 pages along with a close-knit community that is a woman by the strange death with different eyes at each kijken.Lézen So!!!!!!!</v>
      </c>
    </row>
    <row r="418" ht="15.75" customHeight="1">
      <c r="A418" s="1">
        <v>416.0</v>
      </c>
      <c r="B418" s="3">
        <v>0.0</v>
      </c>
      <c r="C418" s="3">
        <v>0.0</v>
      </c>
      <c r="D418" s="3">
        <v>0.0</v>
      </c>
      <c r="E418" s="3" t="s">
        <v>421</v>
      </c>
      <c r="F418" s="3" t="str">
        <f>IFERROR(__xludf.DUMMYFUNCTION("GOOGLETRANSLATE(E418,""nl"",""en"")"),"The story is that slow start and I was at first a bit of trouble by biting. While reading you come to know more about the syndrome, Tourette syndrome and compulsive statements and tics lap I often laugh at the way it was described ... After a few chapters"&amp;" there is more story when a man driving up and fleeing slaan.Kris Hopper and come in a Spanish mountain village up where a threatening atmosphere hanging and if it breaks the highly contagious bird flu virus, they want to go away secretly while their forb"&amp;"idden to leave the village because of the infection. She laps it to their stores and try on the only access road to escape, which failed ... In their desperation they try to get away on a mountain road, which also did not work and were forced to return ba"&amp;"ck to the village Odrin.Dan they are faced with a tradition of witchcraft and then it was all me what wazig.Vanaf this moment I had no desire to read the book too!")</f>
        <v>The story is that slow start and I was at first a bit of trouble by biting. While reading you come to know more about the syndrome, Tourette syndrome and compulsive statements and tics lap I often laugh at the way it was described ... After a few chapters there is more story when a man driving up and fleeing slaan.Kris Hopper and come in a Spanish mountain village up where a threatening atmosphere hanging and if it breaks the highly contagious bird flu virus, they want to go away secretly while their forbidden to leave the village because of the infection. She laps it to their stores and try on the only access road to escape, which failed ... In their desperation they try to get away on a mountain road, which also did not work and were forced to return back to the village Odrin.Dan they are faced with a tradition of witchcraft and then it was all me what wazig.Vanaf this moment I had no desire to read the book too!</v>
      </c>
    </row>
    <row r="419" ht="15.75" customHeight="1">
      <c r="A419" s="1">
        <v>417.0</v>
      </c>
      <c r="B419" s="3">
        <v>0.0</v>
      </c>
      <c r="C419" s="3">
        <v>0.0</v>
      </c>
      <c r="D419" s="3">
        <v>0.0</v>
      </c>
      <c r="E419" s="3" t="s">
        <v>422</v>
      </c>
      <c r="F419" s="3" t="str">
        <f>IFERROR(__xludf.DUMMYFUNCTION("GOOGLETRANSLATE(E419,""nl"",""en"")"),"In part five of the series, the Ghent lawyer Frieda Degraeve looking for the tomb of the ninth century 'scandal-pope' Johanna. There is quite a lot to see: blackmail, kidnapping of her sister, visiting Fulda, Prague and Athens, The Last Temptation of Chri"&amp;"st and even Pierpaolo Passolini's Il Vangelo secondly Matteo from 1964.Dit leads that ""mr. Frieda Degraeve not know how to respond is a crying man, provocative comments about the Da Vinci Code by American author Dan Brown and finally reaches the conclusi"&amp;"on that is not Peter but Mary Magdalene was the first pope of the Church of Jesus Christ. "" many name-dropping pieces and church history without stress but with the main known fact that young cardinals to check a new pope on his masculinity: ""He has two"&amp;" and they hang well,"" should the judgment or read. News, though.")</f>
        <v>In part five of the series, the Ghent lawyer Frieda Degraeve looking for the tomb of the ninth century 'scandal-pope' Johanna. There is quite a lot to see: blackmail, kidnapping of her sister, visiting Fulda, Prague and Athens, The Last Temptation of Christ and even Pierpaolo Passolini's Il Vangelo secondly Matteo from 1964.Dit leads that "mr. Frieda Degraeve not know how to respond is a crying man, provocative comments about the Da Vinci Code by American author Dan Brown and finally reaches the conclusion that is not Peter but Mary Magdalene was the first pope of the Church of Jesus Christ. " many name-dropping pieces and church history without stress but with the main known fact that young cardinals to check a new pope on his masculinity: "He has two and they hang well," should the judgment or read. News, though.</v>
      </c>
    </row>
    <row r="420" ht="15.75" customHeight="1">
      <c r="A420" s="1">
        <v>418.0</v>
      </c>
      <c r="B420" s="3">
        <v>0.0</v>
      </c>
      <c r="C420" s="3">
        <v>0.0</v>
      </c>
      <c r="D420" s="3">
        <v>0.0</v>
      </c>
      <c r="E420" s="3" t="s">
        <v>423</v>
      </c>
      <c r="F420" s="3" t="str">
        <f>IFERROR(__xludf.DUMMYFUNCTION("GOOGLETRANSLATE(E420,""nl"",""en"")"),"Weak and stupid story. You'd better look elsewhere. I'm normal Tom Clancy expect much better.")</f>
        <v>Weak and stupid story. You'd better look elsewhere. I'm normal Tom Clancy expect much better.</v>
      </c>
    </row>
    <row r="421" ht="15.75" customHeight="1">
      <c r="A421" s="1">
        <v>419.0</v>
      </c>
      <c r="B421" s="3">
        <v>1.0</v>
      </c>
      <c r="C421" s="3">
        <v>1.0</v>
      </c>
      <c r="D421" s="3">
        <v>1.0</v>
      </c>
      <c r="E421" s="3" t="s">
        <v>424</v>
      </c>
      <c r="F421" s="3" t="str">
        <f>IFERROR(__xludf.DUMMYFUNCTION("GOOGLETRANSLATE(E421,""nl"",""en"")"),"Two events draw as a thread through the verhaal.De title of the book refers to Helios Airways flight 522 which crashed in 2005 near Marathon, Greece. After investigation found that human error was unconscious everyone on the plane hit due to low cabin pre"&amp;"ssure. Boström sees this as an almost mythological dimension: people dead and strapped into their chairs their fixed rate follow along hemel.Het book starts with the second theme: a modernized version of the Greek myth recreate a twelve year old girl and "&amp;"her deranged father role of Athena and Zeus. It is at that moment born from the head of her father, or so the girl suggests that before. From her perspective, we see the world and we are pulled in staggering manner in the way the world on her reageert.Bei"&amp;"de ideas appointed little loud, but crawling through subtle subcutaneously into our minds. Hooks and thus to the essence of the book: krankzinnigheid.Nadat trapped her deranged father, the girl lovingly recorded by a family, they call her Anna. She seems "&amp;"happy few years but remains retracted and longing for her father. In her late teens Anna is unattainable and follows forced inclusion in the second part of the book. The first part already not very happy, now it is really a constantly balancing on the ver"&amp;"ge of insanity, even'm on the verge of dood.Ik impressed with the way Boström the balance between reality and unreality, between intellect and insanity has expressed. Really well done resulting empathy ultimate. If you read this book, alone, in a darkened"&amp;" room without any sound, then you chances are you yourself doordraait.Bovendien a wonderful prose. Such as: The new drugs made my tongue stiff as I had previously been able to talk, it was now impossible. My body was stiff, it was inside frozen and I felt"&amp;" like a frozen lake, with only room for my lungs that air inhalation and exhalation, and the fist of my heart, deep in the ice kept banging. ! breathtaking ... literally Conclusion: although it certainly is not light fare, a story absolutely undergo once."&amp;" But know what you're getting.")</f>
        <v>Two events draw as a thread through the verhaal.De title of the book refers to Helios Airways flight 522 which crashed in 2005 near Marathon, Greece. After investigation found that human error was unconscious everyone on the plane hit due to low cabin pressure. Boström sees this as an almost mythological dimension: people dead and strapped into their chairs their fixed rate follow along hemel.Het book starts with the second theme: a modernized version of the Greek myth recreate a twelve year old girl and her deranged father role of Athena and Zeus. It is at that moment born from the head of her father, or so the girl suggests that before. From her perspective, we see the world and we are pulled in staggering manner in the way the world on her reageert.Beide ideas appointed little loud, but crawling through subtle subcutaneously into our minds. Hooks and thus to the essence of the book: krankzinnigheid.Nadat trapped her deranged father, the girl lovingly recorded by a family, they call her Anna. She seems happy few years but remains retracted and longing for her father. In her late teens Anna is unattainable and follows forced inclusion in the second part of the book. The first part already not very happy, now it is really a constantly balancing on the verge of insanity, even'm on the verge of dood.Ik impressed with the way Boström the balance between reality and unreality, between intellect and insanity has expressed. Really well done resulting empathy ultimate. If you read this book, alone, in a darkened room without any sound, then you chances are you yourself doordraait.Bovendien a wonderful prose. Such as: The new drugs made my tongue stiff as I had previously been able to talk, it was now impossible. My body was stiff, it was inside frozen and I felt like a frozen lake, with only room for my lungs that air inhalation and exhalation, and the fist of my heart, deep in the ice kept banging. ! breathtaking ... literally Conclusion: although it certainly is not light fare, a story absolutely undergo once. But know what you're getting.</v>
      </c>
    </row>
    <row r="422" ht="15.75" customHeight="1">
      <c r="A422" s="1">
        <v>420.0</v>
      </c>
      <c r="B422" s="3">
        <v>1.0</v>
      </c>
      <c r="C422" s="3">
        <v>0.0</v>
      </c>
      <c r="D422" s="3">
        <v>1.0</v>
      </c>
      <c r="E422" s="3" t="s">
        <v>425</v>
      </c>
      <c r="F422" s="3" t="str">
        <f>IFERROR(__xludf.DUMMYFUNCTION("GOOGLETRANSLATE(E422,""nl"",""en"")"),"When I read the publication of this book Giphart, I was immediately captivated and I became very eager to do the Hebban-reading club with. I must honestly say - and I also frankly my motivation for the book club - I've only read one book Giphart: Consolat"&amp;"ion in 2005, was that of a cook. Giphart has a lot of ""gourmets"" and ""gourmands"" and good food; one of my children is such an excellent cook. That is why I read the book, her intercession. I do not remember so much but I was certainly not bad boek.Bij"&amp;" ""Dear"" I got the humor splashed out and the complex structure of duplications, reflections and complex references. I estimated that the concepts of ""fiction versus reality"" might include a fairly mistrustful important is the book about? Well, about m"&amp;"aking a film. There is in this book talk of even three films. That is, one is already there - 'Sub' Lieve Vanlieve - Nomen est omen, each of the characters - and starring Noah Boudrin as a director, and follow two other films. This book Giphart is about m"&amp;"aking the film ""Dear"" - at the end appears after many years a film ""Aurora"" and called also on Lieve gaat.Lieve is young deceased after she crashed her car. Her sweetheart Noah is a film about their life together maken.Liv Minnema will play Lady Bison"&amp;" Beerschot - what a man you need to be if you have one a bison and a bear in your name t; poor boy who has to meet such parental expectations - plays Noah Boudrin - the name is French or Moroccan? and what does the Old Testament figure who saves the world"&amp;" in this book? - Noah directs continuously, not only the protagonists but also zichzelf.Twee other men involved in the movies: Casper Good - name promising! I think of someone like Philip the Good - the scriptwriter, and Dirk Montaigne - again a French na"&amp;"me, actually fancy Van de Berg, one of the most common Dutch names - is master opnameleiding.De complications and duplications are obvious Liv who plays the Lady in love with Noah, get something with Bison, who plays Noah. Liv - Bison - Lieve - Noah; and "&amp;"then Casper and Dirk, two kind of eminence grises. I got a bit of an association with Shakespeare's ""Midsummer Night's Dream ', but it is not so complicated. You feel it in your bones that it is not quite right gaan.Dit book namely also about kinky sex: "&amp;"sm in ""Sub"" between an escort girl and a politician - in the film - and Kandaulisme (a game of voyeurism and exibitionisme ) between Lieve - such as escort - and Casper - in reality. Dear Casper gives orders to decorate men and afterwards to him about v"&amp;"ertellen.De chapters are short, the language and style are those that belong to the language of the film company. As in rapid scene changes is the one character then the other screen. Then it goes on lieves life, the films of Lady and the life of Noah, ov"&amp;"er past and present, on the fiction of the film, which is based on reality - but I say always fiction -. Either a ""roller coaster"" of images and perspective changes, so you're wondering sometimes despair: Who is who - Lieve - Liv: confusion is obvious -"&amp;" and where I am in the story? There are also two stories told about reality: the life of Lady and Liv - to put it simply duiden.Verder get numerous love affairs discussed. Bisons past relationships; and who understands the mother of Bison, and more person"&amp;"en.Je: that you become very dizzy. I also have meanwhile drawn diagrams and buddies with: who is who and who does what with whom and who is in control and why? And I must admit: I love it, that playing with fiction-reality, changing roles, unexpected pers"&amp;"pectives, solve puzzles, in film and novels. Which I would say: this is for me the strength of this roman.Ik do not quite understand what it is all good for. Even I thought to Orpheus theme, romantica I am. But a few vague clues disappear purpose in the d"&amp;"rain. Dear Noah would not go back, he would lose her. He hopes the people of flesh and blood, that is, people who are credible in her story finally vergeten.Ik wrong by making the film; I recognize people as people with whom I can sympathize in the book. "&amp;"It does not have to be that those people in real life, example: the characters in the fiction of Haruki Murakami.Nu may vary per course reader. In this book, the characters remain wooden Klazen, plain people who play a role in all areas, but I do not see "&amp;"them, I feel they do not, I do not live mee.Het with them I noticed a few things that the book of interest so explicitly explains; and that fact is beyond the story :, as Kandaules / Gyges motif and Traumnovelle Schnitzler, in chapter 23; to about 173 p a"&amp;"nd Eros agape, p. 193 on Husserl, p. About 229 (a scenario) Raymond Chandler. Why the motto front of the book: Gott sei Dank geht alles schnell vorüberAuch die Liebe und der Kummer sogar.Wo sind die Tränen von gestern abend Wo ist der Schnee vom vergangen"&amp;"en Jahr Bertold Brecht, ""Nanna's Lied'Wat does that mean? actually? Love passes quickly? The tears of love wither quickly? Life is over soon? A memento mori (remember dying) motif? Or what? Love is fickle? The road through the motto goes dead. Giphart li"&amp;"stened to this song while writing; it has no substantive meaning. Too bad, what I betreft.Er are many relationships and relationships discussed in this book. None stand.Alles holds about Lady; it is the hinge of the book, reason for doublings and reflecti"&amp;"ons. Long live dear .... or not?")</f>
        <v>When I read the publication of this book Giphart, I was immediately captivated and I became very eager to do the Hebban-reading club with. I must honestly say - and I also frankly my motivation for the book club - I've only read one book Giphart: Consolation in 2005, was that of a cook. Giphart has a lot of "gourmets" and "gourmands" and good food; one of my children is such an excellent cook. That is why I read the book, her intercession. I do not remember so much but I was certainly not bad boek.Bij "Dear" I got the humor splashed out and the complex structure of duplications, reflections and complex references. I estimated that the concepts of "fiction versus reality" might include a fairly mistrustful important is the book about? Well, about making a film. There is in this book talk of even three films. That is, one is already there - 'Sub' Lieve Vanlieve - Nomen est omen, each of the characters - and starring Noah Boudrin as a director, and follow two other films. This book Giphart is about making the film "Dear" - at the end appears after many years a film "Aurora" and called also on Lieve gaat.Lieve is young deceased after she crashed her car. Her sweetheart Noah is a film about their life together maken.Liv Minnema will play Lady Bison Beerschot - what a man you need to be if you have one a bison and a bear in your name t; poor boy who has to meet such parental expectations - plays Noah Boudrin - the name is French or Moroccan? and what does the Old Testament figure who saves the world in this book? - Noah directs continuously, not only the protagonists but also zichzelf.Twee other men involved in the movies: Casper Good - name promising! I think of someone like Philip the Good - the scriptwriter, and Dirk Montaigne - again a French name, actually fancy Van de Berg, one of the most common Dutch names - is master opnameleiding.De complications and duplications are obvious Liv who plays the Lady in love with Noah, get something with Bison, who plays Noah. Liv - Bison - Lieve - Noah; and then Casper and Dirk, two kind of eminence grises. I got a bit of an association with Shakespeare's "Midsummer Night's Dream ', but it is not so complicated. You feel it in your bones that it is not quite right gaan.Dit book namely also about kinky sex: sm in "Sub" between an escort girl and a politician - in the film - and Kandaulisme (a game of voyeurism and exibitionisme ) between Lieve - such as escort - and Casper - in reality. Dear Casper gives orders to decorate men and afterwards to him about vertellen.De chapters are short, the language and style are those that belong to the language of the film company. As in rapid scene changes is the one character then the other screen. Then it goes on lieves life, the films of Lady and the life of Noah, over past and present, on the fiction of the film, which is based on reality - but I say always fiction -. Either a "roller coaster" of images and perspective changes, so you're wondering sometimes despair: Who is who - Lieve - Liv: confusion is obvious - and where I am in the story? There are also two stories told about reality: the life of Lady and Liv - to put it simply duiden.Verder get numerous love affairs discussed. Bisons past relationships; and who understands the mother of Bison, and more personen.Je: that you become very dizzy. I also have meanwhile drawn diagrams and buddies with: who is who and who does what with whom and who is in control and why? And I must admit: I love it, that playing with fiction-reality, changing roles, unexpected perspectives, solve puzzles, in film and novels. Which I would say: this is for me the strength of this roman.Ik do not quite understand what it is all good for. Even I thought to Orpheus theme, romantica I am. But a few vague clues disappear purpose in the drain. Dear Noah would not go back, he would lose her. He hopes the people of flesh and blood, that is, people who are credible in her story finally vergeten.Ik wrong by making the film; I recognize people as people with whom I can sympathize in the book. It does not have to be that those people in real life, example: the characters in the fiction of Haruki Murakami.Nu may vary per course reader. In this book, the characters remain wooden Klazen, plain people who play a role in all areas, but I do not see them, I feel they do not, I do not live mee.Het with them I noticed a few things that the book of interest so explicitly explains; and that fact is beyond the story :, as Kandaules / Gyges motif and Traumnovelle Schnitzler, in chapter 23; to about 173 p and Eros agape, p. 193 on Husserl, p. About 229 (a scenario) Raymond Chandler. Why the motto front of the book: Gott sei Dank geht alles schnell vorüberAuch die Liebe und der Kummer sogar.Wo sind die Tränen von gestern abend Wo ist der Schnee vom vergangenen Jahr Bertold Brecht, "Nanna's Lied'Wat does that mean? actually? Love passes quickly? The tears of love wither quickly? Life is over soon? A memento mori (remember dying) motif? Or what? Love is fickle? The road through the motto goes dead. Giphart listened to this song while writing; it has no substantive meaning. Too bad, what I betreft.Er are many relationships and relationships discussed in this book. None stand.Alles holds about Lady; it is the hinge of the book, reason for doublings and reflections. Long live dear .... or not?</v>
      </c>
    </row>
    <row r="423" ht="15.75" customHeight="1">
      <c r="A423" s="1">
        <v>421.0</v>
      </c>
      <c r="B423" s="3">
        <v>0.0</v>
      </c>
      <c r="C423" s="3">
        <v>0.0</v>
      </c>
      <c r="D423" s="3">
        <v>0.0</v>
      </c>
      <c r="E423" s="3" t="s">
        <v>426</v>
      </c>
      <c r="F423" s="3" t="str">
        <f>IFERROR(__xludf.DUMMYFUNCTION("GOOGLETRANSLATE(E423,""nl"",""en"")"),"Johanna Spaey assyriology studied in Leuven and Leiden. She works as an editor and journalist. This book is her first book roman.Dit win the gold strop.Het story is set in 1919 in the Brabant Hageland and both the people and the region are still fully rec"&amp;"overing from the traumatic events of World War I. a corpse is found with pressed-in skull. Few people seem to mourn the murdered. Sara a young female doctor tries the mystery to lossen.Dit this book tells the story from two standpunten.De two main charact"&amp;"ers leave the writer emerge as narrator. Sometimes alternating by chapter, sometimes in different chapters consecutively. It is often so little difference in the thinking of Dr. Sara Sondervorst and her lover-war veteran Alexander, the reader at the begin"&amp;"ning of a new chapter not always easy to figure out is who exactly is speaking. It is a book that you read and herleest.Ik had me expecting an exciting crime story. Unfortunately meets this book to my expectations. Too many characters, incoherent and busy"&amp;" plot line. This book was not a single spanning.Ik was pleasantly surprised to get my family to be in the book. I wonder how Johanna Spaey has come to this, because it's not really a most common surname.")</f>
        <v>Johanna Spaey assyriology studied in Leuven and Leiden. She works as an editor and journalist. This book is her first book roman.Dit win the gold strop.Het story is set in 1919 in the Brabant Hageland and both the people and the region are still fully recovering from the traumatic events of World War I. a corpse is found with pressed-in skull. Few people seem to mourn the murdered. Sara a young female doctor tries the mystery to lossen.Dit this book tells the story from two standpunten.De two main characters leave the writer emerge as narrator. Sometimes alternating by chapter, sometimes in different chapters consecutively. It is often so little difference in the thinking of Dr. Sara Sondervorst and her lover-war veteran Alexander, the reader at the beginning of a new chapter not always easy to figure out is who exactly is speaking. It is a book that you read and herleest.Ik had me expecting an exciting crime story. Unfortunately meets this book to my expectations. Too many characters, incoherent and busy plot line. This book was not a single spanning.Ik was pleasantly surprised to get my family to be in the book. I wonder how Johanna Spaey has come to this, because it's not really a most common surname.</v>
      </c>
    </row>
    <row r="424" ht="15.75" customHeight="1">
      <c r="A424" s="1">
        <v>422.0</v>
      </c>
      <c r="B424" s="3">
        <v>1.0</v>
      </c>
      <c r="C424" s="3">
        <v>1.0</v>
      </c>
      <c r="D424" s="3">
        <v>1.0</v>
      </c>
      <c r="E424" s="3" t="s">
        <v>427</v>
      </c>
      <c r="F424" s="3" t="str">
        <f>IFERROR(__xludf.DUMMYFUNCTION("GOOGLETRANSLATE(E424,""nl"",""en"")"),"After reading the ""experiment"" is and remains Fitzek my ""champion"" of the psycho thrillers. The book in one breath read, I even sleep on my left. Genius, as he the reader constantly on the wrong leg is able to use, or you just let the delusion. A mast"&amp;"erpiece!")</f>
        <v>After reading the "experiment" is and remains Fitzek my "champion" of the psycho thrillers. The book in one breath read, I even sleep on my left. Genius, as he the reader constantly on the wrong leg is able to use, or you just let the delusion. A masterpiece!</v>
      </c>
    </row>
    <row r="425" ht="15.75" customHeight="1">
      <c r="A425" s="1">
        <v>423.0</v>
      </c>
      <c r="B425" s="3">
        <v>1.0</v>
      </c>
      <c r="C425" s="3">
        <v>1.0</v>
      </c>
      <c r="D425" s="3">
        <v>1.0</v>
      </c>
      <c r="E425" s="3" t="s">
        <v>428</v>
      </c>
      <c r="F425" s="3" t="str">
        <f>IFERROR(__xludf.DUMMYFUNCTION("GOOGLETRANSLATE(E425,""nl"",""en"")"),"Molly the cat lives with Margery. But when Margery and efficiency is being recorded, Margery's son Molly brings a man with three dogs. Molly looks, but soon finds out that they can not so live. There followed weeks of street where they are looking for a n"&amp;"ew home and found with Debbie, the owner of a cafe. Molly is the figurehead of the kattencafé.Dit book is a real feel-good book; such a book being read with a big smile. Molly tells the story from her cats perspectief.De writer Melissa Daley has given a w"&amp;"arm feel to the story. She loves cats, which radiates from the pages af.Echt worth reading.")</f>
        <v>Molly the cat lives with Margery. But when Margery and efficiency is being recorded, Margery's son Molly brings a man with three dogs. Molly looks, but soon finds out that they can not so live. There followed weeks of street where they are looking for a new home and found with Debbie, the owner of a cafe. Molly is the figurehead of the kattencafé.Dit book is a real feel-good book; such a book being read with a big smile. Molly tells the story from her cats perspectief.De writer Melissa Daley has given a warm feel to the story. She loves cats, which radiates from the pages af.Echt worth reading.</v>
      </c>
    </row>
    <row r="426" ht="15.75" customHeight="1">
      <c r="A426" s="1">
        <v>424.0</v>
      </c>
      <c r="B426" s="3">
        <v>1.0</v>
      </c>
      <c r="C426" s="3">
        <v>1.0</v>
      </c>
      <c r="D426" s="3">
        <v>1.0</v>
      </c>
      <c r="E426" s="3" t="s">
        <v>429</v>
      </c>
      <c r="F426" s="3" t="str">
        <f>IFERROR(__xludf.DUMMYFUNCTION("GOOGLETRANSLATE(E426,""nl"",""en"")"),"This collection is full of very different stories that have one thing in common: Elvis has influenced the people who tell them. One talks about his relationship with Elvis and his music, the other has a whole theory that Elvis was still alive, again has a"&amp;"nother Elvis songs translated into Dutch. And even Wie is de Mol fans thought of: Jeroen Check the Vegte recounts his adventure as Elvis impersonator during the filming of the last season What is enjoying to read that Elvis so many people have become able"&amp;" to and how! way. Some stories were just entertaining one I had little use, but there were quite a few that really moved me. As with the preface to the biography that I discussed yesterday Peter Buwalda did hit me with his story. Also Art Rooijakkers, whi"&amp;"ch opens the collection, gave me a lump in the throat. I can imagine so good that he had all those feelings when he was in America. I hope to do with it once too! But Eric Corton and Lammert de Bruin wrote a story straight into the heart raakte.Elvis and "&amp;"I is a wonderful collection to read for Elvis fans. A collection full of recognizable feelings, full of wonderful stories. A wonderful tribute to Elvis Presley!")</f>
        <v>This collection is full of very different stories that have one thing in common: Elvis has influenced the people who tell them. One talks about his relationship with Elvis and his music, the other has a whole theory that Elvis was still alive, again has another Elvis songs translated into Dutch. And even Wie is de Mol fans thought of: Jeroen Check the Vegte recounts his adventure as Elvis impersonator during the filming of the last season What is enjoying to read that Elvis so many people have become able to and how! way. Some stories were just entertaining one I had little use, but there were quite a few that really moved me. As with the preface to the biography that I discussed yesterday Peter Buwalda did hit me with his story. Also Art Rooijakkers, which opens the collection, gave me a lump in the throat. I can imagine so good that he had all those feelings when he was in America. I hope to do with it once too! But Eric Corton and Lammert de Bruin wrote a story straight into the heart raakte.Elvis and I is a wonderful collection to read for Elvis fans. A collection full of recognizable feelings, full of wonderful stories. A wonderful tribute to Elvis Presley!</v>
      </c>
    </row>
    <row r="427" ht="15.75" customHeight="1">
      <c r="A427" s="1">
        <v>425.0</v>
      </c>
      <c r="B427" s="3">
        <v>0.0</v>
      </c>
      <c r="C427" s="3">
        <v>0.0</v>
      </c>
      <c r="D427" s="3">
        <v>0.0</v>
      </c>
      <c r="E427" s="3" t="s">
        <v>430</v>
      </c>
      <c r="F427" s="3" t="str">
        <f>IFERROR(__xludf.DUMMYFUNCTION("GOOGLETRANSLATE(E427,""nl"",""en"")"),"Then in 2017 it became known who was going to write, I was wowed the boekenweekgeschenk 2018. Griet Op de Beeck fact belongs to my absolute favorite authors. I also eagerly awaited the Book of 2018.Het story of Griet Op de Beeck starts strong but graduall"&amp;"y loses strength. I rose early while reading an increasingly nasty daughter to find, probably has the character than perhaps inherited from her father. And the story should increasingly lose credibility in the course. I do want to make the point that Bril"&amp;"l Op de Beeck this story. It's never too late to start living the way you want to. But the way the message is packaged or earlier did my toes curves and I did not really pleasant. I was eventually felt I had a juicy Bouquet Roman in my hands.")</f>
        <v>Then in 2017 it became known who was going to write, I was wowed the boekenweekgeschenk 2018. Griet Op de Beeck fact belongs to my absolute favorite authors. I also eagerly awaited the Book of 2018.Het story of Griet Op de Beeck starts strong but gradually loses strength. I rose early while reading an increasingly nasty daughter to find, probably has the character than perhaps inherited from her father. And the story should increasingly lose credibility in the course. I do want to make the point that Brill Op de Beeck this story. It's never too late to start living the way you want to. But the way the message is packaged or earlier did my toes curves and I did not really pleasant. I was eventually felt I had a juicy Bouquet Roman in my hands.</v>
      </c>
    </row>
    <row r="428" ht="15.75" customHeight="1">
      <c r="A428" s="1">
        <v>426.0</v>
      </c>
      <c r="B428" s="3">
        <v>0.0</v>
      </c>
      <c r="C428" s="3">
        <v>0.0</v>
      </c>
      <c r="D428" s="3">
        <v>0.0</v>
      </c>
      <c r="E428" s="3" t="s">
        <v>431</v>
      </c>
      <c r="F428" s="3" t="str">
        <f>IFERROR(__xludf.DUMMYFUNCTION("GOOGLETRANSLATE(E428,""nl"",""en"")"),"It must be said, previous booking Åke Edwardson excelled not tell by the speed of the story. In that respect, the Swedish author has a reputation to uphold. Still, many readers appreciate it probably appreciate what the speed is increased. Further expandi"&amp;"ng its fan base would probably be due. Because the art of writing Edwardson actually controlled. The problem lies more in the seemingly endless byways being pursued and attention to the primary storyline ontneemt.Ook in his new thriller, Erik Winter back "&amp;"in the lead, Edwardson has again made use of the characteristic for him by schrijfstijl.Inspecteur Lars Bergenheim find a car that left with open doors, and a bullet in the seat back has been left behind. Roger Edwards appears to be the owner, but states "&amp;"that his car was stolen. A short time later, the writer Jacob Ademar beschoten.Hoofdinspecteur Erik Winter mobilizes its team as it appears that Sell Bengt Berg in his car is shot and dies of the injuries. After this murder John Richardson appears also di"&amp;"sappeared without trace too and this makes him the primary verdachte.Tijdens murder investigation shows Ademar is busy writing a book in which the disappearance of his sister, 30 years ago, is central. Beatrice Ademar was 15 years and there has never been"&amp;" a trace of her found. Extensive research into the course of events is not very appreciated by some people and are probably the reason for Ademar frustreren.Wanneer in a parking place with a spectacular murder, Erik Winter still trying to find clues to ot"&amp;"her things because always the same caliber ball is gebruikt.Hij during his research, however, often plagued by a sudden headache that working virtually impossible. Angela, his wife, is a practicing physician employed, thinking this a form of migraine, but"&amp;" there is not very assured. Her concern for her husband is due to the temporary variations geheugenverlies.Tijdens Extensive search Erik Winter get much information initially has nothing to do with the current murder cases. But who makes a connection with"&amp;" the disappearance of Beatrice Ademar. It seems that the solution of this old case brings the solution to actual murder and schietpartijen.Åke Edwardson devotes his stories much attention to the social aspects of its extras. With this he is not only limit"&amp;"ed to solving the crime but playing relationship and personal problems often important. Here, the danger is that the storylines dominate each other and the thriller aspect for brief moments subordinate wodt. Readers perceive this as slowness of narration "&amp;"in the book Edwardson.Omdat not always limited to the main characters, the author thus encourages this subjective feeling of readers. Of course it is not entirely deny, but it is a writing style that certainly appreciate other fans. It is in any case indi"&amp;"cative of the style of Åke Edwardson. You like it or not, a compromise is not there. So the reader knows exactly what he / she expects to not dead yet.")</f>
        <v>It must be said, previous booking Åke Edwardson excelled not tell by the speed of the story. In that respect, the Swedish author has a reputation to uphold. Still, many readers appreciate it probably appreciate what the speed is increased. Further expanding its fan base would probably be due. Because the art of writing Edwardson actually controlled. The problem lies more in the seemingly endless byways being pursued and attention to the primary storyline ontneemt.Ook in his new thriller, Erik Winter back in the lead, Edwardson has again made use of the characteristic for him by schrijfstijl.Inspecteur Lars Bergenheim find a car that left with open doors, and a bullet in the seat back has been left behind. Roger Edwards appears to be the owner, but states that his car was stolen. A short time later, the writer Jacob Ademar beschoten.Hoofdinspecteur Erik Winter mobilizes its team as it appears that Sell Bengt Berg in his car is shot and dies of the injuries. After this murder John Richardson appears also disappeared without trace too and this makes him the primary verdachte.Tijdens murder investigation shows Ademar is busy writing a book in which the disappearance of his sister, 30 years ago, is central. Beatrice Ademar was 15 years and there has never been a trace of her found. Extensive research into the course of events is not very appreciated by some people and are probably the reason for Ademar frustreren.Wanneer in a parking place with a spectacular murder, Erik Winter still trying to find clues to other things because always the same caliber ball is gebruikt.Hij during his research, however, often plagued by a sudden headache that working virtually impossible. Angela, his wife, is a practicing physician employed, thinking this a form of migraine, but there is not very assured. Her concern for her husband is due to the temporary variations geheugenverlies.Tijdens Extensive search Erik Winter get much information initially has nothing to do with the current murder cases. But who makes a connection with the disappearance of Beatrice Ademar. It seems that the solution of this old case brings the solution to actual murder and schietpartijen.Åke Edwardson devotes his stories much attention to the social aspects of its extras. With this he is not only limited to solving the crime but playing relationship and personal problems often important. Here, the danger is that the storylines dominate each other and the thriller aspect for brief moments subordinate wodt. Readers perceive this as slowness of narration in the book Edwardson.Omdat not always limited to the main characters, the author thus encourages this subjective feeling of readers. Of course it is not entirely deny, but it is a writing style that certainly appreciate other fans. It is in any case indicative of the style of Åke Edwardson. You like it or not, a compromise is not there. So the reader knows exactly what he / she expects to not dead yet.</v>
      </c>
    </row>
    <row r="429" ht="15.75" customHeight="1">
      <c r="A429" s="1">
        <v>427.0</v>
      </c>
      <c r="B429" s="3">
        <v>0.0</v>
      </c>
      <c r="C429" s="3">
        <v>0.0</v>
      </c>
      <c r="D429" s="3">
        <v>0.0</v>
      </c>
      <c r="E429" s="3" t="s">
        <v>432</v>
      </c>
      <c r="F429" s="3" t="str">
        <f>IFERROR(__xludf.DUMMYFUNCTION("GOOGLETRANSLATE(E429,""nl"",""en"")"),"It starts well. The murder of Theo van Gogh is a trigger.De story of Max Kohn and (ex) girlfriend Sonja Verstraete has potential. Then there are too many characters forced to be associated with each other. Shoot too far, resulting in compulsive writer. Th"&amp;"e credibility decreases with the page. With difficulty read out, still looking for the grand finale ... An utter disappointment.")</f>
        <v>It starts well. The murder of Theo van Gogh is a trigger.De story of Max Kohn and (ex) girlfriend Sonja Verstraete has potential. Then there are too many characters forced to be associated with each other. Shoot too far, resulting in compulsive writer. The credibility decreases with the page. With difficulty read out, still looking for the grand finale ... An utter disappointment.</v>
      </c>
    </row>
    <row r="430" ht="15.75" customHeight="1">
      <c r="A430" s="1">
        <v>428.0</v>
      </c>
      <c r="B430" s="3">
        <v>0.0</v>
      </c>
      <c r="C430" s="3">
        <v>0.0</v>
      </c>
      <c r="D430" s="3">
        <v>0.0</v>
      </c>
      <c r="E430" s="3" t="s">
        <v>433</v>
      </c>
      <c r="F430" s="3" t="str">
        <f>IFERROR(__xludf.DUMMYFUNCTION("GOOGLETRANSLATE(E430,""nl"",""en"")"),"The book covers primarily the Richardson family, a wealthy family with four children, including Izzy, the youngest, the most unruly, she is continuing at odds with Jan and alleman.De mistress came into possession of a apartment she rents to various people"&amp;", if one is empty, come and Pearl Mia, her daughter, afhuren this apartment; Mia and Pearl live a nomadic existence, but Mia promises that there is now more stability, making ends meet as an artist, she has several part-time jobs and so they come to work "&amp;"with her landlord and worker, families can opschieten.Dat well together changes when a lawsuit in their path and everyone sideways along to krijgt.Ik was very curious about this book, mainly because it was showered with critical acclaim, but when I saw th"&amp;"e high stars with only women came, began I argwanen and terecht.Het is a typical woman book with female problems, the main characters are not without reason: Ms. Richardson, Mia, Pearl, Lexie and Izzy, the male roles are supporting roles, I found it overr"&amp;"ated book, absolutely not badly written, but give a very mediocre story, I was 2.5 star but can not Hebban so than just a second, in a 10-digit system so a five, just enough.")</f>
        <v>The book covers primarily the Richardson family, a wealthy family with four children, including Izzy, the youngest, the most unruly, she is continuing at odds with Jan and alleman.De mistress came into possession of a apartment she rents to various people, if one is empty, come and Pearl Mia, her daughter, afhuren this apartment; Mia and Pearl live a nomadic existence, but Mia promises that there is now more stability, making ends meet as an artist, she has several part-time jobs and so they come to work with her landlord and worker, families can opschieten.Dat well together changes when a lawsuit in their path and everyone sideways along to krijgt.Ik was very curious about this book, mainly because it was showered with critical acclaim, but when I saw the high stars with only women came, began I argwanen and terecht.Het is a typical woman book with female problems, the main characters are not without reason: Ms. Richardson, Mia, Pearl, Lexie and Izzy, the male roles are supporting roles, I found it overrated book, absolutely not badly written, but give a very mediocre story, I was 2.5 star but can not Hebban so than just a second, in a 10-digit system so a five, just enough.</v>
      </c>
    </row>
    <row r="431" ht="15.75" customHeight="1">
      <c r="A431" s="1">
        <v>429.0</v>
      </c>
      <c r="B431" s="3">
        <v>1.0</v>
      </c>
      <c r="C431" s="3">
        <v>1.0</v>
      </c>
      <c r="D431" s="3">
        <v>1.0</v>
      </c>
      <c r="E431" s="3" t="s">
        <v>434</v>
      </c>
      <c r="F431" s="3" t="str">
        <f>IFERROR(__xludf.DUMMYFUNCTION("GOOGLETRANSLATE(E431,""nl"",""en"")"),"A well-constructed literary thriller at the foot of Mont Ventoux. Martin Thijssen sprinkle generously its cultural and historical knowledge of this murder story without extract to the momentum. Because of the complex plot, the book is definitely not ""put"&amp;"downable"". Martin Thijssen can stand comparison with many American or British thriller writer with ease. we can safely add the Frenchman Duval to the list of sleuths.")</f>
        <v>A well-constructed literary thriller at the foot of Mont Ventoux. Martin Thijssen sprinkle generously its cultural and historical knowledge of this murder story without extract to the momentum. Because of the complex plot, the book is definitely not "putdownable". Martin Thijssen can stand comparison with many American or British thriller writer with ease. we can safely add the Frenchman Duval to the list of sleuths.</v>
      </c>
    </row>
    <row r="432" ht="15.75" customHeight="1">
      <c r="A432" s="1">
        <v>430.0</v>
      </c>
      <c r="B432" s="3">
        <v>0.0</v>
      </c>
      <c r="C432" s="3">
        <v>0.0</v>
      </c>
      <c r="D432" s="3">
        <v>0.0</v>
      </c>
      <c r="E432" s="3" t="s">
        <v>435</v>
      </c>
      <c r="F432" s="3" t="str">
        <f>IFERROR(__xludf.DUMMYFUNCTION("GOOGLETRANSLATE(E432,""nl"",""en"")"),"At the age of 57 Jonah Kirk looks back on his life. His story begins when he was eight years old and he first encountered the strange woman who will change a lot in his life. The woman is the personification of the city where Kirk is alive and she is conc"&amp;"erned about what is happening there. She gives him the impetus to start playing the piano and she is also the one who warns him through dreams for the dark people that will come his way. But despite that warning Jonah can not avoid the calamity that the f"&amp;"ate in store for him heeft.Bestsellerauteur Dean Koontz has been standing a large oeuvre to his name. A frequently recurring given in his books is a character who is able to look back on a different level to the world and also makes observations on that s"&amp;"ide. This includes Jonah stad.De in the first hundred pages of the city take the reader right up. Koontz knows to build expectations when he leaves Jonah telling about his life. Jonah's father left his family in the lurch, and while his mother is often at"&amp;" work, Jonah introduced to the strange neighbors in their apartment. The storylines Koontz initially expands, a great promise ontknoping.Na the first hundred pages drops the story. It seems like Koontz story has tucked away a long time and then went furth"&amp;"er along, while he did not know what was in the previous. Koontz slows the story and begin to dwell on details that have no function in the story. A thriller changing city suddenly in a novel in which the stress is put on the back burner. The storylines a"&amp;"nd hopes had turned to Koontz, are not met. To name just one example: the vision that Jonah did in the beginning about Fiona, is nowhere terug.Pas the end comes equally back Koontz pop, but this excess does not seem to be connected to all of the above, an"&amp;"d Koontz is mainly because the reader has said so little about the bad guys. That is a trademark of Koontz: giving little or no explanation of what gebeurt.Een new Koontz will naturally be sold at good name. Yet the city had deserved better redigeerwerk s"&amp;"o it became a book in which the components were more connected and better storylines were developed.")</f>
        <v>At the age of 57 Jonah Kirk looks back on his life. His story begins when he was eight years old and he first encountered the strange woman who will change a lot in his life. The woman is the personification of the city where Kirk is alive and she is concerned about what is happening there. She gives him the impetus to start playing the piano and she is also the one who warns him through dreams for the dark people that will come his way. But despite that warning Jonah can not avoid the calamity that the fate in store for him heeft.Bestsellerauteur Dean Koontz has been standing a large oeuvre to his name. A frequently recurring given in his books is a character who is able to look back on a different level to the world and also makes observations on that side. This includes Jonah stad.De in the first hundred pages of the city take the reader right up. Koontz knows to build expectations when he leaves Jonah telling about his life. Jonah's father left his family in the lurch, and while his mother is often at work, Jonah introduced to the strange neighbors in their apartment. The storylines Koontz initially expands, a great promise ontknoping.Na the first hundred pages drops the story. It seems like Koontz story has tucked away a long time and then went further along, while he did not know what was in the previous. Koontz slows the story and begin to dwell on details that have no function in the story. A thriller changing city suddenly in a novel in which the stress is put on the back burner. The storylines and hopes had turned to Koontz, are not met. To name just one example: the vision that Jonah did in the beginning about Fiona, is nowhere terug.Pas the end comes equally back Koontz pop, but this excess does not seem to be connected to all of the above, and Koontz is mainly because the reader has said so little about the bad guys. That is a trademark of Koontz: giving little or no explanation of what gebeurt.Een new Koontz will naturally be sold at good name. Yet the city had deserved better redigeerwerk so it became a book in which the components were more connected and better storylines were developed.</v>
      </c>
    </row>
    <row r="433" ht="15.75" customHeight="1">
      <c r="A433" s="1">
        <v>431.0</v>
      </c>
      <c r="B433" s="3">
        <v>1.0</v>
      </c>
      <c r="C433" s="3">
        <v>1.0</v>
      </c>
      <c r="D433" s="3">
        <v>1.0</v>
      </c>
      <c r="E433" s="3" t="s">
        <v>436</v>
      </c>
      <c r="F433" s="3" t="str">
        <f>IFERROR(__xludf.DUMMYFUNCTION("GOOGLETRANSLATE(E433,""nl"",""en"")"),"I was following the Messiah-mystery, a book that I very disappointing, especially as it was far-fetched, without expectations started this book. But from the first page was the story not let me. I found it very fascinating: what do you do if you like ordi"&amp;"nary mortals 1 trillion would inherit? Some documents economy were somewhat boring, but that was more than offset by the rest of the story. Only the end I found rather vague. And without anything to reveal to the people who have read it: The final chapter"&amp;" is a bit of an easy solution, and I found that McCaine at last a little sit arriving because I was it off the whole time.")</f>
        <v>I was following the Messiah-mystery, a book that I very disappointing, especially as it was far-fetched, without expectations started this book. But from the first page was the story not let me. I found it very fascinating: what do you do if you like ordinary mortals 1 trillion would inherit? Some documents economy were somewhat boring, but that was more than offset by the rest of the story. Only the end I found rather vague. And without anything to reveal to the people who have read it: The final chapter is a bit of an easy solution, and I found that McCaine at last a little sit arriving because I was it off the whole time.</v>
      </c>
    </row>
    <row r="434" ht="15.75" customHeight="1">
      <c r="A434" s="1">
        <v>432.0</v>
      </c>
      <c r="B434" s="3">
        <v>0.0</v>
      </c>
      <c r="C434" s="3">
        <v>0.0</v>
      </c>
      <c r="D434" s="3">
        <v>0.0</v>
      </c>
      <c r="E434" s="3" t="s">
        <v>437</v>
      </c>
      <c r="F434" s="3" t="str">
        <f>IFERROR(__xludf.DUMMYFUNCTION("GOOGLETRANSLATE(E434,""nl"",""en"")"),"Hard to write a review of Drift to life. That's because the ego -think hand handsome works. After all, at the beginning you think already know what is going on and who did it, but you have at least 300 pages to go's. And who wants to read you anyway. And "&amp;"that is because of the fast, smooth writing style. In particular, the different perspectives I was done very handsome / good thinking. You just flies through the story heen.Het end I did not predictable, but not very special ending. Second, the story itse"&amp;"lf is a bit thin and leans on some coincidences. The band that Emma has ""death"", I would have liked something more elaborate / zien.Dwaalspoor want to understand, I read this, I felt better. Because I book (motivated) have given three Thumbs, this is ge"&amp;"tting me two.")</f>
        <v>Hard to write a review of Drift to life. That's because the ego -think hand handsome works. After all, at the beginning you think already know what is going on and who did it, but you have at least 300 pages to go's. And who wants to read you anyway. And that is because of the fast, smooth writing style. In particular, the different perspectives I was done very handsome / good thinking. You just flies through the story heen.Het end I did not predictable, but not very special ending. Second, the story itself is a bit thin and leans on some coincidences. The band that Emma has "death", I would have liked something more elaborate / zien.Dwaalspoor want to understand, I read this, I felt better. Because I book (motivated) have given three Thumbs, this is getting me two.</v>
      </c>
    </row>
    <row r="435" ht="15.75" customHeight="1">
      <c r="A435" s="1">
        <v>433.0</v>
      </c>
      <c r="B435" s="3">
        <v>1.0</v>
      </c>
      <c r="C435" s="3">
        <v>1.0</v>
      </c>
      <c r="D435" s="3">
        <v>1.0</v>
      </c>
      <c r="E435" s="3" t="s">
        <v>438</v>
      </c>
      <c r="F435" s="3" t="str">
        <f>IFERROR(__xludf.DUMMYFUNCTION("GOOGLETRANSLATE(E435,""nl"",""en"")"),"I'm not someone who easily wegleest a book. I love stories most true and this book is a difference between reading and let me live. Once started in this book, I could not let it go, what happened rather look at other books. Great respect for Dina-Perla.")</f>
        <v>I'm not someone who easily wegleest a book. I love stories most true and this book is a difference between reading and let me live. Once started in this book, I could not let it go, what happened rather look at other books. Great respect for Dina-Perla.</v>
      </c>
    </row>
    <row r="436" ht="15.75" customHeight="1">
      <c r="A436" s="1">
        <v>434.0</v>
      </c>
      <c r="B436" s="3">
        <v>0.0</v>
      </c>
      <c r="C436" s="3">
        <v>0.0</v>
      </c>
      <c r="D436" s="3">
        <v>0.0</v>
      </c>
      <c r="E436" s="3" t="s">
        <v>439</v>
      </c>
      <c r="F436" s="3" t="str">
        <f>IFERROR(__xludf.DUMMYFUNCTION("GOOGLETRANSLATE(E436,""nl"",""en"")"),"The story itself is strong but in my opinion a little too romantic weergegevenHet is not bad but now I give 5 stars to find teveelIk had expected more")</f>
        <v>The story itself is strong but in my opinion a little too romantic weergegevenHet is not bad but now I give 5 stars to find teveelIk had expected more</v>
      </c>
    </row>
    <row r="437" ht="15.75" customHeight="1">
      <c r="A437" s="1">
        <v>435.0</v>
      </c>
      <c r="B437" s="3">
        <v>1.0</v>
      </c>
      <c r="C437" s="3">
        <v>1.0</v>
      </c>
      <c r="D437" s="3">
        <v>1.0</v>
      </c>
      <c r="E437" s="3" t="s">
        <v>440</v>
      </c>
      <c r="F437" s="3" t="str">
        <f>IFERROR(__xludf.DUMMYFUNCTION("GOOGLETRANSLATE(E437,""nl"",""en"")"),"I read this book and I must say that another alien world is open to me, In the beginning, I thought I'm gegonnen, but later I had to read the book, what is going smoothly, I think it's a good book read to.")</f>
        <v>I read this book and I must say that another alien world is open to me, In the beginning, I thought I'm gegonnen, but later I had to read the book, what is going smoothly, I think it's a good book read to.</v>
      </c>
    </row>
    <row r="438" ht="15.75" customHeight="1">
      <c r="A438" s="1">
        <v>436.0</v>
      </c>
      <c r="B438" s="3">
        <v>1.0</v>
      </c>
      <c r="C438" s="3">
        <v>1.0</v>
      </c>
      <c r="D438" s="3">
        <v>1.0</v>
      </c>
      <c r="E438" s="3" t="s">
        <v>441</v>
      </c>
      <c r="F438" s="3" t="str">
        <f>IFERROR(__xludf.DUMMYFUNCTION("GOOGLETRANSLATE(E438,""nl"",""en"")"),"Whenever you think the story have to, it shows you complete next sitting, you will be swept away in a masterful way with the emotions and thoughts of the protagonist, simply brilliant! Pity the blurb reveals so much of the book, if you the book have not r"&amp;"ead, then categorically not read the blurb!")</f>
        <v>Whenever you think the story have to, it shows you complete next sitting, you will be swept away in a masterful way with the emotions and thoughts of the protagonist, simply brilliant! Pity the blurb reveals so much of the book, if you the book have not read, then categorically not read the blurb!</v>
      </c>
    </row>
    <row r="439" ht="15.75" customHeight="1">
      <c r="A439" s="1">
        <v>437.0</v>
      </c>
      <c r="B439" s="3">
        <v>1.0</v>
      </c>
      <c r="C439" s="3">
        <v>1.0</v>
      </c>
      <c r="D439" s="3">
        <v>1.0</v>
      </c>
      <c r="E439" s="3" t="s">
        <v>442</v>
      </c>
      <c r="F439" s="3" t="str">
        <f>IFERROR(__xludf.DUMMYFUNCTION("GOOGLETRANSLATE(E439,""nl"",""en"")"),"I came in early in the book difficult. It seemed a rather clichéd, romantic verhaal.Maar halfway I was happened under the spell of what happened to Rachel, and I tried to pass between my own logical explanation for what does not come with the main charact"&amp;"er gebeurde.Ik saw the end was therefore a shock for mij.Mooi and surprising book ...")</f>
        <v>I came in early in the book difficult. It seemed a rather clichéd, romantic verhaal.Maar halfway I was happened under the spell of what happened to Rachel, and I tried to pass between my own logical explanation for what does not come with the main character gebeurde.Ik saw the end was therefore a shock for mij.Mooi and surprising book ...</v>
      </c>
    </row>
    <row r="440" ht="15.75" customHeight="1">
      <c r="A440" s="1">
        <v>438.0</v>
      </c>
      <c r="B440" s="3">
        <v>0.0</v>
      </c>
      <c r="C440" s="3">
        <v>0.0</v>
      </c>
      <c r="D440" s="3">
        <v>0.0</v>
      </c>
      <c r="E440" s="3" t="s">
        <v>443</v>
      </c>
      <c r="F440" s="3" t="str">
        <f>IFERROR(__xludf.DUMMYFUNCTION("GOOGLETRANSLATE(E440,""nl"",""en"")"),"I must say that I have the rave reviews on this book part. In addition, the protagonist seems to me a man so in itself was concerned that the feelings of others seems to be no place. His wife, with whom he was married for more than 50 years seems to be a "&amp;"helper of him and some not valued partner, he is extremely onsympatiek over.Ook me about the writing style of the author, I'm negative. Each line is missing in this book and the form that has been chosen is extremely inconsistent")</f>
        <v>I must say that I have the rave reviews on this book part. In addition, the protagonist seems to me a man so in itself was concerned that the feelings of others seems to be no place. His wife, with whom he was married for more than 50 years seems to be a helper of him and some not valued partner, he is extremely onsympatiek over.Ook me about the writing style of the author, I'm negative. Each line is missing in this book and the form that has been chosen is extremely inconsistent</v>
      </c>
    </row>
    <row r="441" ht="15.75" customHeight="1">
      <c r="A441" s="1">
        <v>439.0</v>
      </c>
      <c r="B441" s="3">
        <v>1.0</v>
      </c>
      <c r="C441" s="3">
        <v>0.0</v>
      </c>
      <c r="D441" s="3">
        <v>1.0</v>
      </c>
      <c r="E441" s="3" t="s">
        <v>444</v>
      </c>
      <c r="F441" s="3" t="str">
        <f>IFERROR(__xludf.DUMMYFUNCTION("GOOGLETRANSLATE(E441,""nl"",""en"")"),"Carol Ann Davis seems the Scottish leading lady to be the exciting book. Her interests include abnormal psychological behavior. Children who committed a murder, she made an extensive study. Her findings incorporated them into her books, along with a gener"&amp;"ous portion violence and seks.In The psychopath leaves Ben James after an argument with his girlfriend Dawn her apartment. To his mind what he organize a walk in the nearby park. If a wild young man (Nick) rigidly state of anabolic steroids appeals to him"&amp;" and asking for money for cigarettes, Ben feels compelled to give it to him. It soon turns out that Nick is not interested only in money. Brutally raped him Ben. Humiliated and bleeding profusely leaving Ben after the park closes for days in his dorm room"&amp;". He is ashamed to much about of what happened to the police report do. Because he does not ever in his room to sit, he tries his normal life he changed to pakken.Dat by the event remains undetected. His girlfriend Dawn sees her beloved spontaneous energe"&amp;"tic boy into a retracted excitable type. Their budding relationship can not withstand this behavior and Dawn put Ben on the side. If Dawn learns that there's been a murder in the park near her home after Ben on that night has left her house, goes initiall"&amp;"y no indicator light. But, as they soon after seeing a composite sketch on television of an alleged killer is the resemblance to Ben enormous. They let his strange behavior again pass by and can only draw one conclusion: Ben just might have something to d"&amp;"o with this murder to. After some hesitation, she decided to turn to the police, equal to her information to get started. Victim Ben suddenly becomes perpetrator. The question is whether to exonerate him succeed himself since the evidence against him is p"&amp;"retty solid story The psycopaat basically has all the ingredients to be a blast. Unfortunately that was not the case. Carol Ann Davis has a pretty face made book. The start is refreshing. Not a woman but a man is the victim of rape. The description of the"&amp;" anal rape is so real that the reader is not really good sitting on your chair. You can almost feel the humiliation and pain State Ben. That part of the story is well described. The dilemma is where Ben after the rape is very palpable to the reader. On th"&amp;"e one hand he wants his normal life as soon as possible to pick up again, but on the other hand the trauma too big to do that actually. The sex is reduced to some fumbling with his girlfriend because he is afraid her with HIV to infect. Pending his AIDS t"&amp;"est so he takes appropriate distance. His girlfriend here understands nothing of Ben and ashamed too much for her to give a plausible explanation for his behavior. That relationship eventually piece runs no more than logisch.De character sketch of Nick (t"&amp;"he rapist and murderer) is also quite pretty well. Throughout the book you'll ever learn about his unhappy childhood that was full of mistreatment, abuse and alcoholism. Davis gives the reader a glimpse into the creation of his depraved mind and clearly s"&amp;"hows what can a poor childhood to disastrous consequences. At times you also feel anything other than pity Nick. Nick's life is terrible. He steals everything together to fund his steroids and lives in a very raunchy home of an alcoholic friend. The socie"&amp;"ty brings underlayer Davis nicely beeld.Tot now really only praise, why only two stars for this book? In one way or another, the Davis succeeded all the positive elements of her book to compensate terrible. Although the plot at first seems to have nice in"&amp;"gredients and easy read, it is ultimately more of the same. One extensive anal rape is still to digest, but three is still a bit too much. The urge for Nick to get drugs and alcohol is initially plausible, but will get bored after a while. The creativity "&amp;"of the writer makes in this story clearly over.De be desired relationship of Dawn ((ex-) girlfriend of Ben) with her ex-husband Richard is extremely annoying. He is in a mid-life and what men do, then they cheat with a green leaf. Dawn picks that initiall"&amp;"y, but later comes to groveling back to Richard and apologizes?!? Hello, he is cheating though! And the best man himself is just beeping so he misses Dawn. What are you doing in hell ??? Torque as a truly ultra weak ending (which I caught myself on a hard"&amp;" tenon) and then there is still no more than two stars.")</f>
        <v>Carol Ann Davis seems the Scottish leading lady to be the exciting book. Her interests include abnormal psychological behavior. Children who committed a murder, she made an extensive study. Her findings incorporated them into her books, along with a generous portion violence and seks.In The psychopath leaves Ben James after an argument with his girlfriend Dawn her apartment. To his mind what he organize a walk in the nearby park. If a wild young man (Nick) rigidly state of anabolic steroids appeals to him and asking for money for cigarettes, Ben feels compelled to give it to him. It soon turns out that Nick is not interested only in money. Brutally raped him Ben. Humiliated and bleeding profusely leaving Ben after the park closes for days in his dorm room. He is ashamed to much about of what happened to the police report do. Because he does not ever in his room to sit, he tries his normal life he changed to pakken.Dat by the event remains undetected. His girlfriend Dawn sees her beloved spontaneous energetic boy into a retracted excitable type. Their budding relationship can not withstand this behavior and Dawn put Ben on the side. If Dawn learns that there's been a murder in the park near her home after Ben on that night has left her house, goes initially no indicator light. But, as they soon after seeing a composite sketch on television of an alleged killer is the resemblance to Ben enormous. They let his strange behavior again pass by and can only draw one conclusion: Ben just might have something to do with this murder to. After some hesitation, she decided to turn to the police, equal to her information to get started. Victim Ben suddenly becomes perpetrator. The question is whether to exonerate him succeed himself since the evidence against him is pretty solid story The psycopaat basically has all the ingredients to be a blast. Unfortunately that was not the case. Carol Ann Davis has a pretty face made book. The start is refreshing. Not a woman but a man is the victim of rape. The description of the anal rape is so real that the reader is not really good sitting on your chair. You can almost feel the humiliation and pain State Ben. That part of the story is well described. The dilemma is where Ben after the rape is very palpable to the reader. On the one hand he wants his normal life as soon as possible to pick up again, but on the other hand the trauma too big to do that actually. The sex is reduced to some fumbling with his girlfriend because he is afraid her with HIV to infect. Pending his AIDS test so he takes appropriate distance. His girlfriend here understands nothing of Ben and ashamed too much for her to give a plausible explanation for his behavior. That relationship eventually piece runs no more than logisch.De character sketch of Nick (the rapist and murderer) is also quite pretty well. Throughout the book you'll ever learn about his unhappy childhood that was full of mistreatment, abuse and alcoholism. Davis gives the reader a glimpse into the creation of his depraved mind and clearly shows what can a poor childhood to disastrous consequences. At times you also feel anything other than pity Nick. Nick's life is terrible. He steals everything together to fund his steroids and lives in a very raunchy home of an alcoholic friend. The society brings underlayer Davis nicely beeld.Tot now really only praise, why only two stars for this book? In one way or another, the Davis succeeded all the positive elements of her book to compensate terrible. Although the plot at first seems to have nice ingredients and easy read, it is ultimately more of the same. One extensive anal rape is still to digest, but three is still a bit too much. The urge for Nick to get drugs and alcohol is initially plausible, but will get bored after a while. The creativity of the writer makes in this story clearly over.De be desired relationship of Dawn ((ex-) girlfriend of Ben) with her ex-husband Richard is extremely annoying. He is in a mid-life and what men do, then they cheat with a green leaf. Dawn picks that initially, but later comes to groveling back to Richard and apologizes?!? Hello, he is cheating though! And the best man himself is just beeping so he misses Dawn. What are you doing in hell ??? Torque as a truly ultra weak ending (which I caught myself on a hard tenon) and then there is still no more than two stars.</v>
      </c>
    </row>
    <row r="442" ht="15.75" customHeight="1">
      <c r="A442" s="1">
        <v>440.0</v>
      </c>
      <c r="B442" s="3">
        <v>0.0</v>
      </c>
      <c r="C442" s="3">
        <v>0.0</v>
      </c>
      <c r="D442" s="3">
        <v>0.0</v>
      </c>
      <c r="E442" s="3" t="s">
        <v>445</v>
      </c>
      <c r="F442" s="3" t="str">
        <f>IFERROR(__xludf.DUMMYFUNCTION("GOOGLETRANSLATE(E442,""nl"",""en"")"),"I read very good reviews of Charly with the result that my expectations were accordingly. And frankly struck me. Especially the section between pages 50-100 really was not palatable. What was that all of a sudden, a young adult book about two teenagers wh"&amp;"o start a steamy sexual relationship, jealousy and fuss around popular on school.Het otherwise have started well and exciting. After that huge dip, it became again a little better but it was me then no longer mouthful. All that stuff with those phones the"&amp;"re was something too thick op.Sorry, it was not my thing.")</f>
        <v>I read very good reviews of Charly with the result that my expectations were accordingly. And frankly struck me. Especially the section between pages 50-100 really was not palatable. What was that all of a sudden, a young adult book about two teenagers who start a steamy sexual relationship, jealousy and fuss around popular on school.Het otherwise have started well and exciting. After that huge dip, it became again a little better but it was me then no longer mouthful. All that stuff with those phones there was something too thick op.Sorry, it was not my thing.</v>
      </c>
    </row>
    <row r="443" ht="15.75" customHeight="1">
      <c r="A443" s="1">
        <v>441.0</v>
      </c>
      <c r="B443" s="3">
        <v>1.0</v>
      </c>
      <c r="C443" s="3">
        <v>1.0</v>
      </c>
      <c r="D443" s="3">
        <v>1.0</v>
      </c>
      <c r="E443" s="3" t="s">
        <v>446</v>
      </c>
      <c r="F443" s="3" t="str">
        <f>IFERROR(__xludf.DUMMYFUNCTION("GOOGLETRANSLATE(E443,""nl"",""en"")"),"What makes those good old Jack Reacher yet again exciting adventures in Lee Child's Blood Money. Coincidentally, he for the second time in the same place is coffee drinking and exactly the adventure starts. You just have to komen.Overigens not bother and "&amp;"you will at the same time, all on the first page, directly included in the verhaal.Een few romantic adventures on normal human and masculine features again a little under the spotlight because that balance is occasionally nodig.Tja do what you have to say"&amp;" about this book without much to future readers to betray. It's just exciting book and where you will be dragged back to the dark side of some people with money always plays an important role and above the value of a human life is gesteld.Hoe date can be "&amp;"a book, sometimes you would denken.Samengevat I can conclude that this is one of the better books by Lee Child that I've read so far. For me, a big four-pointer.")</f>
        <v>What makes those good old Jack Reacher yet again exciting adventures in Lee Child's Blood Money. Coincidentally, he for the second time in the same place is coffee drinking and exactly the adventure starts. You just have to komen.Overigens not bother and you will at the same time, all on the first page, directly included in the verhaal.Een few romantic adventures on normal human and masculine features again a little under the spotlight because that balance is occasionally nodig.Tja do what you have to say about this book without much to future readers to betray. It's just exciting book and where you will be dragged back to the dark side of some people with money always plays an important role and above the value of a human life is gesteld.Hoe date can be a book, sometimes you would denken.Samengevat I can conclude that this is one of the better books by Lee Child that I've read so far. For me, a big four-pointer.</v>
      </c>
    </row>
    <row r="444" ht="15.75" customHeight="1">
      <c r="A444" s="1">
        <v>442.0</v>
      </c>
      <c r="B444" s="3">
        <v>1.0</v>
      </c>
      <c r="C444" s="3">
        <v>1.0</v>
      </c>
      <c r="D444" s="3">
        <v>1.0</v>
      </c>
      <c r="E444" s="3" t="s">
        <v>447</v>
      </c>
      <c r="F444" s="3" t="str">
        <f>IFERROR(__xludf.DUMMYFUNCTION("GOOGLETRANSLATE(E444,""nl"",""en"")"),"Since The Martian appeared in 2011 had this book on my To Be Read list. After this book in 2014, once the Goodreads Choice Award in the guard managed to win was for me quite clear: I HAD to read this book! Yet I was still not gotten to somehow .. Maybe I "&amp;"was secretly somewhat discouraged by the fact that there is only one main character is stranded in solitude on Mars? I do not know, but now filming last month appeared in the cinemas I could not leave here longer anyway weerhouden..Ik am very happy that I"&amp;" finally read The Martian. Andy Weir knew from page one to attract my attention and left me then never go. Even now, days after reading this book, I'm still working on it in my head .. What would it be like to travel through space? Will the landscape of M"&amp;"ars really be so beautiful? And I could survive on my own on another planet? (The answer is: no) Although our main character Mark Watney was stranded on Mars after an accident during his mission, he never gives up, he looks up hope and with enormous hope "&amp;"and above all humorous look at the world. He is very smart and although science plays an important role in this story continues The Martian simultaneously airy and easy to read. This is mainly due to the many jokes that makes Watney - I like his character"&amp;" really brilliant! Despite the difficult situation in which he finds himself, he knows always positive blijven.In The Martian we read mostly a kind of diary - which keeps Watney while trying to survive on Mars - the so-called logs. This may sound a bit bo"&amp;"ring, but that is far from the case. Mark is not only a very inventive person, but he also has a high degree of self-mockery. This he knows every time a smile on your face and feel to conjure the sometimes almost as if he really share his life with you fr"&amp;"om another planet. And if you still are concerned that a book full of personal logs of a lonely man on Mars get bored: at some point come on earth chapters that take place - when one at NASA realizes that their supposedly dead Mark Watney alive is..Dit bo"&amp;"ok definitely deserves five stars; from beginning to end, I lived on Mars join Watney. The story is very credible and did not just make me laugh, but also put thinking to the self-sufficiency of man. In addition, I also by the scientific perspective I can"&amp;" learn a lot - in a fun way. I really can not wait to see the film adaptation of The Martian too. I am very curious what they are made of and whether this adaptation measures up to this enormous quality book! This review appeared on Eye on the Future")</f>
        <v>Since The Martian appeared in 2011 had this book on my To Be Read list. After this book in 2014, once the Goodreads Choice Award in the guard managed to win was for me quite clear: I HAD to read this book! Yet I was still not gotten to somehow .. Maybe I was secretly somewhat discouraged by the fact that there is only one main character is stranded in solitude on Mars? I do not know, but now filming last month appeared in the cinemas I could not leave here longer anyway weerhouden..Ik am very happy that I finally read The Martian. Andy Weir knew from page one to attract my attention and left me then never go. Even now, days after reading this book, I'm still working on it in my head .. What would it be like to travel through space? Will the landscape of Mars really be so beautiful? And I could survive on my own on another planet? (The answer is: no) Although our main character Mark Watney was stranded on Mars after an accident during his mission, he never gives up, he looks up hope and with enormous hope and above all humorous look at the world. He is very smart and although science plays an important role in this story continues The Martian simultaneously airy and easy to read. This is mainly due to the many jokes that makes Watney - I like his character really brilliant! Despite the difficult situation in which he finds himself, he knows always positive blijven.In The Martian we read mostly a kind of diary - which keeps Watney while trying to survive on Mars - the so-called logs. This may sound a bit boring, but that is far from the case. Mark is not only a very inventive person, but he also has a high degree of self-mockery. This he knows every time a smile on your face and feel to conjure the sometimes almost as if he really share his life with you from another planet. And if you still are concerned that a book full of personal logs of a lonely man on Mars get bored: at some point come on earth chapters that take place - when one at NASA realizes that their supposedly dead Mark Watney alive is..Dit book definitely deserves five stars; from beginning to end, I lived on Mars join Watney. The story is very credible and did not just make me laugh, but also put thinking to the self-sufficiency of man. In addition, I also by the scientific perspective I can learn a lot - in a fun way. I really can not wait to see the film adaptation of The Martian too. I am very curious what they are made of and whether this adaptation measures up to this enormous quality book! This review appeared on Eye on the Future</v>
      </c>
    </row>
    <row r="445" ht="15.75" customHeight="1">
      <c r="A445" s="1">
        <v>443.0</v>
      </c>
      <c r="B445" s="3">
        <v>0.0</v>
      </c>
      <c r="C445" s="3">
        <v>0.0</v>
      </c>
      <c r="D445" s="3">
        <v>0.0</v>
      </c>
      <c r="E445" s="3" t="s">
        <v>448</v>
      </c>
      <c r="F445" s="3" t="str">
        <f>IFERROR(__xludf.DUMMYFUNCTION("GOOGLETRANSLATE(E445,""nl"",""en"")"),"Oh boy, it is rare that I stop halfway through a book decision. But Husky Skins I got that so gedaan.De reason: there are staged an incredible amount of characters and events, but nothing comes to life. In addition, the language in the book is also quite "&amp;"easy and moderate. I thought it was so boring that I stopped.")</f>
        <v>Oh boy, it is rare that I stop halfway through a book decision. But Husky Skins I got that so gedaan.De reason: there are staged an incredible amount of characters and events, but nothing comes to life. In addition, the language in the book is also quite easy and moderate. I thought it was so boring that I stopped.</v>
      </c>
    </row>
    <row r="446" ht="15.75" customHeight="1">
      <c r="A446" s="1">
        <v>444.0</v>
      </c>
      <c r="B446" s="3">
        <v>1.0</v>
      </c>
      <c r="C446" s="3">
        <v>1.0</v>
      </c>
      <c r="D446" s="3">
        <v>1.0</v>
      </c>
      <c r="E446" s="3" t="s">
        <v>449</v>
      </c>
      <c r="F446" s="3" t="str">
        <f>IFERROR(__xludf.DUMMYFUNCTION("GOOGLETRANSLATE(E446,""nl"",""en"")"),"RJ Ellory third book I've read and all three surprising and overdonderend.Elk book has its own style and its own typical atmosphere.good book that tells the story of the easygoing life of the 30-year Annie.In one week time she met in her bookstore two dif"&amp;"ferent people who both her life drastically shake. The old man Forrester, who says an old vriendte of her father, whom she never really knew. And David, a new customer, who gets her lonely life inside her completely overwhelmed her and feel geeftdat they "&amp;"finally alive again. We slowly learn to know these people on the basis of a manuscript and letters. [People you would rather not encounter ...] A book with psychological depth. The momentum is good in.Spannend from the beginning to the end.")</f>
        <v>RJ Ellory third book I've read and all three surprising and overdonderend.Elk book has its own style and its own typical atmosphere.good book that tells the story of the easygoing life of the 30-year Annie.In one week time she met in her bookstore two different people who both her life drastically shake. The old man Forrester, who says an old vriendte of her father, whom she never really knew. And David, a new customer, who gets her lonely life inside her completely overwhelmed her and feel geeftdat they finally alive again. We slowly learn to know these people on the basis of a manuscript and letters. [People you would rather not encounter ...] A book with psychological depth. The momentum is good in.Spannend from the beginning to the end.</v>
      </c>
    </row>
    <row r="447" ht="15.75" customHeight="1">
      <c r="A447" s="1">
        <v>445.0</v>
      </c>
      <c r="B447" s="3">
        <v>1.0</v>
      </c>
      <c r="C447" s="3">
        <v>1.0</v>
      </c>
      <c r="D447" s="3">
        <v>1.0</v>
      </c>
      <c r="E447" s="3" t="s">
        <v>450</v>
      </c>
      <c r="F447" s="3" t="str">
        <f>IFERROR(__xludf.DUMMYFUNCTION("GOOGLETRANSLATE(E447,""nl"",""en"")"),"Do you remember this yet .... still ... still? This book I read, like probably many others, for my list on the secondary school.Eén of the more favorite books among all the literary violence which we were obliged to lezen.Als yesterday I remember the oppr"&amp;"essive feeling that the book gave me, and I could continue, this means the story exactly navertellen.Inmiddels 20 years (or so) that the book impression which gemaakt.En I again wanted lezen.Ik remembered that it was not a thick book (was one of the reaso"&amp;"ns that almost everyone's list), but it's still not a contained 100 pages, that I niet.Voor who did not know the story a small summary, Rex and Saskia go on holiday by car in France. After a short exchange of words they stop at a gas station. Saskia decis"&amp;"ion within just a drink to catch up, Rex wait wait and wait buiten.Maar Rex .... Saskia does not return. Nobody seems to know what happened to her, and there is no trace of her vinden.8 years later ... Rex has a kind of relationship with Lieneke, but is m"&amp;"uch engaged with Saskia's disappearance. He put ads in the newspaper to still get tips, but this is for him a form of herdenken.De response he gets is often nonsensical, but he obviously hopes the redeeming answer to the question: What happened with Saski"&amp;"a ? again, I get it just cramped when reading the book. Saskia's dream about the golden egg, the end of the book .... brrr, shivers down my body. Where material nightmare ... Further strikes me that if the book would be released today the day (it was 1984"&amp;"), there would undoubtedly be adjusted a few things .... Rex looks example 'a Negro in an African dress' and a bald, fat man with spectacles ""(~) to change its projections, whitened lips resembled a mongool'.Tijden, shows once again ... That said, it app"&amp;"ears crime then of all times. This story would have played yesterday. In your own town or village. What the more realistic maakt.En that's quite a scary gedachte.Horror without the creepy images, purely on the power of imagination. Meesterlijk.http: //www"&amp;".watiknouvind.com/2018/05/wat-ik-nou-vind-van-het-gouden-ei-van.html")</f>
        <v>Do you remember this yet .... still ... still? This book I read, like probably many others, for my list on the secondary school.Eén of the more favorite books among all the literary violence which we were obliged to lezen.Als yesterday I remember the oppressive feeling that the book gave me, and I could continue, this means the story exactly navertellen.Inmiddels 20 years (or so) that the book impression which gemaakt.En I again wanted lezen.Ik remembered that it was not a thick book (was one of the reasons that almost everyone's list), but it's still not a contained 100 pages, that I niet.Voor who did not know the story a small summary, Rex and Saskia go on holiday by car in France. After a short exchange of words they stop at a gas station. Saskia decision within just a drink to catch up, Rex wait wait and wait buiten.Maar Rex .... Saskia does not return. Nobody seems to know what happened to her, and there is no trace of her vinden.8 years later ... Rex has a kind of relationship with Lieneke, but is much engaged with Saskia's disappearance. He put ads in the newspaper to still get tips, but this is for him a form of herdenken.De response he gets is often nonsensical, but he obviously hopes the redeeming answer to the question: What happened with Saskia ? again, I get it just cramped when reading the book. Saskia's dream about the golden egg, the end of the book .... brrr, shivers down my body. Where material nightmare ... Further strikes me that if the book would be released today the day (it was 1984), there would undoubtedly be adjusted a few things .... Rex looks example 'a Negro in an African dress' and a bald, fat man with spectacles "(~) to change its projections, whitened lips resembled a mongool'.Tijden, shows once again ... That said, it appears crime then of all times. This story would have played yesterday. In your own town or village. What the more realistic maakt.En that's quite a scary gedachte.Horror without the creepy images, purely on the power of imagination. Meesterlijk.http: //www.watiknouvind.com/2018/05/wat-ik-nou-vind-van-het-gouden-ei-van.html</v>
      </c>
    </row>
    <row r="448" ht="15.75" customHeight="1">
      <c r="A448" s="1">
        <v>446.0</v>
      </c>
      <c r="B448" s="3">
        <v>1.0</v>
      </c>
      <c r="C448" s="3">
        <v>1.0</v>
      </c>
      <c r="D448" s="3">
        <v>1.0</v>
      </c>
      <c r="E448" s="3" t="s">
        <v>451</v>
      </c>
      <c r="F448" s="3" t="str">
        <f>IFERROR(__xludf.DUMMYFUNCTION("GOOGLETRANSLATE(E448,""nl"",""en"")"),"This is the tale fall Matthew, Rory, Henry Clay and Tommy Dunbar. Five brothers after their mother is deceased and their father left them to save the show together. Then one day their father comes back and asks his son to help him build their brug.De writ"&amp;"ing style is very special. It's almost like a poem of more than 500 pages with lots of imagery and beautiful statements that capture the imagination. The story is told by Matthew, the oldest of five. What is most special, because in most of the events he "&amp;"is (was) not present at all .There does not happen very much in the book. It does not decide to call an exciting story. You have to resist them. It's really a story about the birth and life of a family. The different storylines running through each other "&amp;"which sometimes equally difficult to discover where and at what time we are again, but once you're back at it is a wonderful story of a special familie.Wat this story now is really special very difficult to describe, but the nice characters combined with "&amp;"the wonderful writing style makes this book really is a must!")</f>
        <v>This is the tale fall Matthew, Rory, Henry Clay and Tommy Dunbar. Five brothers after their mother is deceased and their father left them to save the show together. Then one day their father comes back and asks his son to help him build their brug.De writing style is very special. It's almost like a poem of more than 500 pages with lots of imagery and beautiful statements that capture the imagination. The story is told by Matthew, the oldest of five. What is most special, because in most of the events he is (was) not present at all .There does not happen very much in the book. It does not decide to call an exciting story. You have to resist them. It's really a story about the birth and life of a family. The different storylines running through each other which sometimes equally difficult to discover where and at what time we are again, but once you're back at it is a wonderful story of a special familie.Wat this story now is really special very difficult to describe, but the nice characters combined with the wonderful writing style makes this book really is a must!</v>
      </c>
    </row>
    <row r="449" ht="15.75" customHeight="1">
      <c r="A449" s="1">
        <v>447.0</v>
      </c>
      <c r="B449" s="3">
        <v>0.0</v>
      </c>
      <c r="C449" s="3">
        <v>0.0</v>
      </c>
      <c r="D449" s="3">
        <v>1.0</v>
      </c>
      <c r="E449" s="3" t="s">
        <v>452</v>
      </c>
      <c r="F449" s="3" t="str">
        <f>IFERROR(__xludf.DUMMYFUNCTION("GOOGLETRANSLATE(E449,""nl"",""en"")"),"The Fleming Roger Schoemans has a past as a journalist. After he just about all stages of the job as editor including employee has gone through, he closed his career as an independent reporter. Meanwhile, he enjoys his retirement and he writes two books a"&amp;" year: one for youth and one for the adult market. But the author, who for more than fifty works has to his name, has been writing much longer: he started as a comic writer, tried just about every gerne and eventually became a celebrated and several award"&amp;"s jeugdboekenauteur.Een wager was the basis of his first steps as a crime writer, and meanwhile the main characters Geo Joosten and Peter Schraepen with Princess is already the fifth adventure. Although the author lives in Pajottenland, playing his thrill"&amp;"ers are always in the south of Belgian Limburg af.Als a princess of the Belgian royal family goes missing from the royal villa in Opgrimbie, immediately pointed the finger at the Muslim terrorists a little earlier bombings committed in the Belgian capital"&amp;". The government puts great resources and try to keep the whole thing from the media, but the latter is an impossible task, because just a few hours after the facts have already arrested a journalist on the royal domain. Meanwhile, the kidnappers try a fo"&amp;"olproof way to find to their successful action to end without being caught ... Princess has a very difficult start with the familiar clichés of the reader to the fly tower: the incompetent police power abuse income; the first-do-over-thinking mentality of"&amp;" the special intervention squad; and will think they're God editor. Also, the author's hard to shake him very familiar writing style for literature from him and that adapt to an audience of adults on the steamy sex scene after, there is a constant feeling"&amp;" that a children's book to read. Fortunately, the better as the story vordert.De characters are barely developed. The members of the kingly families and other authorities have even given a name, but always with function or state minister, prime minister, "&amp;"prince, princess or king - addressed, making it more difficult for the reader to identify with them . But then the regular characters of the series are so sympathetic that you best stay in their company. For example, once to dine at one of the establishme"&amp;"nts in the Haspengouw framework that the author describes with great concern for the region and the local gastronomie.Het strong point is the plot. It starts with the bold theme of the kidnapping of a member of the monarchy. On the way to follow a couple "&amp;"of surprising twists, and in the end there is no hang loose ends dangling more. These compact and perfect handling reminiscent of Patrick De Bruyn who also as one piece of storytelling afleverde.Net as important as the story is this book Damned a means by"&amp;" which the author distrust and low image of the police and politicians can write off. But here he has not nearly the same high level as a Jef Geeraerts, who is an expert in was.Prinses an original story with unfortunately too many dots that are planed cou"&amp;"ld and should be to make it above average rise.")</f>
        <v>The Fleming Roger Schoemans has a past as a journalist. After he just about all stages of the job as editor including employee has gone through, he closed his career as an independent reporter. Meanwhile, he enjoys his retirement and he writes two books a year: one for youth and one for the adult market. But the author, who for more than fifty works has to his name, has been writing much longer: he started as a comic writer, tried just about every gerne and eventually became a celebrated and several awards jeugdboekenauteur.Een wager was the basis of his first steps as a crime writer, and meanwhile the main characters Geo Joosten and Peter Schraepen with Princess is already the fifth adventure. Although the author lives in Pajottenland, playing his thrillers are always in the south of Belgian Limburg af.Als a princess of the Belgian royal family goes missing from the royal villa in Opgrimbie, immediately pointed the finger at the Muslim terrorists a little earlier bombings committed in the Belgian capital. The government puts great resources and try to keep the whole thing from the media, but the latter is an impossible task, because just a few hours after the facts have already arrested a journalist on the royal domain. Meanwhile, the kidnappers try a foolproof way to find to their successful action to end without being caught ... Princess has a very difficult start with the familiar clichés of the reader to the fly tower: the incompetent police power abuse income; the first-do-over-thinking mentality of the special intervention squad; and will think they're God editor. Also, the author's hard to shake him very familiar writing style for literature from him and that adapt to an audience of adults on the steamy sex scene after, there is a constant feeling that a children's book to read. Fortunately, the better as the story vordert.De characters are barely developed. The members of the kingly families and other authorities have even given a name, but always with function or state minister, prime minister, prince, princess or king - addressed, making it more difficult for the reader to identify with them . But then the regular characters of the series are so sympathetic that you best stay in their company. For example, once to dine at one of the establishments in the Haspengouw framework that the author describes with great concern for the region and the local gastronomie.Het strong point is the plot. It starts with the bold theme of the kidnapping of a member of the monarchy. On the way to follow a couple of surprising twists, and in the end there is no hang loose ends dangling more. These compact and perfect handling reminiscent of Patrick De Bruyn who also as one piece of storytelling afleverde.Net as important as the story is this book Damned a means by which the author distrust and low image of the police and politicians can write off. But here he has not nearly the same high level as a Jef Geeraerts, who is an expert in was.Prinses an original story with unfortunately too many dots that are planed could and should be to make it above average rise.</v>
      </c>
    </row>
    <row r="450" ht="15.75" customHeight="1">
      <c r="A450" s="1">
        <v>448.0</v>
      </c>
      <c r="B450" s="3">
        <v>0.0</v>
      </c>
      <c r="C450" s="3">
        <v>0.0</v>
      </c>
      <c r="D450" s="3">
        <v>0.0</v>
      </c>
      <c r="E450" s="3" t="s">
        <v>453</v>
      </c>
      <c r="F450" s="3" t="str">
        <f>IFERROR(__xludf.DUMMYFUNCTION("GOOGLETRANSLATE(E450,""nl"",""en"")"),"Self-righteous, hypocritical and devoid of self-reflection.")</f>
        <v>Self-righteous, hypocritical and devoid of self-reflection.</v>
      </c>
    </row>
    <row r="451" ht="15.75" customHeight="1">
      <c r="A451" s="1">
        <v>449.0</v>
      </c>
      <c r="B451" s="3">
        <v>0.0</v>
      </c>
      <c r="C451" s="3">
        <v>0.0</v>
      </c>
      <c r="D451" s="3">
        <v>0.0</v>
      </c>
      <c r="E451" s="3" t="s">
        <v>454</v>
      </c>
      <c r="F451" s="3" t="str">
        <f>IFERROR(__xludf.DUMMYFUNCTION("GOOGLETRANSLATE(E451,""nl"",""en"")"),"Let's start at the end of the book: Brad Winning thanked in his speech the proofreaders for their valuable input. He says that the story has become substantively stronger by their input. But I want to put my doubts about the qualities of the proofreaders,"&amp;" because there is still a lot to criticize in the book ... Do not get me wrong, ""Ruination"" has many strengths: a cute story, moreover told in a fast pace. I struggled to put the book away because I wanted to know how the story continued. The cover illu"&amp;"stration of ""Perdition"" is very beautiful, which also fits perfectly with the content of the boek.Maar while reading I had all kinds of little annoyances. To name a few. Brad, try to empathize with the characters and use language that suits the characte"&amp;"rs. I found this particularly irritating to the miners with a skilled language totally not in keeping with the rough diamond white pit character of those people. In addition, some people behaved themselves at times other than their character fit. Magister"&amp;" Henry O'Neill is in the first part of the book describes as a hard man with a difficult relationship with Sheriff Earl Justus and little love for his daughter Vivian, but he finally goes for no apparent reason quite friendly with the sheriff, and he rush"&amp;"es to his daughter as she is injured. Furthermore, it is not clear to me why suddenly creates a complete dragon scourge on earth excavating the one male dragon, while the Chinese have many dragons. Where do they come from? Moreover, I find it rather annoy"&amp;"ing that when Brad builds tension with riddles, he quickly takes away the stress of explanation. Let the reader figure it slowly but surely self and dispose him to pieces to get to the solution. I could even harder discard the book. Okay, the book is thic"&amp;"ker than, but that's not very good if the story is developed. The same feeling I had in the epilogue. Most writers would be to what is described here have a whole book gevuld.Ik think the book had become stronger as Brad Winning wrote the story from three"&amp;" points of view, such as that of Sheriff Earl Justus, the double agent Heinrich Josephson and the ""devil"" Thaumas Elektra.'Ondergang 'has a lot of potential. It is unfortunate that Brad Winning the book not only has to be read by a good editor. Then the"&amp;" book would have been much stronger. The story deserves.")</f>
        <v>Let's start at the end of the book: Brad Winning thanked in his speech the proofreaders for their valuable input. He says that the story has become substantively stronger by their input. But I want to put my doubts about the qualities of the proofreaders, because there is still a lot to criticize in the book ... Do not get me wrong, "Ruination" has many strengths: a cute story, moreover told in a fast pace. I struggled to put the book away because I wanted to know how the story continued. The cover illustration of "Perdition" is very beautiful, which also fits perfectly with the content of the boek.Maar while reading I had all kinds of little annoyances. To name a few. Brad, try to empathize with the characters and use language that suits the characters. I found this particularly irritating to the miners with a skilled language totally not in keeping with the rough diamond white pit character of those people. In addition, some people behaved themselves at times other than their character fit. Magister Henry O'Neill is in the first part of the book describes as a hard man with a difficult relationship with Sheriff Earl Justus and little love for his daughter Vivian, but he finally goes for no apparent reason quite friendly with the sheriff, and he rushes to his daughter as she is injured. Furthermore, it is not clear to me why suddenly creates a complete dragon scourge on earth excavating the one male dragon, while the Chinese have many dragons. Where do they come from? Moreover, I find it rather annoying that when Brad builds tension with riddles, he quickly takes away the stress of explanation. Let the reader figure it slowly but surely self and dispose him to pieces to get to the solution. I could even harder discard the book. Okay, the book is thicker than, but that's not very good if the story is developed. The same feeling I had in the epilogue. Most writers would be to what is described here have a whole book gevuld.Ik think the book had become stronger as Brad Winning wrote the story from three points of view, such as that of Sheriff Earl Justus, the double agent Heinrich Josephson and the "devil" Thaumas Elektra.'Ondergang 'has a lot of potential. It is unfortunate that Brad Winning the book not only has to be read by a good editor. Then the book would have been much stronger. The story deserves.</v>
      </c>
    </row>
    <row r="452" ht="15.75" customHeight="1">
      <c r="A452" s="1">
        <v>450.0</v>
      </c>
      <c r="B452" s="3">
        <v>1.0</v>
      </c>
      <c r="C452" s="3">
        <v>1.0</v>
      </c>
      <c r="D452" s="3">
        <v>1.0</v>
      </c>
      <c r="E452" s="3" t="s">
        <v>455</v>
      </c>
      <c r="F452" s="3" t="str">
        <f>IFERROR(__xludf.DUMMYFUNCTION("GOOGLETRANSLATE(E452,""nl"",""en"")"),"On May 10, 1940 the tram driver Leon Vermast must stop tram ride to Hoboken. There's been a bombing at a hospital in Mortsel and Leon must obtain psychiatric patients. The tram ride will live veranderen.De Wattman is a typical tale à la Erik Vlaminck. As "&amp;"his books is a simple story but a Château based on true facts. One event that the life of a man totally veranderd.Het music can only be promising with such a beautiful narration performed by a top actor Vic De Wachter.")</f>
        <v>On May 10, 1940 the tram driver Leon Vermast must stop tram ride to Hoboken. There's been a bombing at a hospital in Mortsel and Leon must obtain psychiatric patients. The tram ride will live veranderen.De Wattman is a typical tale à la Erik Vlaminck. As his books is a simple story but a Château based on true facts. One event that the life of a man totally veranderd.Het music can only be promising with such a beautiful narration performed by a top actor Vic De Wachter.</v>
      </c>
    </row>
    <row r="453" ht="15.75" customHeight="1">
      <c r="A453" s="1">
        <v>451.0</v>
      </c>
      <c r="B453" s="3">
        <v>1.0</v>
      </c>
      <c r="C453" s="3">
        <v>1.0</v>
      </c>
      <c r="D453" s="3">
        <v>1.0</v>
      </c>
      <c r="E453" s="3" t="s">
        <v>456</v>
      </c>
      <c r="F453" s="3" t="str">
        <f>IFERROR(__xludf.DUMMYFUNCTION("GOOGLETRANSLATE(E453,""nl"",""en"")"),"The Forest Feast Cookbook is for me a cookbook with an asterisk. I'm quite happy as I am to move in this colorful book and do every time new inspiration. The Forest Feast cookbook is no ordinary cookbook. It was created by Erin Gleeson, who grew up in an "&amp;"apple orchard in Sonoma County (California), and after her studies in Italy, settled in New York. They made a name as a food photographer and artist. She photographed food cookbooks, magazines, top chefs, restaurants, The New York Times Dining section and"&amp;" the James Beard Foundation.Tot her husband got a job in California as a rabbi in a synagogue in Silicon Valley and they were together a beautiful wooden house surrounded in the forest just outside the town. Erin for the ideal place to shoot out to a more"&amp;" earthly way without beetroot foam and koolchips.Zo Erin started her food blog The Forest Feast with simple recipes and ideas for dinners and parties. She gets this her imagination run wild and cook and photograph their recipes themselves, she writes by h"&amp;"and and illustrates here and there with cozy watercolor drawings. Each recipe is such a pic to! This blog alone is worth a look. It is the basis for the Forest Feast kookboek.Erin find color and shape is important, which make ordinary dishes more attracti"&amp;"ve. She makes instance purple mashed potatoes instead of regular potatoes and cut melon into funny shapes. This is very essential for her recipes, which are hardly actually are recipes, but more inspireren.Elk recipe is a nice puzzle pictures, words and a"&amp;"rrows. You look in turn at a glance what it is and how you should do. One drawback is that it will often just for me what are simple recipes for complicated recipes you can not write and design. To give an example: Eggplant 'taco'ssnijd 1 eggplant into ro"&amp;"und slices (6 mm) roast them on a greased baking tray&gt; drizzle with olive oil &amp; zout8 minutes on each side, oven 200 ° Cleg a piece of brie and basil on korianderof. each slice of eggplant fold in half like a minitacoEen super simple and delicious recipe "&amp;"that you can make without much more to think about if you just put on another track, allowing you to making suits something else. So I made too eggplant tacos filled with mécorino (a biological Dutch variant Pecorini) and served as an appetizer on a salad"&amp;" of arugula. And that is precisely the aim of this boek.Erin ends her introduction to ""I hope this book is a pleasant balance between your table and the sink in the kitchen and that it inspires you to cook, eat and share, and enjoy colorful and healthy e"&amp;"ating. "" That string this book has definitely hit me.")</f>
        <v>The Forest Feast Cookbook is for me a cookbook with an asterisk. I'm quite happy as I am to move in this colorful book and do every time new inspiration. The Forest Feast cookbook is no ordinary cookbook. It was created by Erin Gleeson, who grew up in an apple orchard in Sonoma County (California), and after her studies in Italy, settled in New York. They made a name as a food photographer and artist. She photographed food cookbooks, magazines, top chefs, restaurants, The New York Times Dining section and the James Beard Foundation.Tot her husband got a job in California as a rabbi in a synagogue in Silicon Valley and they were together a beautiful wooden house surrounded in the forest just outside the town. Erin for the ideal place to shoot out to a more earthly way without beetroot foam and koolchips.Zo Erin started her food blog The Forest Feast with simple recipes and ideas for dinners and parties. She gets this her imagination run wild and cook and photograph their recipes themselves, she writes by hand and illustrates here and there with cozy watercolor drawings. Each recipe is such a pic to! This blog alone is worth a look. It is the basis for the Forest Feast kookboek.Erin find color and shape is important, which make ordinary dishes more attractive. She makes instance purple mashed potatoes instead of regular potatoes and cut melon into funny shapes. This is very essential for her recipes, which are hardly actually are recipes, but more inspireren.Elk recipe is a nice puzzle pictures, words and arrows. You look in turn at a glance what it is and how you should do. One drawback is that it will often just for me what are simple recipes for complicated recipes you can not write and design. To give an example: Eggplant 'taco'ssnijd 1 eggplant into round slices (6 mm) roast them on a greased baking tray&gt; drizzle with olive oil &amp; zout8 minutes on each side, oven 200 ° Cleg a piece of brie and basil on korianderof. each slice of eggplant fold in half like a minitacoEen super simple and delicious recipe that you can make without much more to think about if you just put on another track, allowing you to making suits something else. So I made too eggplant tacos filled with mécorino (a biological Dutch variant Pecorini) and served as an appetizer on a salad of arugula. And that is precisely the aim of this boek.Erin ends her introduction to "I hope this book is a pleasant balance between your table and the sink in the kitchen and that it inspires you to cook, eat and share, and enjoy colorful and healthy eating. " That string this book has definitely hit me.</v>
      </c>
    </row>
    <row r="454" ht="15.75" customHeight="1">
      <c r="A454" s="1">
        <v>452.0</v>
      </c>
      <c r="B454" s="3">
        <v>1.0</v>
      </c>
      <c r="C454" s="3">
        <v>1.0</v>
      </c>
      <c r="D454" s="3">
        <v>1.0</v>
      </c>
      <c r="E454" s="3" t="s">
        <v>457</v>
      </c>
      <c r="F454" s="3" t="str">
        <f>IFERROR(__xludf.DUMMYFUNCTION("GOOGLETRANSLATE(E454,""nl"",""en"")"),"Brother Secret is the title of a book about secrets within a family. The title shows exactly what it is about this story. A normal family Strong family, father, mother and two brothers Yuri and Stefan. When Yuri suddenly has to stay with his grandmother, "&amp;"he will find this quite strange. After a week his parents come pick him up again and drive them to another house and his brother disappeared. Joeri do not get it, where is Stefan? Whenever there Yuri to his parents about keeping their starts off the boat."&amp;" ""Where is he? I asked. I looked at Mom sternly. In a place where he supervised,"" said Dad "".Stefan was not one of the easiest, he said bad words, yelled at his mother. If something serious happens to be removed from their homes Stefan Yuri is not told"&amp;" about it (Brother Secret). ""it was wrong, but it was the best I had then in me. Your mother wanted to save you. I agreed with the secret. For you "".The story is largely told through letters Joeri wrote to his brother about how his life is going at his "&amp;"new school, at home. Eventually, mother can not stand and go out of the house, Yuri stays with his father behind . at the end of the story gets Yuri did hear what Stefan heeft.Goed written, the character of Yuri I feel put down well. the parents think wel"&amp;"l to make trouble for Yuri to conceal, but this is counterproductive.")</f>
        <v>Brother Secret is the title of a book about secrets within a family. The title shows exactly what it is about this story. A normal family Strong family, father, mother and two brothers Yuri and Stefan. When Yuri suddenly has to stay with his grandmother, he will find this quite strange. After a week his parents come pick him up again and drive them to another house and his brother disappeared. Joeri do not get it, where is Stefan? Whenever there Yuri to his parents about keeping their starts off the boat. "Where is he? I asked. I looked at Mom sternly. In a place where he supervised," said Dad ".Stefan was not one of the easiest, he said bad words, yelled at his mother. If something serious happens to be removed from their homes Stefan Yuri is not told about it (Brother Secret). "it was wrong, but it was the best I had then in me. Your mother wanted to save you. I agreed with the secret. For you ".The story is largely told through letters Joeri wrote to his brother about how his life is going at his new school, at home. Eventually, mother can not stand and go out of the house, Yuri stays with his father behind . at the end of the story gets Yuri did hear what Stefan heeft.Goed written, the character of Yuri I feel put down well. the parents think well to make trouble for Yuri to conceal, but this is counterproductive.</v>
      </c>
    </row>
    <row r="455" ht="15.75" customHeight="1">
      <c r="A455" s="1">
        <v>453.0</v>
      </c>
      <c r="B455" s="3">
        <v>0.0</v>
      </c>
      <c r="C455" s="3">
        <v>0.0</v>
      </c>
      <c r="D455" s="3">
        <v>0.0</v>
      </c>
      <c r="E455" s="3" t="s">
        <v>458</v>
      </c>
      <c r="F455" s="3" t="str">
        <f>IFERROR(__xludf.DUMMYFUNCTION("GOOGLETRANSLATE(E455,""nl"",""en"")"),"I really tried to like this book. Really. I have super good things about this book and I wanted to share good things. But I just could not.I liked the characters, especially Lara Jean terribly annoying. She did all the time things were super stupid. I was"&amp;" annoyed there really. Awful. Give me smart characters. Not those things that come first to them. No, alsjeblieft.Ten second I thought the book was mainly about the issue of the letters, but no, it was about what happened AFTER sending the letters. And I "&amp;"mean IF, after all the boys understand that Lara Jean does not mean it. I was teleurgesteld.Als last I expected that this ""something"" was happening and waited there all the time, but ultimately did not happen, so I was disappointed again. But what is re"&amp;"ally stupid is that I have literally the whole book was waiting for that ""something"". Sorry Jenny, but I expected better. But actually not. Then the cliché would zijn.Waarom I have this book anyway gegevan two stars instead of one? It's very simple. Jen"&amp;"ny has a great cute and funny writing style. I've been laughing a few times out loud when I read this book and the nice writing style I had in no time uit.Helaas I do not think I Part 2, P.S. I Still Love You go read. Before I get too disappointed by this"&amp;" book, but maybe. Ever. Have to admit that this type of book is not really my thing. So yeah. Maybe I should ""ever"" be taken away.")</f>
        <v>I really tried to like this book. Really. I have super good things about this book and I wanted to share good things. But I just could not.I liked the characters, especially Lara Jean terribly annoying. She did all the time things were super stupid. I was annoyed there really. Awful. Give me smart characters. Not those things that come first to them. No, alsjeblieft.Ten second I thought the book was mainly about the issue of the letters, but no, it was about what happened AFTER sending the letters. And I mean IF, after all the boys understand that Lara Jean does not mean it. I was teleurgesteld.Als last I expected that this "something" was happening and waited there all the time, but ultimately did not happen, so I was disappointed again. But what is really stupid is that I have literally the whole book was waiting for that "something". Sorry Jenny, but I expected better. But actually not. Then the cliché would zijn.Waarom I have this book anyway gegevan two stars instead of one? It's very simple. Jenny has a great cute and funny writing style. I've been laughing a few times out loud when I read this book and the nice writing style I had in no time uit.Helaas I do not think I Part 2, P.S. I Still Love You go read. Before I get too disappointed by this book, but maybe. Ever. Have to admit that this type of book is not really my thing. So yeah. Maybe I should "ever" be taken away.</v>
      </c>
    </row>
    <row r="456" ht="15.75" customHeight="1">
      <c r="A456" s="1">
        <v>454.0</v>
      </c>
      <c r="B456" s="3">
        <v>0.0</v>
      </c>
      <c r="C456" s="3">
        <v>0.0</v>
      </c>
      <c r="D456" s="3">
        <v>0.0</v>
      </c>
      <c r="E456" s="3" t="s">
        <v>459</v>
      </c>
      <c r="F456" s="3" t="str">
        <f>IFERROR(__xludf.DUMMYFUNCTION("GOOGLETRANSLATE(E456,""nl"",""en"")"),"The book is not really a winner. The first part, where the murder is described works, seems a bit too long to make the story really rafts. The characters are well worked out nicely, but it's not really a ""thriller"". When the murder was committed, you kn"&amp;"ow almost immediately who committed the murder, or almost any of the two girls. The rest of the book, after the murder, was not so much the culprit but rather the way the characters deal with this terrible event and how they try to get their web of lies a"&amp;"nd problems. If you take with it the back cover, there is talk of a ""psychological thriller"". In a way this is a correct view, it is not really as to the events, but the thoughts of people.The end is beautiful: it is not as often demonstrating a perpetr"&amp;"ator, but identifying the scapegoat , the necessary documents are kwaad.Sommige be considered beautiful and highly developed, but others, such as already mentioned, are rather boring and predictable.")</f>
        <v>The book is not really a winner. The first part, where the murder is described works, seems a bit too long to make the story really rafts. The characters are well worked out nicely, but it's not really a "thriller". When the murder was committed, you know almost immediately who committed the murder, or almost any of the two girls. The rest of the book, after the murder, was not so much the culprit but rather the way the characters deal with this terrible event and how they try to get their web of lies and problems. If you take with it the back cover, there is talk of a "psychological thriller". In a way this is a correct view, it is not really as to the events, but the thoughts of people.The end is beautiful: it is not as often demonstrating a perpetrator, but identifying the scapegoat , the necessary documents are kwaad.Sommige be considered beautiful and highly developed, but others, such as already mentioned, are rather boring and predictable.</v>
      </c>
    </row>
    <row r="457" ht="15.75" customHeight="1">
      <c r="A457" s="1">
        <v>455.0</v>
      </c>
      <c r="B457" s="3">
        <v>1.0</v>
      </c>
      <c r="C457" s="3">
        <v>1.0</v>
      </c>
      <c r="D457" s="3">
        <v>1.0</v>
      </c>
      <c r="E457" s="3" t="s">
        <v>460</v>
      </c>
      <c r="F457" s="3" t="str">
        <f>IFERROR(__xludf.DUMMYFUNCTION("GOOGLETRANSLATE(E457,""nl"",""en"")"),"What do you do when you lose your child? The writers wrote a requiem novel as the cover indicated that I had never heard of. An existing genre, as if his death think the uniqueness of this situation to accentuate ik.Na he stops the novel he writes. Instea"&amp;"d, he begins a journal of mourning, a report of pain, lack of self-blame and anger too. Quote book: (His untimely death proves that I've handled things wrong with betting too little, and I have important things overlooked). I think he's trying to understa"&amp;"nd what happened. What I like so much is that memories are in Tonio. memories of the writer and his wife to their son. I have at times thought: This does not concern me. What am I doing here in this grieving process? Thus I give that it is really written "&amp;"very nicely.")</f>
        <v>What do you do when you lose your child? The writers wrote a requiem novel as the cover indicated that I had never heard of. An existing genre, as if his death think the uniqueness of this situation to accentuate ik.Na he stops the novel he writes. Instead, he begins a journal of mourning, a report of pain, lack of self-blame and anger too. Quote book: (His untimely death proves that I've handled things wrong with betting too little, and I have important things overlooked). I think he's trying to understand what happened. What I like so much is that memories are in Tonio. memories of the writer and his wife to their son. I have at times thought: This does not concern me. What am I doing here in this grieving process? Thus I give that it is really written very nicely.</v>
      </c>
    </row>
    <row r="458" ht="15.75" customHeight="1">
      <c r="A458" s="1">
        <v>456.0</v>
      </c>
      <c r="B458" s="3">
        <v>0.0</v>
      </c>
      <c r="C458" s="3">
        <v>0.0</v>
      </c>
      <c r="D458" s="3">
        <v>0.0</v>
      </c>
      <c r="E458" s="3" t="s">
        <v>461</v>
      </c>
      <c r="F458" s="3" t="str">
        <f>IFERROR(__xludf.DUMMYFUNCTION("GOOGLETRANSLATE(E458,""nl"",""en"")"),"The 23-year-old Manon lives Dijkstra, after yet another study miss and a broken relationship back home with her parents. Manon is quite quirky and goes her own way. That creates tensions. Especially with her father Ton. Despite all the domestic tension go"&amp;"es Dijkstra family, as every year, at least for a ski holiday to Austria Oostenrijk.In follows a rash and after a good conversation Manon bijgedraaid 180 degrees. The ski seems to be fun. Especially when Manon rescues a girl from a dangerous downhill and "&amp;"then offered a job as a ski instructor. Manon has it herself. Until are several incidents that do not occur accidentally labeled as worden.Après can ski reads like a fast skier on the downhill very quickly. The comprehensiveness with which the book is wri"&amp;"tten, it is certainly to blame. The story is nothing complicated, making it easy to follow. The disadvantage is that the story has no depth. , The characters are developed, and a minimum of some parts of the book are even slightly overbodig.Het book falls"&amp;" within the thriller genre. However there while reading nothing of note. The book is nothing exciting and the moments that are meant to be exciting, as well as his failure. The only tension that occurs in the book, which is domestic tension in the begin.D"&amp;"aarnaast the story is fairly predictable and lacking much needed plot twists. Thereby lapping it but what you do on and the reader is not too much to make efforts to do the book keeping attention. As a thriller novel or failed Après-ski, but if trifle it "&amp;"passed with flying colors.")</f>
        <v>The 23-year-old Manon lives Dijkstra, after yet another study miss and a broken relationship back home with her parents. Manon is quite quirky and goes her own way. That creates tensions. Especially with her father Ton. Despite all the domestic tension goes Dijkstra family, as every year, at least for a ski holiday to Austria Oostenrijk.In follows a rash and after a good conversation Manon bijgedraaid 180 degrees. The ski seems to be fun. Especially when Manon rescues a girl from a dangerous downhill and then offered a job as a ski instructor. Manon has it herself. Until are several incidents that do not occur accidentally labeled as worden.Après can ski reads like a fast skier on the downhill very quickly. The comprehensiveness with which the book is written, it is certainly to blame. The story is nothing complicated, making it easy to follow. The disadvantage is that the story has no depth. , The characters are developed, and a minimum of some parts of the book are even slightly overbodig.Het book falls within the thriller genre. However there while reading nothing of note. The book is nothing exciting and the moments that are meant to be exciting, as well as his failure. The only tension that occurs in the book, which is domestic tension in the begin.Daarnaast the story is fairly predictable and lacking much needed plot twists. Thereby lapping it but what you do on and the reader is not too much to make efforts to do the book keeping attention. As a thriller novel or failed Après-ski, but if trifle it passed with flying colors.</v>
      </c>
    </row>
    <row r="459" ht="15.75" customHeight="1">
      <c r="A459" s="1">
        <v>457.0</v>
      </c>
      <c r="B459" s="3">
        <v>1.0</v>
      </c>
      <c r="C459" s="3">
        <v>1.0</v>
      </c>
      <c r="D459" s="3">
        <v>1.0</v>
      </c>
      <c r="E459" s="3" t="s">
        <v>462</v>
      </c>
      <c r="F459" s="3" t="str">
        <f>IFERROR(__xludf.DUMMYFUNCTION("GOOGLETRANSLATE(E459,""nl"",""en"")"),"Ahmed Nasser hit his arms around his lifejacket. His life jacket was too small for a boy of fourteen. It was also questionable whether the life jacket would work. He had heard many stories about life jackets sold to smugglers, you sank instead of floating"&amp;". ""Ahmed, my soul child, you need not be afraid."" It was his father who spoke these words to him. But the motor of the dinghy did not start and the boat itself was slow to drain. The rough sea caused more and more water came into the boat. ""Baba, you k"&amp;"now I can not swim,"" Ahmed whispered to his father. But his father had a plan. He jumped into the water, along with two other brave men. The rope that was attached to the boat, they managed to get the boat moving. And instead of fear Ahmed felt only prid"&amp;"e. Until you hit a wave sideways over the swimmers back and his father came over water ... Max Howard and his family arrived in Brussels, where his father was offered a temporary job as defense adviser to NATO. But instead of the American school decide hi"&amp;"s parents that he needs to learn good French in addition to their home to the French school. While his sister Claire is allowed into the American school! The school called Max Luck School. But the guys tease him and he does not understand a word of what i"&amp;"s being said. Soon he gets into trouble with the bullied boy. ""The School of Misery"" fits better name. But there is one person who wants to help him, a girl, Farah.Op miraculously crossing the lives of Ahmed and Max together, because Ahmed is trying to "&amp;"hide in the basement of the (temporary) home Max. Max is the one who discovered him. Max realizes that Ahmed illegal refugee from Syria. But the terrified boy begs him to say nothing, as he Max to his knees drop, Max decides to help him. While in Europe t"&amp;"hrough terrorist attacks resisting the many refugees flooding which Europe is increasing, Max is doing something that has serious implications for both his and Ahmed's life ... .Niemandsjongen is a beautiful book in which the events of refugees from count"&amp;"ries such as Iraq, Afghanistan and Syria are told. Here are some images that have been regularly on TV, wonderful forward. Beautifully might not be an appropriate word to all the misery that these people have to endure. Think of the war, IS, overcrowded d"&amp;"inghies and the many people and children who drowned in the sea and washed up on the beaches. However, the author has written the book with so much respect and love, making it a wonderful book geworden.Het story of a boy Jonnart which had hiding a teenage"&amp;"r during World War II and how this act of resistance had cost him his life, was the inspiration of the writer for this book. The house where Max lived and where the author has lived well, real, the story is only completer.Dit book is written for children "&amp;"from the age of 12. But I think he read in the first grade ""mandatory"" should be! This will certainly not bad for the children. Because it is a really good book. Just because everyone will recognize the events, the book will be an indelible impression a"&amp;"chterlaten.In the book are also some references to the diaries of Anne Frank. It is perhaps a bit too far, but I think this book best in this list can be placed in historical books. As a note that Max and Ahmed did not really exist, but the events have re"&amp;"ally plaatsgevonden.Ik can not but appreciate this book 5 stars.")</f>
        <v>Ahmed Nasser hit his arms around his lifejacket. His life jacket was too small for a boy of fourteen. It was also questionable whether the life jacket would work. He had heard many stories about life jackets sold to smugglers, you sank instead of floating. "Ahmed, my soul child, you need not be afraid." It was his father who spoke these words to him. But the motor of the dinghy did not start and the boat itself was slow to drain. The rough sea caused more and more water came into the boat. "Baba, you know I can not swim," Ahmed whispered to his father. But his father had a plan. He jumped into the water, along with two other brave men. The rope that was attached to the boat, they managed to get the boat moving. And instead of fear Ahmed felt only pride. Until you hit a wave sideways over the swimmers back and his father came over water ... Max Howard and his family arrived in Brussels, where his father was offered a temporary job as defense adviser to NATO. But instead of the American school decide his parents that he needs to learn good French in addition to their home to the French school. While his sister Claire is allowed into the American school! The school called Max Luck School. But the guys tease him and he does not understand a word of what is being said. Soon he gets into trouble with the bullied boy. "The School of Misery" fits better name. But there is one person who wants to help him, a girl, Farah.Op miraculously crossing the lives of Ahmed and Max together, because Ahmed is trying to hide in the basement of the (temporary) home Max. Max is the one who discovered him. Max realizes that Ahmed illegal refugee from Syria. But the terrified boy begs him to say nothing, as he Max to his knees drop, Max decides to help him. While in Europe through terrorist attacks resisting the many refugees flooding which Europe is increasing, Max is doing something that has serious implications for both his and Ahmed's life ... .Niemandsjongen is a beautiful book in which the events of refugees from countries such as Iraq, Afghanistan and Syria are told. Here are some images that have been regularly on TV, wonderful forward. Beautifully might not be an appropriate word to all the misery that these people have to endure. Think of the war, IS, overcrowded dinghies and the many people and children who drowned in the sea and washed up on the beaches. However, the author has written the book with so much respect and love, making it a wonderful book geworden.Het story of a boy Jonnart which had hiding a teenager during World War II and how this act of resistance had cost him his life, was the inspiration of the writer for this book. The house where Max lived and where the author has lived well, real, the story is only completer.Dit book is written for children from the age of 12. But I think he read in the first grade "mandatory" should be! This will certainly not bad for the children. Because it is a really good book. Just because everyone will recognize the events, the book will be an indelible impression achterlaten.In the book are also some references to the diaries of Anne Frank. It is perhaps a bit too far, but I think this book best in this list can be placed in historical books. As a note that Max and Ahmed did not really exist, but the events have really plaatsgevonden.Ik can not but appreciate this book 5 stars.</v>
      </c>
    </row>
    <row r="460" ht="15.75" customHeight="1">
      <c r="A460" s="1">
        <v>458.0</v>
      </c>
      <c r="B460" s="3">
        <v>1.0</v>
      </c>
      <c r="C460" s="3">
        <v>1.0</v>
      </c>
      <c r="D460" s="3">
        <v>1.0</v>
      </c>
      <c r="E460" s="3" t="s">
        <v>463</v>
      </c>
      <c r="F460" s="3" t="str">
        <f>IFERROR(__xludf.DUMMYFUNCTION("GOOGLETRANSLATE(E460,""nl"",""en"")"),"It was January 2010 when animal welfare inspector Sinead O'Donnell will be notified about a neglected donkey. Together with the police, they took the donkey away from the owners. The donkey then gets a new home among other donkeys at a therapy center Donk"&amp;"ey Sanctuary and named Shocks.In same year the twins Julian and Tracy is very premature. Initially feared for the life of Hope, but where it is developing well and getting a little stronger, except for her sister Amber. Ambers lungs and airways do not dev"&amp;"elop properly and tell prospects that they will need her lifelong care. Her parents are told that she has cerebral palsy and will never praten.Terwijl Hope can go to preschool once it has reached this is not for Amber the right age. The amount of care the"&amp;" girl needed, many schools provide not dare. Amber should stay at home with her mother who takes her on a day to asses where they already were with the family. The trips seem doable Amber. Especially Shocks knows the attention trekken.De cover promises a "&amp;"heartwarming, true story about the unique friendship between a girl and a donkey, ""and although the meeting between the two here is delayed (until mid Ambers donkey), which is promise more than fulfilled. At first both seem not to know what hit them, but"&amp;" soon they grow more and more together. Amber does the name of her favorite donkey, but to hear and they all live in and Shocks comes completely. The isolated life he led voluntarily by. He mingles among the other donkeys and even make friends. Something "&amp;"he hardly did before. Both Amber and Shocks make progress in their development and recovery and have it include together to danken.Ook around people to Amber and Shocks, seem aware of the wonderful and special about this friendship: Ambers donkey tells ho"&amp;"w defenseless animals as they come into contact with neglect and abuse, but also about the importance of the relationship between humans and animals. It tells how helpless parents feel when their (newborn) baby not quite appear to be healthy and there's n"&amp;"othing they can do, but it also tells how euphoric it may be the first steps are put in the development of that child. before writing this compelling novel Austwicks have used a so called ghostwriter. Ruth Kelly describes the true story of both the side o"&amp;"f Austwick family as part of Shocks ass. The storylines alternate excellent, giving you a complete picture of both stories and the overall situation. The powerlessness that Julian and Tracy as parents feel penetrates deeply into the reader and leave it un"&amp;"touched.")</f>
        <v>It was January 2010 when animal welfare inspector Sinead O'Donnell will be notified about a neglected donkey. Together with the police, they took the donkey away from the owners. The donkey then gets a new home among other donkeys at a therapy center Donkey Sanctuary and named Shocks.In same year the twins Julian and Tracy is very premature. Initially feared for the life of Hope, but where it is developing well and getting a little stronger, except for her sister Amber. Ambers lungs and airways do not develop properly and tell prospects that they will need her lifelong care. Her parents are told that she has cerebral palsy and will never praten.Terwijl Hope can go to preschool once it has reached this is not for Amber the right age. The amount of care the girl needed, many schools provide not dare. Amber should stay at home with her mother who takes her on a day to asses where they already were with the family. The trips seem doable Amber. Especially Shocks knows the attention trekken.De cover promises a heartwarming, true story about the unique friendship between a girl and a donkey, "and although the meeting between the two here is delayed (until mid Ambers donkey), which is promise more than fulfilled. At first both seem not to know what hit them, but soon they grow more and more together. Amber does the name of her favorite donkey, but to hear and they all live in and Shocks comes completely. The isolated life he led voluntarily by. He mingles among the other donkeys and even make friends. Something he hardly did before. Both Amber and Shocks make progress in their development and recovery and have it include together to danken.Ook around people to Amber and Shocks, seem aware of the wonderful and special about this friendship: Ambers donkey tells how defenseless animals as they come into contact with neglect and abuse, but also about the importance of the relationship between humans and animals. It tells how helpless parents feel when their (newborn) baby not quite appear to be healthy and there's nothing they can do, but it also tells how euphoric it may be the first steps are put in the development of that child. before writing this compelling novel Austwicks have used a so called ghostwriter. Ruth Kelly describes the true story of both the side of Austwick family as part of Shocks ass. The storylines alternate excellent, giving you a complete picture of both stories and the overall situation. The powerlessness that Julian and Tracy as parents feel penetrates deeply into the reader and leave it untouched.</v>
      </c>
    </row>
    <row r="461" ht="15.75" customHeight="1">
      <c r="A461" s="1">
        <v>459.0</v>
      </c>
      <c r="B461" s="3">
        <v>1.0</v>
      </c>
      <c r="C461" s="3">
        <v>1.0</v>
      </c>
      <c r="D461" s="3">
        <v>1.0</v>
      </c>
      <c r="E461" s="3" t="s">
        <v>464</v>
      </c>
      <c r="F461" s="3" t="str">
        <f>IFERROR(__xludf.DUMMYFUNCTION("GOOGLETRANSLATE(E461,""nl"",""en"")"),"The book tells the story of Anju. A woman who lives between two cultures, such as the front cover shows. A life in sari or jeans. An example of a mother does not. At a young age she loses her Indian mother and lives on its western, Dutch father in India. "&amp;"If he is deceased and she only left her jewelry store, she meets the much older Thomas. He acts in shoes and is very rich. His wife is deceased and has four grown sons, who are trained in the matter with him and all the work have taken him with their empl"&amp;"oyees. Anju Thomas and shows a very happy combination and nothing prevents their luck in the way. But Thomas suffers from ""ghosts of the past"" is ill and he dies. Anju is left with four sons. Then follow all kinds of unpleasant events, Anju does not alw"&amp;"ays make the right decisions and her life and that of her sons takes a dramatic turn. What ultimately gets a positive spin state in a clear easy to read scary way to read. A fine book with a clearly defined story, with also some value culture.")</f>
        <v>The book tells the story of Anju. A woman who lives between two cultures, such as the front cover shows. A life in sari or jeans. An example of a mother does not. At a young age she loses her Indian mother and lives on its western, Dutch father in India. If he is deceased and she only left her jewelry store, she meets the much older Thomas. He acts in shoes and is very rich. His wife is deceased and has four grown sons, who are trained in the matter with him and all the work have taken him with their employees. Anju Thomas and shows a very happy combination and nothing prevents their luck in the way. But Thomas suffers from "ghosts of the past" is ill and he dies. Anju is left with four sons. Then follow all kinds of unpleasant events, Anju does not always make the right decisions and her life and that of her sons takes a dramatic turn. What ultimately gets a positive spin state in a clear easy to read scary way to read. A fine book with a clearly defined story, with also some value culture.</v>
      </c>
    </row>
    <row r="462" ht="15.75" customHeight="1">
      <c r="A462" s="1">
        <v>460.0</v>
      </c>
      <c r="B462" s="3">
        <v>1.0</v>
      </c>
      <c r="C462" s="3">
        <v>1.0</v>
      </c>
      <c r="D462" s="3">
        <v>1.0</v>
      </c>
      <c r="E462" s="3" t="s">
        <v>465</v>
      </c>
      <c r="F462" s="3" t="str">
        <f>IFERROR(__xludf.DUMMYFUNCTION("GOOGLETRANSLATE(E462,""nl"",""en"")"),"Helena (Leen) feels only himself again as Mica comes back into her life. He fills the gap which in its heart and soul is back on. Mica is not only our planet, but from another dimension: Experiaan. When he finally shows up, she finds out that he is not wh"&amp;"o she thought he was. His army is namely America, but for good reason as Mica. They have invaded dimension to procure raw materials. He can not accept. Mica is in charge of the army that comes to Earth to negotiate. Leen is asked to help with the negotiat"&amp;"ions. It takes place in the Netherlands, mostly in Amsterdam. What also makes it a lot though. You can see the places you zien.Leen has just difficult time, they must be on the side of the people on Earth, or choose Experiaan? And time is running out, the"&amp;"y must make a choice. Mica doing things they can not approve. He also holds another many things behind her. Meanwhile Mica used his power to make people do what he wants or to punish them. The energy between Mica Leen, and is highly flammable. The story i"&amp;"s also about power and how people use it Experiaan. Really special invented. And I must say mankind everywhere makes a mess of it, so I can see it might also sometimes happen in real life. If mankind could find out that there is another dimension. Then we"&amp;" want to go there too is a story raw materials halen.Het about protecting another dimension and is set on aarde.Het SF is a real story with a romantic touch. Leen is because infatuated Mica.Of people on earth are to save, you have to get behind in this bo"&amp;"ok. Leen really make choices. I had to get to get into the story, but I always have to SF. I have become as familiar with the world. That's really personal. I do not have stars in my head but the number 7. I think the converted 3.5 stars pretty much true."&amp;" ;-)")</f>
        <v>Helena (Leen) feels only himself again as Mica comes back into her life. He fills the gap which in its heart and soul is back on. Mica is not only our planet, but from another dimension: Experiaan. When he finally shows up, she finds out that he is not who she thought he was. His army is namely America, but for good reason as Mica. They have invaded dimension to procure raw materials. He can not accept. Mica is in charge of the army that comes to Earth to negotiate. Leen is asked to help with the negotiations. It takes place in the Netherlands, mostly in Amsterdam. What also makes it a lot though. You can see the places you zien.Leen has just difficult time, they must be on the side of the people on Earth, or choose Experiaan? And time is running out, they must make a choice. Mica doing things they can not approve. He also holds another many things behind her. Meanwhile Mica used his power to make people do what he wants or to punish them. The energy between Mica Leen, and is highly flammable. The story is also about power and how people use it Experiaan. Really special invented. And I must say mankind everywhere makes a mess of it, so I can see it might also sometimes happen in real life. If mankind could find out that there is another dimension. Then we want to go there too is a story raw materials halen.Het about protecting another dimension and is set on aarde.Het SF is a real story with a romantic touch. Leen is because infatuated Mica.Of people on earth are to save, you have to get behind in this book. Leen really make choices. I had to get to get into the story, but I always have to SF. I have become as familiar with the world. That's really personal. I do not have stars in my head but the number 7. I think the converted 3.5 stars pretty much true. ;-)</v>
      </c>
    </row>
    <row r="463" ht="15.75" customHeight="1">
      <c r="A463" s="1">
        <v>461.0</v>
      </c>
      <c r="B463" s="3">
        <v>1.0</v>
      </c>
      <c r="C463" s="3">
        <v>1.0</v>
      </c>
      <c r="D463" s="3">
        <v>1.0</v>
      </c>
      <c r="E463" s="3" t="s">
        <v>466</v>
      </c>
      <c r="F463" s="3" t="str">
        <f>IFERROR(__xludf.DUMMYFUNCTION("GOOGLETRANSLATE(E463,""nl"",""en"")"),"Raskolnikov is a poor student rights that an assassination from a secured creditor and its steals, he did not intend to commit a double murder, but that happened was based more or less on toeval.Hoewel at the present time such a murder rather quickly woul"&amp;"d be solved with modern technology, it takes place in the old time in St. Petersburg, a lot of tijd.Weliswaar comes the denouement getting closer, but it seems circumstances (a confession of another man) again thousands of miles away through the story the"&amp;" reader gets to know different people and one gets an idea of ​​the conditions in the old Russia which research plaatsvond.Het book was already a while on my to-read list and finally the big day, I read with great pleasure, it is very convenient that in t"&amp;"he book I was reading was a list of the individual entries, otherwise it is surely more difficult.")</f>
        <v>Raskolnikov is a poor student rights that an assassination from a secured creditor and its steals, he did not intend to commit a double murder, but that happened was based more or less on toeval.Hoewel at the present time such a murder rather quickly would be solved with modern technology, it takes place in the old time in St. Petersburg, a lot of tijd.Weliswaar comes the denouement getting closer, but it seems circumstances (a confession of another man) again thousands of miles away through the story the reader gets to know different people and one gets an idea of ​​the conditions in the old Russia which research plaatsvond.Het book was already a while on my to-read list and finally the big day, I read with great pleasure, it is very convenient that in the book I was reading was a list of the individual entries, otherwise it is surely more difficult.</v>
      </c>
    </row>
    <row r="464" ht="15.75" customHeight="1">
      <c r="A464" s="1">
        <v>462.0</v>
      </c>
      <c r="B464" s="3">
        <v>1.0</v>
      </c>
      <c r="C464" s="3">
        <v>0.0</v>
      </c>
      <c r="D464" s="3">
        <v>1.0</v>
      </c>
      <c r="E464" s="3" t="s">
        <v>467</v>
      </c>
      <c r="F464" s="3" t="str">
        <f>IFERROR(__xludf.DUMMYFUNCTION("GOOGLETRANSLATE(E464,""nl"",""en"")"),"In this second part of Sue Grafton on female private detective Kinsey Millhone revolves around the disappearance of Elaine Boldt. Although at first seems a routine that has to do with the execution of a will, Millhone will soon discover that there is more"&amp;" going to be. Beverly Danziger Thus, the sister of the missing and the principal, also some secrets to keep and show Elaine Boldt neighbor vermoord.Wederom to be a very nice book by Sue Grafton and the humor of the first part is again well represented . I"&amp;"t was nearly three years between A and B is for Alibi Deception and perhaps Grafton had her turn again just find, because compared this story is just a little less surprising. Occasionally seems to get bogged down somewhat unclear in some plots and unnece"&amp;"ssary digressions. In addition, the copy that I have read (Rainbow Crime) rather carelessly issued with missing sentences, omitted words and in some cases some disturbing translations. But I Sue Grafton should obviously not charging.")</f>
        <v>In this second part of Sue Grafton on female private detective Kinsey Millhone revolves around the disappearance of Elaine Boldt. Although at first seems a routine that has to do with the execution of a will, Millhone will soon discover that there is more going to be. Beverly Danziger Thus, the sister of the missing and the principal, also some secrets to keep and show Elaine Boldt neighbor vermoord.Wederom to be a very nice book by Sue Grafton and the humor of the first part is again well represented . It was nearly three years between A and B is for Alibi Deception and perhaps Grafton had her turn again just find, because compared this story is just a little less surprising. Occasionally seems to get bogged down somewhat unclear in some plots and unnecessary digressions. In addition, the copy that I have read (Rainbow Crime) rather carelessly issued with missing sentences, omitted words and in some cases some disturbing translations. But I Sue Grafton should obviously not charging.</v>
      </c>
    </row>
    <row r="465" ht="15.75" customHeight="1">
      <c r="A465" s="1">
        <v>463.0</v>
      </c>
      <c r="B465" s="3">
        <v>0.0</v>
      </c>
      <c r="C465" s="3">
        <v>0.0</v>
      </c>
      <c r="D465" s="3">
        <v>0.0</v>
      </c>
      <c r="E465" s="3" t="s">
        <v>468</v>
      </c>
      <c r="F465" s="3" t="str">
        <f>IFERROR(__xludf.DUMMYFUNCTION("GOOGLETRANSLATE(E465,""nl"",""en"")"),"Personally I think Forbes stories with Tweed and his associates starring quite boring and very predictable. There is always an organization with a distinctive, influential person at the helm which the world wants domineren.Als there one or two you know ac"&amp;"tually read them all. The 'Tweed' series is for the liefhebber.Lees rather Tweed Loze Forbes novels including, for example, the Stockholm conspiracy and Damned. These are qualitatively better.")</f>
        <v>Personally I think Forbes stories with Tweed and his associates starring quite boring and very predictable. There is always an organization with a distinctive, influential person at the helm which the world wants domineren.Als there one or two you know actually read them all. The 'Tweed' series is for the liefhebber.Lees rather Tweed Loze Forbes novels including, for example, the Stockholm conspiracy and Damned. These are qualitatively better.</v>
      </c>
    </row>
    <row r="466" ht="15.75" customHeight="1">
      <c r="A466" s="1">
        <v>464.0</v>
      </c>
      <c r="B466" s="3">
        <v>1.0</v>
      </c>
      <c r="C466" s="3">
        <v>1.0</v>
      </c>
      <c r="D466" s="3">
        <v>1.0</v>
      </c>
      <c r="E466" s="3" t="s">
        <v>469</v>
      </c>
      <c r="F466" s="3" t="str">
        <f>IFERROR(__xludf.DUMMYFUNCTION("GOOGLETRANSLATE(E466,""nl"",""en"")"),"Arjan needs of school internship will run, and because they themselves could not do anything 'find' that placement has to run at a nursing home. soon come to find out that it is not as boring as he dacht.zwijgplicht is a terrific book, horrible because on"&amp;"ce you start can not stop reading and then finds out the half one night is.de characters this book are all well developed and you come from everyone to know something without being distracting. This book is definitely a YA thriller and not just because th"&amp;"e protagonist of that age. Helen has written this book understandable and without difficult words or zo.de denouement of this book will certainly be surprised as you are by Helen Vreeswijk, more than once on the wrong urges gezet.dit book is highly recomm"&amp;"ended for everyone young or old!")</f>
        <v>Arjan needs of school internship will run, and because they themselves could not do anything 'find' that placement has to run at a nursing home. soon come to find out that it is not as boring as he dacht.zwijgplicht is a terrific book, horrible because once you start can not stop reading and then finds out the half one night is.de characters this book are all well developed and you come from everyone to know something without being distracting. This book is definitely a YA thriller and not just because the protagonist of that age. Helen has written this book understandable and without difficult words or zo.de denouement of this book will certainly be surprised as you are by Helen Vreeswijk, more than once on the wrong urges gezet.dit book is highly recommended for everyone young or old!</v>
      </c>
    </row>
    <row r="467" ht="15.75" customHeight="1">
      <c r="A467" s="1">
        <v>465.0</v>
      </c>
      <c r="B467" s="3">
        <v>0.0</v>
      </c>
      <c r="C467" s="3">
        <v>0.0</v>
      </c>
      <c r="D467" s="3">
        <v>0.0</v>
      </c>
      <c r="E467" s="3" t="s">
        <v>470</v>
      </c>
      <c r="F467" s="3" t="str">
        <f>IFERROR(__xludf.DUMMYFUNCTION("GOOGLETRANSLATE(E467,""nl"",""en"")"),"Overall Tokyo Hayder's a pretty good book, unfortunately you have to wait very long before there is real tension, which normally is a fundamental element for thrillers, occurs. Very unfortunate, especially since Hayder definitely is a winner in terms of s"&amp;"tress and so therefore creates a wrong image for the reader who does not easily maintains. Birdman, also her hand, I had already read and which is one of the reasons I could bring myself to also wrestle Tokyo completely, unfortunately I was initially a sl"&amp;"ow, even a boring book. Fortunately they manage to succeed as the story progresses, the tension building up to the climax ... but stays out. Factor in then at the end is terribly predictable and fast, then you could say that it is a very difficult book to"&amp;" a reader with little experience in the thriller or detective genre.")</f>
        <v>Overall Tokyo Hayder's a pretty good book, unfortunately you have to wait very long before there is real tension, which normally is a fundamental element for thrillers, occurs. Very unfortunate, especially since Hayder definitely is a winner in terms of stress and so therefore creates a wrong image for the reader who does not easily maintains. Birdman, also her hand, I had already read and which is one of the reasons I could bring myself to also wrestle Tokyo completely, unfortunately I was initially a slow, even a boring book. Fortunately they manage to succeed as the story progresses, the tension building up to the climax ... but stays out. Factor in then at the end is terribly predictable and fast, then you could say that it is a very difficult book to a reader with little experience in the thriller or detective genre.</v>
      </c>
    </row>
    <row r="468" ht="15.75" customHeight="1">
      <c r="A468" s="1">
        <v>466.0</v>
      </c>
      <c r="B468" s="3">
        <v>0.0</v>
      </c>
      <c r="C468" s="3">
        <v>0.0</v>
      </c>
      <c r="D468" s="3">
        <v>0.0</v>
      </c>
      <c r="E468" s="3" t="s">
        <v>471</v>
      </c>
      <c r="F468" s="3" t="str">
        <f>IFERROR(__xludf.DUMMYFUNCTION("GOOGLETRANSLATE(E468,""nl"",""en"")"),"The book Food Myths is divided into themes (waste, sugar, butter, cheese and eggs, poison and cancer, fruits and vegetables, health from a jar, natural, healthy, drinking) and includes a theme all short pieces. Each is discussed a rack or myth. The intent"&amp;"ion is to confirm to refute the allegations and myths or. In each piece the situation outlined clearly, and it is our goal to provide a scientific-sounding explanation. The explanation is written in simple language and easy. At the end of each piece, as w"&amp;"ell as at the end of each theme a conclusion is drawn. Sometimes the author refers back to other places in the book and then give an indication page. Behind the book is ranked a list of references contained in the book. With his background Professor Emeri"&amp;"tus Professor of Nutrition at the Vrije Universiteit Amsterdam and by utilizing references will Martijn B. Katan indicate that he has on the truth. Unfortunately Katan contradicts himself regularly. He says, for example, that fat is not a question of subs"&amp;"tances in food, but cheap (p. 85, is on target income that makes cheap eats thick and moreover that you eat cheaply buy more and eat more). On page 185 follows the food tasty inexpensive and should be easy. But, he says, ""Lots of tasty, inexpensive food "&amp;"rich in sugar ..."" vs. ""Often the healthy choice the cheapest immediately"" on page 202. Maybe it's different than in Belgium, but Belgium is white in Netherlands bread 20% cheaper than whole wheat bread. And not as expensive as alleged in the book. Kat"&amp;"an also claims that ""sugar is unhealthy, you will only get a bit fat"" (page 26) vs. the phrase ""sugar is not really healthy"" (page 63). And further in the book we reading too much sugar causes all sorts of health problems. What is now the final conclu"&amp;"sion? Or Katan will make us still believe that fat people are not healthy than thin people? The World Health Organization (WHO) does however differ. Frequently happens that Katan in his book gives unfair or unsubstantiated information. He admits that in m"&amp;"odern cereals and vegetables are less minerals, but he writes: ""For us rich westerners is not relevant"" (page 199.). Why not? What are rich there to do with it? A fact grows up in poverty in eight children in Belgium. Katan claims that there are no majo"&amp;"r gaps in terms of vitamins and minerals in the Netherlands. A look at the hematologie.nl website shows that 10% of young adolescents have iron deficiency and the number of deficient women is still much higher. Also walk a lot of people around with a magn"&amp;"esium deficiency. Katan writes that trans fats almost completely disappeared from the diet (p. 32), we will even walk along the shelves biscuits? Or he are close to results of studies which failed to find, for example, on p. 56: ""Glycemic index no effect"&amp;" on weight"", but this data is not analyzed in the study indicated. Whether he leaves after mentioning positive results, for example, on p. 27 'Meal replacement shakes Herbalife better reduced body fat mass than normal diet ""he just does not take the tro"&amp;"uble to mention. Also let Martijn Katan lot of important studies on certain topics are left, for example, on p. 32, where the idea that saturated fat is not bad for cardiovascular flanked by mentioning the latest conclusions thereon. Katan can not mention"&amp;" anymore, because all that assertion was recently brought down, but he keeps that myth still use throughout his book. And then there is his argument that it is not proven that fruits and vegetables did not contribute to a healthier and more efficient body"&amp;". Again he concluded against what science is. However, he also expresses himself against on one or more pages. 111. As well as the conclusiezin: ""You just fall off if you eat cucumber instead of Magnums"". But why would you need to lose weight, fat wasn`"&amp;"t unhealthy? And according to his book Nutrition Myths is ""no evidence"" that vegetables food promotes health. Why then should eat cucumber? Martijn Katan uses are not always the same standards in his book Food Myths. Only if they fit into his booth are "&amp;"good standards. Thus, a study of 100 or 150 people or a short duration if not extensive enough not suits him so completely unreliable, according to him, but other myths is his whole argument or based on research with 50 or 100 or 150 people or short-term "&amp;"studies. Sometimes he will base his entire conclusion on animal studies and other times he thinks that results of studies in animals no evidence of effect on people. For example, on page 43, where it is proved that rats easily get hooked on sugar. Moreove"&amp;"r, it is also proven to people that they become addicted to sugar, Katan unfortunately forgot to include these studies. Maybe look at documentary Fed Up? He also wrote one time that experiments should not count for anything to prove scientifically, but ot"&amp;"her times he quotes or experiments to be equal support scientifically below. He also confirms yet again the paradigm that scientists say, 'You must not take it all so closely "", but they themselves do look good with what they eat. Katan denounces those w"&amp;"ho prefer no flavor enhancers (p. 118) or E-numbers (p. 113) to their food and say they respond poorly to (allergic), but he himself avoids foods with these products equally. Katan also keeps myths instant. ""A diet is less tasty and less easily, so they "&amp;"eat less and it falls off"" (p. 17). You can however many meals to prepare that are flavorful and do not affect weight. His claim that there is evidence that the obesity epidemic is diminishing but is based on a very small scale research (near a school in"&amp;" Amsterdam where people are intensely involved with food). A survey is not representative of the entire population. Recent statistics show a very different picture. The list of errors, inaccuracies, omissions and deceptions in Nutrition Myths can go on fo"&amp;"r a while. Is nothing right? Oh yes, there still remain some statements that smoking is unhealthy and also drink a lot of alcohol, but to know that you should not floundering through this book. Many people yearn for a solution to their obesity, headaches,"&amp;" abdominal pain, insomnia, stress, fatigue, sagging skin and other ailments. If you want to change something to read another book especially, because this book is mainly based on results obtained through the work of major lobbying groups.")</f>
        <v>The book Food Myths is divided into themes (waste, sugar, butter, cheese and eggs, poison and cancer, fruits and vegetables, health from a jar, natural, healthy, drinking) and includes a theme all short pieces. Each is discussed a rack or myth. The intention is to confirm to refute the allegations and myths or. In each piece the situation outlined clearly, and it is our goal to provide a scientific-sounding explanation. The explanation is written in simple language and easy. At the end of each piece, as well as at the end of each theme a conclusion is drawn. Sometimes the author refers back to other places in the book and then give an indication page. Behind the book is ranked a list of references contained in the book. With his background Professor Emeritus Professor of Nutrition at the Vrije Universiteit Amsterdam and by utilizing references will Martijn B. Katan indicate that he has on the truth. Unfortunately Katan contradicts himself regularly. He says, for example, that fat is not a question of substances in food, but cheap (p. 85, is on target income that makes cheap eats thick and moreover that you eat cheaply buy more and eat more). On page 185 follows the food tasty inexpensive and should be easy. But, he says, "Lots of tasty, inexpensive food rich in sugar ..." vs. "Often the healthy choice the cheapest immediately" on page 202. Maybe it's different than in Belgium, but Belgium is white in Netherlands bread 20% cheaper than whole wheat bread. And not as expensive as alleged in the book. Katan also claims that "sugar is unhealthy, you will only get a bit fat" (page 26) vs. the phrase "sugar is not really healthy" (page 63). And further in the book we reading too much sugar causes all sorts of health problems. What is now the final conclusion? Or Katan will make us still believe that fat people are not healthy than thin people? The World Health Organization (WHO) does however differ. Frequently happens that Katan in his book gives unfair or unsubstantiated information. He admits that in modern cereals and vegetables are less minerals, but he writes: "For us rich westerners is not relevant" (page 199.). Why not? What are rich there to do with it? A fact grows up in poverty in eight children in Belgium. Katan claims that there are no major gaps in terms of vitamins and minerals in the Netherlands. A look at the hematologie.nl website shows that 10% of young adolescents have iron deficiency and the number of deficient women is still much higher. Also walk a lot of people around with a magnesium deficiency. Katan writes that trans fats almost completely disappeared from the diet (p. 32), we will even walk along the shelves biscuits? Or he are close to results of studies which failed to find, for example, on p. 56: "Glycemic index no effect on weight", but this data is not analyzed in the study indicated. Whether he leaves after mentioning positive results, for example, on p. 27 'Meal replacement shakes Herbalife better reduced body fat mass than normal diet "he just does not take the trouble to mention. Also let Martijn Katan lot of important studies on certain topics are left, for example, on p. 32, where the idea that saturated fat is not bad for cardiovascular flanked by mentioning the latest conclusions thereon. Katan can not mention anymore, because all that assertion was recently brought down, but he keeps that myth still use throughout his book. And then there is his argument that it is not proven that fruits and vegetables did not contribute to a healthier and more efficient body. Again he concluded against what science is. However, he also expresses himself against on one or more pages. 111. As well as the conclusiezin: "You just fall off if you eat cucumber instead of Magnums". But why would you need to lose weight, fat wasn`t unhealthy? And according to his book Nutrition Myths is "no evidence" that vegetables food promotes health. Why then should eat cucumber? Martijn Katan uses are not always the same standards in his book Food Myths. Only if they fit into his booth are good standards. Thus, a study of 100 or 150 people or a short duration if not extensive enough not suits him so completely unreliable, according to him, but other myths is his whole argument or based on research with 50 or 100 or 150 people or short-term studies. Sometimes he will base his entire conclusion on animal studies and other times he thinks that results of studies in animals no evidence of effect on people. For example, on page 43, where it is proved that rats easily get hooked on sugar. Moreover, it is also proven to people that they become addicted to sugar, Katan unfortunately forgot to include these studies. Maybe look at documentary Fed Up? He also wrote one time that experiments should not count for anything to prove scientifically, but other times he quotes or experiments to be equal support scientifically below. He also confirms yet again the paradigm that scientists say, 'You must not take it all so closely ", but they themselves do look good with what they eat. Katan denounces those who prefer no flavor enhancers (p. 118) or E-numbers (p. 113) to their food and say they respond poorly to (allergic), but he himself avoids foods with these products equally. Katan also keeps myths instant. "A diet is less tasty and less easily, so they eat less and it falls off" (p. 17). You can however many meals to prepare that are flavorful and do not affect weight. His claim that there is evidence that the obesity epidemic is diminishing but is based on a very small scale research (near a school in Amsterdam where people are intensely involved with food). A survey is not representative of the entire population. Recent statistics show a very different picture. The list of errors, inaccuracies, omissions and deceptions in Nutrition Myths can go on for a while. Is nothing right? Oh yes, there still remain some statements that smoking is unhealthy and also drink a lot of alcohol, but to know that you should not floundering through this book. Many people yearn for a solution to their obesity, headaches, abdominal pain, insomnia, stress, fatigue, sagging skin and other ailments. If you want to change something to read another book especially, because this book is mainly based on results obtained through the work of major lobbying groups.</v>
      </c>
    </row>
    <row r="469" ht="15.75" customHeight="1">
      <c r="A469" s="1">
        <v>467.0</v>
      </c>
      <c r="B469" s="3">
        <v>1.0</v>
      </c>
      <c r="C469" s="3">
        <v>1.0</v>
      </c>
      <c r="D469" s="3">
        <v>1.0</v>
      </c>
      <c r="E469" s="3" t="s">
        <v>472</v>
      </c>
      <c r="F469" s="3" t="str">
        <f>IFERROR(__xludf.DUMMYFUNCTION("GOOGLETRANSLATE(E469,""nl"",""en"")"),"This is my second book I read by Ake Edwardson, but certainly not the laatste.In this story Rechercherur Erik Winter (apparently a series of Ake) is always killed one person sleeping in two bedrooms in different homes. Of course, the respective spouses be"&amp;" suspected as the first ones. Like any good thriller, are not the killers. If therefore a corpse aanspoeld to Erik private beach Winter, it is all still vreemder.Héél slowly but surely developed the story with Ake takes you a couple of times in a false tr"&amp;"ail. Well-written thriller, typically Scandinavian. The bizarre end is that I can not give 5th star.")</f>
        <v>This is my second book I read by Ake Edwardson, but certainly not the laatste.In this story Rechercherur Erik Winter (apparently a series of Ake) is always killed one person sleeping in two bedrooms in different homes. Of course, the respective spouses be suspected as the first ones. Like any good thriller, are not the killers. If therefore a corpse aanspoeld to Erik private beach Winter, it is all still vreemder.Héél slowly but surely developed the story with Ake takes you a couple of times in a false trail. Well-written thriller, typically Scandinavian. The bizarre end is that I can not give 5th star.</v>
      </c>
    </row>
    <row r="470" ht="15.75" customHeight="1">
      <c r="A470" s="1">
        <v>468.0</v>
      </c>
      <c r="B470" s="3">
        <v>1.0</v>
      </c>
      <c r="C470" s="3">
        <v>1.0</v>
      </c>
      <c r="D470" s="3">
        <v>1.0</v>
      </c>
      <c r="E470" s="3" t="s">
        <v>473</v>
      </c>
      <c r="F470" s="3" t="str">
        <f>IFERROR(__xludf.DUMMYFUNCTION("GOOGLETRANSLATE(E470,""nl"",""en"")"),"I found this really super fun book to read. It's very exciting and it definitely belongs to one of my favorite books. If others ask me for a good thriller I advise them this book highly. You see everything so vividly you as you read this book and juicy de"&amp;"tails (who, while gruesome, you must love it) you really feel with the characters. Reads very easy way and a good end you were not expecting!")</f>
        <v>I found this really super fun book to read. It's very exciting and it definitely belongs to one of my favorite books. If others ask me for a good thriller I advise them this book highly. You see everything so vividly you as you read this book and juicy details (who, while gruesome, you must love it) you really feel with the characters. Reads very easy way and a good end you were not expecting!</v>
      </c>
    </row>
    <row r="471" ht="15.75" customHeight="1">
      <c r="A471" s="1">
        <v>469.0</v>
      </c>
      <c r="B471" s="3">
        <v>0.0</v>
      </c>
      <c r="C471" s="3">
        <v>0.0</v>
      </c>
      <c r="D471" s="3">
        <v>0.0</v>
      </c>
      <c r="E471" s="3" t="s">
        <v>474</v>
      </c>
      <c r="F471" s="3" t="str">
        <f>IFERROR(__xludf.DUMMYFUNCTION("GOOGLETRANSLATE(E471,""nl"",""en"")"),"I do not understand why this book has gotten a good review. The story is nothing exciting and some pages I did not even worth reading. I just quickly scanned to get through the book. The story does have potential but it is not at the ground. It is nothing"&amp;" really exciting. Anyway, I had above two stone good thrillers namely read; What is hidden and the successor disciple. Two really great ""page turners"" that you can not put down, written soo good! So maybe these books are hard to match ...")</f>
        <v>I do not understand why this book has gotten a good review. The story is nothing exciting and some pages I did not even worth reading. I just quickly scanned to get through the book. The story does have potential but it is not at the ground. It is nothing really exciting. Anyway, I had above two stone good thrillers namely read; What is hidden and the successor disciple. Two really great "page turners" that you can not put down, written soo good! So maybe these books are hard to match ...</v>
      </c>
    </row>
    <row r="472" ht="15.75" customHeight="1">
      <c r="A472" s="1">
        <v>470.0</v>
      </c>
      <c r="B472" s="3">
        <v>1.0</v>
      </c>
      <c r="C472" s="3">
        <v>1.0</v>
      </c>
      <c r="D472" s="3">
        <v>1.0</v>
      </c>
      <c r="E472" s="3" t="s">
        <v>475</v>
      </c>
      <c r="F472" s="3" t="str">
        <f>IFERROR(__xludf.DUMMYFUNCTION("GOOGLETRANSLATE(E472,""nl"",""en"")"),"Another great book of this writer youth, which certainly respected by adults word.Het book starts right away so exciting that you put the most get away because it has to, or else you would want uitlezen.Veel characters in one time all have something to do"&amp;" with the end moord.Tot surprising who did it.")</f>
        <v>Another great book of this writer youth, which certainly respected by adults word.Het book starts right away so exciting that you put the most get away because it has to, or else you would want uitlezen.Veel characters in one time all have something to do with the end moord.Tot surprising who did it.</v>
      </c>
    </row>
    <row r="473" ht="15.75" customHeight="1">
      <c r="A473" s="1">
        <v>471.0</v>
      </c>
      <c r="B473" s="3">
        <v>1.0</v>
      </c>
      <c r="C473" s="3">
        <v>1.0</v>
      </c>
      <c r="D473" s="3">
        <v>1.0</v>
      </c>
      <c r="E473" s="3" t="s">
        <v>476</v>
      </c>
      <c r="F473" s="3" t="str">
        <f>IFERROR(__xludf.DUMMYFUNCTION("GOOGLETRANSLATE(E473,""nl"",""en"")"),"In analepsis says Robert Haasnoot what constitutes a gruesome military 'miserverstand' yet the seeds of romantic love. A true love that blossoms at the piano and its path continues behind the registers of the organ. Eventually, the protagonist represents "&amp;"an act, and goes to the last bye of an unexpected direction.")</f>
        <v>In analepsis says Robert Haasnoot what constitutes a gruesome military 'miserverstand' yet the seeds of romantic love. A true love that blossoms at the piano and its path continues behind the registers of the organ. Eventually, the protagonist represents an act, and goes to the last bye of an unexpected direction.</v>
      </c>
    </row>
    <row r="474" ht="15.75" customHeight="1">
      <c r="A474" s="1">
        <v>472.0</v>
      </c>
      <c r="B474" s="3">
        <v>1.0</v>
      </c>
      <c r="C474" s="3">
        <v>1.0</v>
      </c>
      <c r="D474" s="3">
        <v>1.0</v>
      </c>
      <c r="E474" s="3" t="s">
        <v>477</v>
      </c>
      <c r="F474" s="3" t="str">
        <f>IFERROR(__xludf.DUMMYFUNCTION("GOOGLETRANSLATE(E474,""nl"",""en"")"),"Auter: Leif G. W. Persson Genre: ThrillerOorspronkelijke title: SamhällsbärrarnaUitgever: Signature, 2005ISBN ID: 90-5672-095-3Verschenen 1982Nils Rune Nilsson is an old man what the right path is hit. After he was arrested for public intoxication, he wal"&amp;"ks in his cell mysteriously serious injuries on his face. The last words they heard from him made it bigger just mystery, because he had a military march called Björn Borgers. When one decides that he must have just fallen, the responsible physician leaks"&amp;" still a few things to the press, who immediately put his teeth into this juicy kwestie.Commissaris Johansson and Detective Wesslén decisions the research on the matter on their behalf. The story goes that Nils would be abused by some agents the team of a"&amp;"gents him oppakte.Doorheen 86 rather small chapters collect the Commissioner and the detective all the puzzle pieces of the story, and are thus also on the trail of other charges against the police team. Here they are supported by some colleagues as the d"&amp;"irector Waltin and two inspectors nicknamed Murder-Jansson and Drug Jansson, each playing their own role in discovering the waarheid.De bearers of the society is an extremely suitable book for anyone who loves crime, investigation and tension, in addition"&amp;" to some surprising twists and surprising plot.Leif Gustav Willy Persson is a Swedish criminologist and author who can safely be described as an extremely skilled writer. The Swedish newspaper Värmland Folkeblad he even described as the king of the Swedis"&amp;"h misdaadroman.Met small, concise chapters consisting of easy to understand sentences and beautiful realistic yet fascinating display of all events, he knows the book a real page -Turner to maken.In the book are different narrative viewpoints back to find"&amp;", especially that of Commissioner Johansson and detective Wesslén. Persson they divided the paragraphs, which can alternate plots, so he creates a good representation of what at what time plaatsvindt.De bearers of the society is an exciting crime thriller"&amp;" that is suitable for skilled and less skilled readers. A raft book is definitely a must for all crime fans.")</f>
        <v>Auter: Leif G. W. Persson Genre: ThrillerOorspronkelijke title: SamhällsbärrarnaUitgever: Signature, 2005ISBN ID: 90-5672-095-3Verschenen 1982Nils Rune Nilsson is an old man what the right path is hit. After he was arrested for public intoxication, he walks in his cell mysteriously serious injuries on his face. The last words they heard from him made it bigger just mystery, because he had a military march called Björn Borgers. When one decides that he must have just fallen, the responsible physician leaks still a few things to the press, who immediately put his teeth into this juicy kwestie.Commissaris Johansson and Detective Wesslén decisions the research on the matter on their behalf. The story goes that Nils would be abused by some agents the team of agents him oppakte.Doorheen 86 rather small chapters collect the Commissioner and the detective all the puzzle pieces of the story, and are thus also on the trail of other charges against the police team. Here they are supported by some colleagues as the director Waltin and two inspectors nicknamed Murder-Jansson and Drug Jansson, each playing their own role in discovering the waarheid.De bearers of the society is an extremely suitable book for anyone who loves crime, investigation and tension, in addition to some surprising twists and surprising plot.Leif Gustav Willy Persson is a Swedish criminologist and author who can safely be described as an extremely skilled writer. The Swedish newspaper Värmland Folkeblad he even described as the king of the Swedish misdaadroman.Met small, concise chapters consisting of easy to understand sentences and beautiful realistic yet fascinating display of all events, he knows the book a real page -Turner to maken.In the book are different narrative viewpoints back to find, especially that of Commissioner Johansson and detective Wesslén. Persson they divided the paragraphs, which can alternate plots, so he creates a good representation of what at what time plaatsvindt.De bearers of the society is an exciting crime thriller that is suitable for skilled and less skilled readers. A raft book is definitely a must for all crime fans.</v>
      </c>
    </row>
    <row r="475" ht="15.75" customHeight="1">
      <c r="A475" s="1">
        <v>473.0</v>
      </c>
      <c r="B475" s="3">
        <v>0.0</v>
      </c>
      <c r="C475" s="3">
        <v>0.0</v>
      </c>
      <c r="D475" s="3">
        <v>0.0</v>
      </c>
      <c r="E475" s="3" t="s">
        <v>478</v>
      </c>
      <c r="F475" s="3" t="str">
        <f>IFERROR(__xludf.DUMMYFUNCTION("GOOGLETRANSLATE(E475,""nl"",""en"")"),"I find disappointing glitch. Very short sentences that gave me the feeling that the book is afgerafeld. It is also the story not very strong compared to her previous books. Too bad, let's hope that will be her next book of better quality.")</f>
        <v>I find disappointing glitch. Very short sentences that gave me the feeling that the book is afgerafeld. It is also the story not very strong compared to her previous books. Too bad, let's hope that will be her next book of better quality.</v>
      </c>
    </row>
    <row r="476" ht="15.75" customHeight="1">
      <c r="A476" s="1">
        <v>474.0</v>
      </c>
      <c r="B476" s="3">
        <v>1.0</v>
      </c>
      <c r="C476" s="3">
        <v>1.0</v>
      </c>
      <c r="D476" s="3">
        <v>1.0</v>
      </c>
      <c r="E476" s="3" t="s">
        <v>479</v>
      </c>
      <c r="F476" s="3" t="str">
        <f>IFERROR(__xludf.DUMMYFUNCTION("GOOGLETRANSLATE(E476,""nl"",""en"")"),"""Over the weekend I was free and I explored the tea plantation. Whole sections of Majuba were still covered by jungle. The trees, hundreds, thousands of years old, went gradually into the rainforest that Malaya is covered. ""(P. 317) I rarely read a nove"&amp;"l that I beetnam with all its tentacles and carrying to areas that you suspect did not they existed. The powerful, spicy mix of story and style make you one with the mysticism of the Far East, the Japanese traditions and the resentment of South African fa"&amp;"rmers. Things that make three together have is word for word clearly. Look, smell, taste, hear and meditate, and let the book an unforgettable impression achterlaten.Centraal in the book Yun Ling, she tells her story based on events herself, her family, h"&amp;"er country and many parts of the world changed. It is certainly not your average story, they survived only one of the many Japanese camps and this nightmare is only a fraction of what is to come. Except Yun Ling was also held her sister trapped in the cam"&amp;"p. The fact that they did not live in the camp, bringing Yun Ling Yugiri back to the place in the mountains are where fond memories and terrifying. She wants to honor her sister garden aanleggen.Om those memories should be written down everything not to m"&amp;"ention, although not all have to come back in memory, for why there is - besides Mnemosyne Souvenir God - no goddess of To forget? This also calls himself Richard Holmes A Meander Through Memory and Forgetting. * Haste is needed because Yun Ling suffers f"&amp;"rom a neurological disorder that will affect her language skills gradually. The book is structured chronologically, it begins where Yun Ling has just retired from her job as a judge in Kuala Lumpur. As a researcher at the war crimes tribunal makes them no"&amp;"t only friends. In a dense weaving of families who know each other are in the business world or common roots in a time when brewing in Southeast Asia after WWII, ontspinnen are several intriges.Tweede main character is the Japanese Aritomo, he was once th"&amp;"e gardener of the emperor, but now lives in Malaya ** on a mountain in the clouds. These artful, enigmatic man responsible for a large part of tension in the story. Learn why this hermit gets so much attention on ""miscreants"", what was his role during W"&amp;"WII and what Yun Ling to look at him heeft.'Hij looked at me, turned and walked away, which he filled the space between us with a painful silence. The workers, who felt the obvious tension in the air, looked the other way. When I looked at Aritomo's runaw"&amp;"ay form, I realized that if I wanted to learn from him, I had my prejudices aside, however difficult it was.Ik began to run and caught up with him. ""On the rocks that you find are all weird,"" I said. ""(P. 270) The link between the two main characters i"&amp;"s"" The Garden "". As a gardener of the Emperor Aritomo was true artist as well gerespecteerd.Zijn gardens were completely thought out, nothing was left to chance. He played with sight lines, with the clouds, the water, the rocks and the air. A small open"&amp;"ing in a hedge gives a totally different perspective on the mountains behind than if would let you off the fence. That garden is almost a story in itself with links to both enchant and do afgrijzen.Zuid Africa is represented in the person of Magnus, owner"&amp;" of the Majuba tea plantation. He keeps the mood well in his braai which he organizes for friends and acquaintances. How he ended up in Malaya is one of the trendsetters of the book. Tan Guan Eng does not look at a history lesson and know more or less nua"&amp;"nced report the story becomes frayed doen.Langzamerhand both as an organic whole. The salutary slow pace with which the reader is drawn into the depths, provides intense reading experience, you want to read, but also absorb. So any advice would be: read t"&amp;"his obscuring novel in small portions, it is a must * ""We have a goddess of memory, Mnemosyne, but no goddess of the Forgotten!. That there should be, because they are twin sisters, twin forces that run on either side of us and contend for dominance over"&amp;" us and who we are, our lives to the dood.Richard Holmes, A Meander Through Memory and Forgetting "" (opening quote) ** Malaya was a British colony in the Malay peninsula. Today, this area belongs to Malaysia. (Https://nl.wikipedia.org/wiki/Malaya_(Britse"&amp;"_Rijk)")</f>
        <v>"Over the weekend I was free and I explored the tea plantation. Whole sections of Majuba were still covered by jungle. The trees, hundreds, thousands of years old, went gradually into the rainforest that Malaya is covered. "(P. 317) I rarely read a novel that I beetnam with all its tentacles and carrying to areas that you suspect did not they existed. The powerful, spicy mix of story and style make you one with the mysticism of the Far East, the Japanese traditions and the resentment of South African farmers. Things that make three together have is word for word clearly. Look, smell, taste, hear and meditate, and let the book an unforgettable impression achterlaten.Centraal in the book Yun Ling, she tells her story based on events herself, her family, her country and many parts of the world changed. It is certainly not your average story, they survived only one of the many Japanese camps and this nightmare is only a fraction of what is to come. Except Yun Ling was also held her sister trapped in the camp. The fact that they did not live in the camp, bringing Yun Ling Yugiri back to the place in the mountains are where fond memories and terrifying. She wants to honor her sister garden aanleggen.Om those memories should be written down everything not to mention, although not all have to come back in memory, for why there is - besides Mnemosyne Souvenir God - no goddess of To forget? This also calls himself Richard Holmes A Meander Through Memory and Forgetting. * Haste is needed because Yun Ling suffers from a neurological disorder that will affect her language skills gradually. The book is structured chronologically, it begins where Yun Ling has just retired from her job as a judge in Kuala Lumpur. As a researcher at the war crimes tribunal makes them not only friends. In a dense weaving of families who know each other are in the business world or common roots in a time when brewing in Southeast Asia after WWII, ontspinnen are several intriges.Tweede main character is the Japanese Aritomo, he was once the gardener of the emperor, but now lives in Malaya ** on a mountain in the clouds. These artful, enigmatic man responsible for a large part of tension in the story. Learn why this hermit gets so much attention on "miscreants", what was his role during WWII and what Yun Ling to look at him heeft.'Hij looked at me, turned and walked away, which he filled the space between us with a painful silence. The workers, who felt the obvious tension in the air, looked the other way. When I looked at Aritomo's runaway form, I realized that if I wanted to learn from him, I had my prejudices aside, however difficult it was.Ik began to run and caught up with him. "On the rocks that you find are all weird," I said. "(P. 270) The link between the two main characters is" The Garden ". As a gardener of the Emperor Aritomo was true artist as well gerespecteerd.Zijn gardens were completely thought out, nothing was left to chance. He played with sight lines, with the clouds, the water, the rocks and the air. A small opening in a hedge gives a totally different perspective on the mountains behind than if would let you off the fence. That garden is almost a story in itself with links to both enchant and do afgrijzen.Zuid Africa is represented in the person of Magnus, owner of the Majuba tea plantation. He keeps the mood well in his braai which he organizes for friends and acquaintances. How he ended up in Malaya is one of the trendsetters of the book. Tan Guan Eng does not look at a history lesson and know more or less nuanced report the story becomes frayed doen.Langzamerhand both as an organic whole. The salutary slow pace with which the reader is drawn into the depths, provides intense reading experience, you want to read, but also absorb. So any advice would be: read this obscuring novel in small portions, it is a must * "We have a goddess of memory, Mnemosyne, but no goddess of the Forgotten!. That there should be, because they are twin sisters, twin forces that run on either side of us and contend for dominance over us and who we are, our lives to the dood.Richard Holmes, A Meander Through Memory and Forgetting " (opening quote) ** Malaya was a British colony in the Malay peninsula. Today, this area belongs to Malaysia. (Https://nl.wikipedia.org/wiki/Malaya_(Britse_Rijk)</v>
      </c>
    </row>
    <row r="477" ht="15.75" customHeight="1">
      <c r="A477" s="1">
        <v>475.0</v>
      </c>
      <c r="B477" s="3">
        <v>1.0</v>
      </c>
      <c r="C477" s="3">
        <v>1.0</v>
      </c>
      <c r="D477" s="3">
        <v>1.0</v>
      </c>
      <c r="E477" s="3" t="s">
        <v>480</v>
      </c>
      <c r="F477" s="3" t="str">
        <f>IFERROR(__xludf.DUMMYFUNCTION("GOOGLETRANSLATE(E477,""nl"",""en"")"),"Natalie Koch was born in 1966 in Eindhoven, but has spent her life in many other countries. In 2006 her first book 'Zones' and in 2011 the first part of the trilogy of the Forbidden University came out, entitled Richard Grenville heritage. Follow her thro"&amp;"ugh her website http://natalie-koch.blogspot.nl/De cover was designed by Marlies Visser, born in 1966. She is the creator, designer and author of books include the princesses. http://www.deprinsessen.nl/de-schrijfster/De protagonist of the story is the 19"&amp;"-year-old Alexa Westerhof. It may a semester studying at a small London University, University Park, Carnforth. She has no idea as to why they get this invitation, but still travels to England. Partly to get away from her mother's meddling. Her father she"&amp;" has never known, and this is always an empty place in her heart gebleven.'Even she was afraid she would lose herself and would arrive quite different Alexa in London, an Alexa she nor the kende.'Op university they will soon discover that it is no ordinar"&amp;"y university. There is a hidden University, which is intertwined with the existing building. And it turns out that there are people who know her father! They are more curious and finds that her father Richard Grenville has left her legacy: She is a Maga. "&amp;"While studying language and literature and her studies in magic Alexa develops with her friends (magical and non-magical) and learns much about her past and how they can give a direction to its future.This first part of a trilogy about Hidden College or U"&amp;"niversity Untraceable is beautifully written. Not surprising given the musical and creative background of the writer. You just do not hear the music of the story. A beautiful coming of age story about growing up without a father, develop friendships, the "&amp;"dilemmas between the magical and non-magical world, learning to trust yourself and others and make difficult beslissingen.De magical world and ours are so beautifully compact it just seems like you can step inside so. All the characters are well thought o"&amp;"ut and they all have a role that is indispensable in the story. It is a three-dimensional story that you are sucked into the beautiful London with its alleys, obscure shops and bars where you would not be comfortable inside gaan.Dit story is a nice introd"&amp;"uction to the 2nd and 3rd part of the trilogy have already been published. Want to know how it goes? Read also Part 2: The Living Labyrinth and Part 3: The city of the Alchemist. Both as hard copy and e-book for sale.")</f>
        <v>Natalie Koch was born in 1966 in Eindhoven, but has spent her life in many other countries. In 2006 her first book 'Zones' and in 2011 the first part of the trilogy of the Forbidden University came out, entitled Richard Grenville heritage. Follow her through her website http://natalie-koch.blogspot.nl/De cover was designed by Marlies Visser, born in 1966. She is the creator, designer and author of books include the princesses. http://www.deprinsessen.nl/de-schrijfster/De protagonist of the story is the 19-year-old Alexa Westerhof. It may a semester studying at a small London University, University Park, Carnforth. She has no idea as to why they get this invitation, but still travels to England. Partly to get away from her mother's meddling. Her father she has never known, and this is always an empty place in her heart gebleven.'Even she was afraid she would lose herself and would arrive quite different Alexa in London, an Alexa she nor the kende.'Op university they will soon discover that it is no ordinary university. There is a hidden University, which is intertwined with the existing building. And it turns out that there are people who know her father! They are more curious and finds that her father Richard Grenville has left her legacy: She is a Maga. While studying language and literature and her studies in magic Alexa develops with her friends (magical and non-magical) and learns much about her past and how they can give a direction to its future.This first part of a trilogy about Hidden College or University Untraceable is beautifully written. Not surprising given the musical and creative background of the writer. You just do not hear the music of the story. A beautiful coming of age story about growing up without a father, develop friendships, the dilemmas between the magical and non-magical world, learning to trust yourself and others and make difficult beslissingen.De magical world and ours are so beautifully compact it just seems like you can step inside so. All the characters are well thought out and they all have a role that is indispensable in the story. It is a three-dimensional story that you are sucked into the beautiful London with its alleys, obscure shops and bars where you would not be comfortable inside gaan.Dit story is a nice introduction to the 2nd and 3rd part of the trilogy have already been published. Want to know how it goes? Read also Part 2: The Living Labyrinth and Part 3: The city of the Alchemist. Both as hard copy and e-book for sale.</v>
      </c>
    </row>
    <row r="478" ht="15.75" customHeight="1">
      <c r="A478" s="1">
        <v>476.0</v>
      </c>
      <c r="B478" s="3">
        <v>0.0</v>
      </c>
      <c r="C478" s="3">
        <v>0.0</v>
      </c>
      <c r="D478" s="3">
        <v>0.0</v>
      </c>
      <c r="E478" s="3" t="s">
        <v>481</v>
      </c>
      <c r="F478" s="3" t="str">
        <f>IFERROR(__xludf.DUMMYFUNCTION("GOOGLETRANSLATE(E478,""nl"",""en"")"),"I thought it was a mediocre story was tension at the end which is a bit disappointing viellas be smooth weghet could be better")</f>
        <v>I thought it was a mediocre story was tension at the end which is a bit disappointing viellas be smooth weghet could be better</v>
      </c>
    </row>
    <row r="479" ht="15.75" customHeight="1">
      <c r="A479" s="1">
        <v>477.0</v>
      </c>
      <c r="B479" s="3">
        <v>1.0</v>
      </c>
      <c r="C479" s="3">
        <v>1.0</v>
      </c>
      <c r="D479" s="3">
        <v>1.0</v>
      </c>
      <c r="E479" s="3" t="s">
        <v>482</v>
      </c>
      <c r="F479" s="3" t="str">
        <f>IFERROR(__xludf.DUMMYFUNCTION("GOOGLETRANSLATE(E479,""nl"",""en"")"),"So hey, what a story !! I must confess that I have wondered at the first chapters or would be less vague and that it would go with the story, because we were already on day three and Evelyn was still not dead ... How could I see the title ? But, it captiv"&amp;"ated me it immediately and I could the confusion and despair of the protagonist (who you have no idea at that time that he called Aiden) imagine very well. The first day, he has no memory, but the following days he loves the one he made during his stay, s"&amp;"o he always carries more puzzle pieces with it mee.Toen I once really good in it and could really take the time to read, read, read (ie you have to just take the time for this book, because it is not put away!), I found the story despite the best confusin"&amp;"g really unwise exciting and compelling! You come with a lot of questions are about who to trust, what is going on and especially who is the plague doctor / who is the lackey / Anna who / whom Aiden ??? What an incredibly fascinating and??? touch bizarre "&amp;"story! You get a lot of small pieces that only very slowly starting to fit together. And really only at the end you see the whole puzzle for you. Brilliantly done! This story had really, really got me, so fine! (And would not it be nice if this book would"&amp;" be filmed!)")</f>
        <v>So hey, what a story !! I must confess that I have wondered at the first chapters or would be less vague and that it would go with the story, because we were already on day three and Evelyn was still not dead ... How could I see the title ? But, it captivated me it immediately and I could the confusion and despair of the protagonist (who you have no idea at that time that he called Aiden) imagine very well. The first day, he has no memory, but the following days he loves the one he made during his stay, so he always carries more puzzle pieces with it mee.Toen I once really good in it and could really take the time to read, read, read (ie you have to just take the time for this book, because it is not put away!), I found the story despite the best confusing really unwise exciting and compelling! You come with a lot of questions are about who to trust, what is going on and especially who is the plague doctor / who is the lackey / Anna who / whom Aiden ??? What an incredibly fascinating and??? touch bizarre story! You get a lot of small pieces that only very slowly starting to fit together. And really only at the end you see the whole puzzle for you. Brilliantly done! This story had really, really got me, so fine! (And would not it be nice if this book would be filmed!)</v>
      </c>
    </row>
    <row r="480" ht="15.75" customHeight="1">
      <c r="A480" s="1">
        <v>478.0</v>
      </c>
      <c r="B480" s="3">
        <v>1.0</v>
      </c>
      <c r="C480" s="3">
        <v>1.0</v>
      </c>
      <c r="D480" s="3">
        <v>1.0</v>
      </c>
      <c r="E480" s="3" t="s">
        <v>483</v>
      </c>
      <c r="F480" s="3" t="str">
        <f>IFERROR(__xludf.DUMMYFUNCTION("GOOGLETRANSLATE(E480,""nl"",""en"")"),"A must read for only the end was rushed. easy to read")</f>
        <v>A must read for only the end was rushed. easy to read</v>
      </c>
    </row>
    <row r="481" ht="15.75" customHeight="1">
      <c r="A481" s="1">
        <v>479.0</v>
      </c>
      <c r="B481" s="3">
        <v>1.0</v>
      </c>
      <c r="C481" s="3">
        <v>0.0</v>
      </c>
      <c r="D481" s="3">
        <v>1.0</v>
      </c>
      <c r="E481" s="3" t="s">
        <v>484</v>
      </c>
      <c r="F481" s="3" t="str">
        <f>IFERROR(__xludf.DUMMYFUNCTION("GOOGLETRANSLATE(E481,""nl"",""en"")"),"Neighbors - Patrick de Bruyn Genre: Thriller Paperback - 286 pagina'sUitgever: Manteau / WPG Uitgevers Belgium ISBN: 978 90 223 3069 2Verschijningsdatum: October 2 2014Korte content / back cover: Tomas has it all: a fine family, a top job in the company o"&amp;"f his father enough money for a nice villa, cars, travel, and above all plenty of time to his wife Gisèle OPENING iN with his children and Lianne and Jack.Op one day he recognizes a man whom he knows that for fifteen years dead. Tomas responds dismayed if"&amp;" the man is still alive, is a time-bomb under his comfortable leven.Even later he also met his former neighbor Kimberley, on whom he was madly in love as a teenager, but he from one day to another never wanted to see again. Why not? Kimberley would still "&amp;"faces an answer to that vraag.Tomas with a past he wanted to forget forever after fifteen years. But nothing is as hard as a secret to your grave meedragen.De cover: A door with a (night) dress hung it graces the cover. In gold letters is called 'Neighbor"&amp;"s' below. The author name is in white print top. Everything in rather stunning neutral colors, discreet I would dare noemen.De the back cover in black with white and gold print a synopsis of the book, a brief biography of the author and some quotes.Zou I "&amp;"take this book off the shelves for its cover, no! Should I take it off the shelves because of the author, even after reading this book, I get this cover, but it might as well have me a 'stream' may zijn.Samenvatting: Thomas leads a life of luxury, rich ma"&amp;"rried chic villa, wonderful job at cleaning dad, two cute kids short, nothing short. If one day he suddenly found an old acquaintance from his past saw, which he thought was dead for 15 years, he fears that his beautiful bubble that he has so carefully co"&amp;"nstructed, will explode. He does everything to ensure that his past comes to light when his wife Gisèle and his father, whom he so far has always held up a mirror of neat and docile husband and son. If then also his great childhood sweetheart Kimberly on "&amp;"the scene, Thomas is a rollercoaster of lies and he covers up one lie with another. *** It was a while for me since I read something by Patrick de Bruyn so I was very curious. The story begins with a prologue that gives a look back at the history of Thoma"&amp;"s. This part you need as a reader have to do with the whole story to begrijpen.Als reader get a clear view of the rich life that Thomas has. Luxury oozes from everywhere and also put clearly in the paint regularly by the author: a barbecue caterer, helper"&amp;"s and upscale tents in the garden, a pool, 'Veuve Clicquot' champagne, Vuitton, BMW ... are only a few references .Doordat the secret of Thomas later becomes clear in the story, I Thomas was a very naive guy. For someone with a university degree, who live"&amp;" in advance more or less had mapped out, he took everything indiscriminately on what he was told and he acted sometimes very misguided. Suddenly jumping from Thalys, while he was en route to an important lunch because someone he thought he saw from his pa"&amp;"st? Do not check in advance whether the story of Kimberly have knocked, I was not very credible, but rather gullible. I've been incredibly annoyed me about that several times. Perhaps because of it, I've felt that tension for a moment while reading I shou"&amp;"ld feel in a thriller. Unfortunately! Once you know what his secret is, I find these reactions much aannemelijker.Zijn marriage could be deepened with Gisèle. That's not good is clearly in their relationship get as reader, but I felt no depth here. That t"&amp;"hey so suddenly packed her bags, on the advice of a neighbor who just arrives on the scene, came to me as a verrassing.De plot has me really pleasantly surprised! While reading it, I thought for a moment. I had not seen it coming, genius !! It's a book, o"&amp;"nce you start it, you want to read. You want to know what the secret is that Thomas is carrying. It's easy to read and is written with smooth, Flemish pen. You can tell some phrases / words, for example 'Vuitton- sacochen "". Stunning yet! But I think it'"&amp;"s a fairly superficial story that I think more could have been. I give it 2.5 ster.Karin")</f>
        <v>Neighbors - Patrick de Bruyn Genre: Thriller Paperback - 286 pagina'sUitgever: Manteau / WPG Uitgevers Belgium ISBN: 978 90 223 3069 2Verschijningsdatum: October 2 2014Korte content / back cover: Tomas has it all: a fine family, a top job in the company of his father enough money for a nice villa, cars, travel, and above all plenty of time to his wife Gisèle OPENING iN with his children and Lianne and Jack.Op one day he recognizes a man whom he knows that for fifteen years dead. Tomas responds dismayed if the man is still alive, is a time-bomb under his comfortable leven.Even later he also met his former neighbor Kimberley, on whom he was madly in love as a teenager, but he from one day to another never wanted to see again. Why not? Kimberley would still faces an answer to that vraag.Tomas with a past he wanted to forget forever after fifteen years. But nothing is as hard as a secret to your grave meedragen.De cover: A door with a (night) dress hung it graces the cover. In gold letters is called 'Neighbors' below. The author name is in white print top. Everything in rather stunning neutral colors, discreet I would dare noemen.De the back cover in black with white and gold print a synopsis of the book, a brief biography of the author and some quotes.Zou I take this book off the shelves for its cover, no! Should I take it off the shelves because of the author, even after reading this book, I get this cover, but it might as well have me a 'stream' may zijn.Samenvatting: Thomas leads a life of luxury, rich married chic villa, wonderful job at cleaning dad, two cute kids short, nothing short. If one day he suddenly found an old acquaintance from his past saw, which he thought was dead for 15 years, he fears that his beautiful bubble that he has so carefully constructed, will explode. He does everything to ensure that his past comes to light when his wife Gisèle and his father, whom he so far has always held up a mirror of neat and docile husband and son. If then also his great childhood sweetheart Kimberly on the scene, Thomas is a rollercoaster of lies and he covers up one lie with another. *** It was a while for me since I read something by Patrick de Bruyn so I was very curious. The story begins with a prologue that gives a look back at the history of Thomas. This part you need as a reader have to do with the whole story to begrijpen.Als reader get a clear view of the rich life that Thomas has. Luxury oozes from everywhere and also put clearly in the paint regularly by the author: a barbecue caterer, helpers and upscale tents in the garden, a pool, 'Veuve Clicquot' champagne, Vuitton, BMW ... are only a few references .Doordat the secret of Thomas later becomes clear in the story, I Thomas was a very naive guy. For someone with a university degree, who live in advance more or less had mapped out, he took everything indiscriminately on what he was told and he acted sometimes very misguided. Suddenly jumping from Thalys, while he was en route to an important lunch because someone he thought he saw from his past? Do not check in advance whether the story of Kimberly have knocked, I was not very credible, but rather gullible. I've been incredibly annoyed me about that several times. Perhaps because of it, I've felt that tension for a moment while reading I should feel in a thriller. Unfortunately! Once you know what his secret is, I find these reactions much aannemelijker.Zijn marriage could be deepened with Gisèle. That's not good is clearly in their relationship get as reader, but I felt no depth here. That they so suddenly packed her bags, on the advice of a neighbor who just arrives on the scene, came to me as a verrassing.De plot has me really pleasantly surprised! While reading it, I thought for a moment. I had not seen it coming, genius !! It's a book, once you start it, you want to read. You want to know what the secret is that Thomas is carrying. It's easy to read and is written with smooth, Flemish pen. You can tell some phrases / words, for example 'Vuitton- sacochen ". Stunning yet! But I think it's a fairly superficial story that I think more could have been. I give it 2.5 ster.Karin</v>
      </c>
    </row>
    <row r="482" ht="15.75" customHeight="1">
      <c r="A482" s="1">
        <v>480.0</v>
      </c>
      <c r="B482" s="3">
        <v>1.0</v>
      </c>
      <c r="C482" s="3">
        <v>1.0</v>
      </c>
      <c r="D482" s="3">
        <v>1.0</v>
      </c>
      <c r="E482" s="3" t="s">
        <v>485</v>
      </c>
      <c r="F482" s="3" t="str">
        <f>IFERROR(__xludf.DUMMYFUNCTION("GOOGLETRANSLATE(E482,""nl"",""en"")"),"reads smoothly and is exciting some pieces .zeker a must for those who want to read an exciting story. interesting written .ben been curious about the other parts of this series")</f>
        <v>reads smoothly and is exciting some pieces .zeker a must for those who want to read an exciting story. interesting written .ben been curious about the other parts of this series</v>
      </c>
    </row>
    <row r="483" ht="15.75" customHeight="1">
      <c r="A483" s="1">
        <v>481.0</v>
      </c>
      <c r="B483" s="3">
        <v>0.0</v>
      </c>
      <c r="C483" s="3">
        <v>0.0</v>
      </c>
      <c r="D483" s="3">
        <v>0.0</v>
      </c>
      <c r="E483" s="3" t="s">
        <v>486</v>
      </c>
      <c r="F483" s="3" t="str">
        <f>IFERROR(__xludf.DUMMYFUNCTION("GOOGLETRANSLATE(E483,""nl"",""en"")"),"what on the cover, reasonable cover charge, but a thriller this is not mi noemen.Het first chapter describes how a Roman ship of the coast of England threatens to perish and how two passenger (wife and child) with help captain, still managed to reach the "&amp;"mainland. They come into hostile territory ... the English are at war with their Roman overheersers.Gelijk that keeps so famous thriller tension op.De woman and her child are discovered by the British and the expectations of the readers are directed at th"&amp;"em . However, from the second chapter they come for a long time no longer goes into beeld.De writer to elaborate some Roman characters and the battles they provide. Bloody and described in detail so that the reader does have to have a solid stomach. Cleve"&amp;"rly written, though, because you smell as if the blood and feel of your own, behind a bush, the battle experiencing. Exciting, for some perhaps, but not under the heading of a thriller.De battles are worked out in detail, as well as the characters of the "&amp;"novel personages.Een war with tension, I would call this book, but who is really looking for a thriller, which takes stress unfortunately not in this book.")</f>
        <v>what on the cover, reasonable cover charge, but a thriller this is not mi noemen.Het first chapter describes how a Roman ship of the coast of England threatens to perish and how two passenger (wife and child) with help captain, still managed to reach the mainland. They come into hostile territory ... the English are at war with their Roman overheersers.Gelijk that keeps so famous thriller tension op.De woman and her child are discovered by the British and the expectations of the readers are directed at them . However, from the second chapter they come for a long time no longer goes into beeld.De writer to elaborate some Roman characters and the battles they provide. Bloody and described in detail so that the reader does have to have a solid stomach. Cleverly written, though, because you smell as if the blood and feel of your own, behind a bush, the battle experiencing. Exciting, for some perhaps, but not under the heading of a thriller.De battles are worked out in detail, as well as the characters of the novel personages.Een war with tension, I would call this book, but who is really looking for a thriller, which takes stress unfortunately not in this book.</v>
      </c>
    </row>
    <row r="484" ht="15.75" customHeight="1">
      <c r="A484" s="1">
        <v>482.0</v>
      </c>
      <c r="B484" s="3">
        <v>0.0</v>
      </c>
      <c r="C484" s="3">
        <v>0.0</v>
      </c>
      <c r="D484" s="3">
        <v>0.0</v>
      </c>
      <c r="E484" s="3" t="s">
        <v>487</v>
      </c>
      <c r="F484" s="3" t="str">
        <f>IFERROR(__xludf.DUMMYFUNCTION("GOOGLETRANSLATE(E484,""nl"",""en"")"),"Years of the Tiger is in my opinion a good book wegleest but nowhere seems to go. The characters are interesting on the one hand, the other unsympathetic and unruly. It's not clear to me what the author terms intention to create this story.")</f>
        <v>Years of the Tiger is in my opinion a good book wegleest but nowhere seems to go. The characters are interesting on the one hand, the other unsympathetic and unruly. It's not clear to me what the author terms intention to create this story.</v>
      </c>
    </row>
    <row r="485" ht="15.75" customHeight="1">
      <c r="A485" s="1">
        <v>483.0</v>
      </c>
      <c r="B485" s="3">
        <v>0.0</v>
      </c>
      <c r="C485" s="3">
        <v>0.0</v>
      </c>
      <c r="D485" s="3">
        <v>0.0</v>
      </c>
      <c r="E485" s="3" t="s">
        <v>488</v>
      </c>
      <c r="F485" s="3" t="str">
        <f>IFERROR(__xludf.DUMMYFUNCTION("GOOGLETRANSLATE(E485,""nl"",""en"")"),"Let me once every illusion clamping down: buried in stone, the debut of the British writer Jenni Mills is not a thriller, although the cover would have us believe otherwise. The publisher keeps us so fooled. A thriller is indeed an exciting and thrilling "&amp;"book in stone buried only at the end, as more than three hundred pages of prose have passed. And that is long over due. Granted, running a few puzzling issues like red threads through the story, but its effect I feel inadequate to the book to kwalificeren"&amp;".Waar as thriller is about? Well, protagonist Kit Parry is a mining engineer and is sent to Bath to lead to a project that aims to stabilize the old mines under the city. It is far from inconceivable that certain parts of the city on a day literally disap"&amp;"pear into the earth. They will soon discover that not everyone is waiting for a female supervisor. It is counteracted and even, by one of the other members of staff nota bene, intimidated. But Kit has learned how in this typically male world can remain in"&amp;"tact and can be not so quickly from the field slaan.Haar determination has a second, more important reason. There are indications that deep under the hills around the ancient Bath remains of a Roman temple are hidden. That would be your archaeological dis"&amp;"covery of the decade and they will be delighted to write her name. Behold story thread number één.Door This story fragments woven from Kits youth, especially from that one summer when she was fourteen. She was not happy at the time, something that happens"&amp;" more adolescent girls. But where her peers were generally tormented by an indefinable melancholy, Kit had grief for her lost mother. One day she was gone, disappeared, and no one could tell Kit why and where. There was indeed, as rumors would have you be"&amp;"lieve, there is a runaway flirting with a soldier or they left for other reasons her family? And they will still let you find after all these years? That story line number twee.Mills, which already has career as a producer and director for the British bro"&amp;"adcaster, shows that they are also as an author has the necessary in its march. I enjoyed the visual descriptions of the countryside surrounding Bath and also the way she builds her scenes, betrays workmanship. Some have not only the protagonist but also "&amp;"a downright claustrophobic effect on the reader. You have for example the opening scene, in which Kit in an underground quest gets stuck, certainly not just read before bedtime. But that is in stone burial no thriller.De quest for the Roman Temple could n"&amp;"ot have time buoys, while Mills nevertheless spends more than ample attention, and that other story line is too long the character of a Bildungsroman in pocket: a child process to be a big girl and have to take some tough hurdles in this development: the "&amp;"absent mother, the wayward father and his new love for the intrusive librarian Jenny and finally an unattainable lover cheating on her with her best female friend. Very late in my eyes so late is clear that especially this story should bring the tension o"&amp;"f a thriller book maakt.Jammer and that they should themselves for me especially to attract publisher Mills. Either you call this book any thriller or your guides as one author better at developing an idea. If in a subsequent book done better, let me inci"&amp;"dentally to inform you about Mills next step towards a full-fledged writer. Because as I said, they can write well and truly.")</f>
        <v>Let me once every illusion clamping down: buried in stone, the debut of the British writer Jenni Mills is not a thriller, although the cover would have us believe otherwise. The publisher keeps us so fooled. A thriller is indeed an exciting and thrilling book in stone buried only at the end, as more than three hundred pages of prose have passed. And that is long over due. Granted, running a few puzzling issues like red threads through the story, but its effect I feel inadequate to the book to kwalificeren.Waar as thriller is about? Well, protagonist Kit Parry is a mining engineer and is sent to Bath to lead to a project that aims to stabilize the old mines under the city. It is far from inconceivable that certain parts of the city on a day literally disappear into the earth. They will soon discover that not everyone is waiting for a female supervisor. It is counteracted and even, by one of the other members of staff nota bene, intimidated. But Kit has learned how in this typically male world can remain intact and can be not so quickly from the field slaan.Haar determination has a second, more important reason. There are indications that deep under the hills around the ancient Bath remains of a Roman temple are hidden. That would be your archaeological discovery of the decade and they will be delighted to write her name. Behold story thread number één.Door This story fragments woven from Kits youth, especially from that one summer when she was fourteen. She was not happy at the time, something that happens more adolescent girls. But where her peers were generally tormented by an indefinable melancholy, Kit had grief for her lost mother. One day she was gone, disappeared, and no one could tell Kit why and where. There was indeed, as rumors would have you believe, there is a runaway flirting with a soldier or they left for other reasons her family? And they will still let you find after all these years? That story line number twee.Mills, which already has career as a producer and director for the British broadcaster, shows that they are also as an author has the necessary in its march. I enjoyed the visual descriptions of the countryside surrounding Bath and also the way she builds her scenes, betrays workmanship. Some have not only the protagonist but also a downright claustrophobic effect on the reader. You have for example the opening scene, in which Kit in an underground quest gets stuck, certainly not just read before bedtime. But that is in stone burial no thriller.De quest for the Roman Temple could not have time buoys, while Mills nevertheless spends more than ample attention, and that other story line is too long the character of a Bildungsroman in pocket: a child process to be a big girl and have to take some tough hurdles in this development: the absent mother, the wayward father and his new love for the intrusive librarian Jenny and finally an unattainable lover cheating on her with her best female friend. Very late in my eyes so late is clear that especially this story should bring the tension of a thriller book maakt.Jammer and that they should themselves for me especially to attract publisher Mills. Either you call this book any thriller or your guides as one author better at developing an idea. If in a subsequent book done better, let me incidentally to inform you about Mills next step towards a full-fledged writer. Because as I said, they can write well and truly.</v>
      </c>
    </row>
    <row r="486" ht="15.75" customHeight="1">
      <c r="A486" s="1">
        <v>484.0</v>
      </c>
      <c r="B486" s="3">
        <v>1.0</v>
      </c>
      <c r="C486" s="3">
        <v>0.0</v>
      </c>
      <c r="D486" s="3">
        <v>1.0</v>
      </c>
      <c r="E486" s="3" t="s">
        <v>489</v>
      </c>
      <c r="F486" s="3" t="str">
        <f>IFERROR(__xludf.DUMMYFUNCTION("GOOGLETRANSLATE(E486,""nl"",""en"")"),"Let's talk about sex of Tea Hat (Jade den Adel and Darcy Lazar) is a perfect book for your bedside when you are between twelve and eighteen. That period is simply thrilling, even sexually. Sometimes it's uncomfortable to talk about it with your parents an"&amp;"d even to your friends or girlfriends is not always nice to give you a lot of things just do not know. Such a book around is nice accessible: just check if your question is found in the table of contents and then to the right page for the answer. Or simpl"&amp;"y browse and read about their own experiences of Darcy and Jade. You feel less quickly alleen.Het Youtube Channel of the two ladies no longer exists in the same way as at the time of the publication of the book (2015). Meanwhile Jade started her own chann"&amp;"el and Darcy is gone for a while in the old channel of Tea Hats. Many of their funny, candid videos stand or even just online. They were really very popular and their movies are still viewed around the time of the release of the book. In the book of Tea H"&amp;"ats refer Darcy and Jade regularly to their videos, vlogs and other sites with useful information. Because the book now already two years old, do not work all the QR codes, but you are stimulated in any case not to allow the reading of the boek.Dat Tea Ha"&amp;"ts initially a Youtube Channel was and was later book was, says enough. Often operates an internet phenomenon still less on paper. This comes at Tea Hats mainly because they want to come back strong the lyrics of their movies. They set up conversations wi"&amp;"th each other in bubble form and place and choose drawings instead of photographs, just as they do on their channel. For young people are gay films of three minutes more attractive than a rather colorless book. In any case, their channel more interactive "&amp;"because you can click through to establish other vraagjes questions. Let's talk about sex is therefore rather a perfect book to make your teenage son or daughter gift than yourself to get into the bookstore as pubescent seksbom.Ouders should be bear in mi"&amp;"nd that the advice in the book are not one hundred percent responsibility . So Jade encourages the morning-after pill is more or less as an alternative to contraception, ""Frankly, I use emergency contraception often best. To be sure, you do. I think afte"&amp;"r sex: oh no, maybe it popped condom anyway ... ""The part about the places taking an IUD particular emphasis on how much it can do, what the already high threshold before higher legt.Over abortion women do then actually very easy. She links this to a mov"&amp;"ie in which Darcy tells her own abortion at seventeen. She tells the story quietly with a smile on her face. They also keep a clear mind after when it comes to sex in relation to faith. Tips on fake blood at the first time, because your friend that's impo"&amp;"rtant? Just a prick on your finger. No sex before marriage? That's actually quite a good idea, although the women themselves are their fourteenth and fifteenth deflowered. YouTube is all the less objectionable because it is very clear that these are their"&amp;" personal opinions and experiences and not to scientific knowledge. Black on white and with acknowledgment bottom of the page it all feels a lot officiëler.Gelukkig consists mainly of the book funny stories about their own sex lives and debunking myths of"&amp;" all who still believe many inexperienced youngsters. After reading this book you know at least the answer to questions like: Do you doubt yourself on one of the answers? One check book or Youtube Channel of Tea Hats!")</f>
        <v>Let's talk about sex of Tea Hat (Jade den Adel and Darcy Lazar) is a perfect book for your bedside when you are between twelve and eighteen. That period is simply thrilling, even sexually. Sometimes it's uncomfortable to talk about it with your parents and even to your friends or girlfriends is not always nice to give you a lot of things just do not know. Such a book around is nice accessible: just check if your question is found in the table of contents and then to the right page for the answer. Or simply browse and read about their own experiences of Darcy and Jade. You feel less quickly alleen.Het Youtube Channel of the two ladies no longer exists in the same way as at the time of the publication of the book (2015). Meanwhile Jade started her own channel and Darcy is gone for a while in the old channel of Tea Hats. Many of their funny, candid videos stand or even just online. They were really very popular and their movies are still viewed around the time of the release of the book. In the book of Tea Hats refer Darcy and Jade regularly to their videos, vlogs and other sites with useful information. Because the book now already two years old, do not work all the QR codes, but you are stimulated in any case not to allow the reading of the boek.Dat Tea Hats initially a Youtube Channel was and was later book was, says enough. Often operates an internet phenomenon still less on paper. This comes at Tea Hats mainly because they want to come back strong the lyrics of their movies. They set up conversations with each other in bubble form and place and choose drawings instead of photographs, just as they do on their channel. For young people are gay films of three minutes more attractive than a rather colorless book. In any case, their channel more interactive because you can click through to establish other vraagjes questions. Let's talk about sex is therefore rather a perfect book to make your teenage son or daughter gift than yourself to get into the bookstore as pubescent seksbom.Ouders should be bear in mind that the advice in the book are not one hundred percent responsibility . So Jade encourages the morning-after pill is more or less as an alternative to contraception, "Frankly, I use emergency contraception often best. To be sure, you do. I think after sex: oh no, maybe it popped condom anyway ... "The part about the places taking an IUD particular emphasis on how much it can do, what the already high threshold before higher legt.Over abortion women do then actually very easy. She links this to a movie in which Darcy tells her own abortion at seventeen. She tells the story quietly with a smile on her face. They also keep a clear mind after when it comes to sex in relation to faith. Tips on fake blood at the first time, because your friend that's important? Just a prick on your finger. No sex before marriage? That's actually quite a good idea, although the women themselves are their fourteenth and fifteenth deflowered. YouTube is all the less objectionable because it is very clear that these are their personal opinions and experiences and not to scientific knowledge. Black on white and with acknowledgment bottom of the page it all feels a lot officiëler.Gelukkig consists mainly of the book funny stories about their own sex lives and debunking myths of all who still believe many inexperienced youngsters. After reading this book you know at least the answer to questions like: Do you doubt yourself on one of the answers? One check book or Youtube Channel of Tea Hats!</v>
      </c>
    </row>
    <row r="487" ht="15.75" customHeight="1">
      <c r="A487" s="1">
        <v>485.0</v>
      </c>
      <c r="B487" s="3">
        <v>0.0</v>
      </c>
      <c r="C487" s="3">
        <v>0.0</v>
      </c>
      <c r="D487" s="3">
        <v>0.0</v>
      </c>
      <c r="E487" s="3" t="s">
        <v>490</v>
      </c>
      <c r="F487" s="3" t="str">
        <f>IFERROR(__xludf.DUMMYFUNCTION("GOOGLETRANSLATE(E487,""nl"",""en"")"),"The ideal man was last week delivered in a cardboard box. It was no surprise because previously they had asked for my address. After the ideal man of his eagerly have stripped cardboard envelope too, I started reading immediately. This brand new book by M"&amp;"athilde Hoekstra had made me very intrigued by the title. Unfortunately, the curiosity hit quickly into wanhoop.Ik had me looking forward to the previously communicated story about a woman who has it all: beautiful man, cute kids, great house, challenging"&amp;" course. Yet they found no happiness in this and fell in love with a mysterious man who forced her to think about who she really was and where she would be really happy. This story is in the book, however, moderate dividends. In addition, I experienced it"&amp;" as a searching game: The main character changes every few paragraphs of location, but these locations are not indicated. So apparently the story begins on the beach of Bloemendaal, but this is mentioned nowhere. The protagonist goes with her husband on v"&amp;"acation. Only after a large number of pages you find out that they are in Ibiza, from the description I had gambled on Bali. Evelien, the protagonist whose name, to the confusion is something to thicken the first pages of the book not mentioned (when actu"&amp;"ally, I wonder), hop from place to place and every time you have to guess where it is: so she ends up with no travel time Italian restaurant in train home in Bloemendaal in cafe in Amsterdam. Why this confusion? What's wrong with a description of time and"&amp;" place protagonist in the first sentence of the book? That creates a framework for the story. For example, in The Boy in the snow Samuel Bjørk: On Christmas Day in 1999 drove a retired widower of seventy by the mountains from Oslo to Hemsedal having spent"&amp;" after Christmas with his daughter. (The old man is not even the main character, but the picture in my head after the first sentence immediately complete). By not indicate places or persons (called a number of figures ""one parent"" or ""parent number two"&amp;" ', other characters have confusingly name and nickname) creates a disjointed story. The reader is not interested in the story as such but is trying to solve the puzzle of who and what waar.Als Hoekstra tries to be concrete rather, a part of letting the s"&amp;"tory play café Finch in Amsterdam stores go wrong. For a certain group of Amsterdam café Finch was a concept (!) Always full house, a clientele consisting of yuppies as advertising brokers and boys, women who like to decorate and here and there a line of "&amp;"coke. Non Amsterdammers have no idea what kind of tent Finch. Finch is otherwise closed since July 23, 2018. Since the ideal man no dates mentioned and the book until well after that date in the shops, it had better in the last phase of the writing proces"&amp;"s can be adjusted. On the cover of the book provides a link to Kluun. Kluun itself was undoubtedly a visitor Finch. As he gave his debut a preference for the Pilsvogel, a pub which still exists and which he very clearly the atmosphere described so that th"&amp;"e reader, even without themselves even have put a foot over the threshold, was in the festivities meegezogen.De ideal man is a brilliant title, but that's the only good thing about this book.")</f>
        <v>The ideal man was last week delivered in a cardboard box. It was no surprise because previously they had asked for my address. After the ideal man of his eagerly have stripped cardboard envelope too, I started reading immediately. This brand new book by Mathilde Hoekstra had made me very intrigued by the title. Unfortunately, the curiosity hit quickly into wanhoop.Ik had me looking forward to the previously communicated story about a woman who has it all: beautiful man, cute kids, great house, challenging course. Yet they found no happiness in this and fell in love with a mysterious man who forced her to think about who she really was and where she would be really happy. This story is in the book, however, moderate dividends. In addition, I experienced it as a searching game: The main character changes every few paragraphs of location, but these locations are not indicated. So apparently the story begins on the beach of Bloemendaal, but this is mentioned nowhere. The protagonist goes with her husband on vacation. Only after a large number of pages you find out that they are in Ibiza, from the description I had gambled on Bali. Evelien, the protagonist whose name, to the confusion is something to thicken the first pages of the book not mentioned (when actually, I wonder), hop from place to place and every time you have to guess where it is: so she ends up with no travel time Italian restaurant in train home in Bloemendaal in cafe in Amsterdam. Why this confusion? What's wrong with a description of time and place protagonist in the first sentence of the book? That creates a framework for the story. For example, in The Boy in the snow Samuel Bjørk: On Christmas Day in 1999 drove a retired widower of seventy by the mountains from Oslo to Hemsedal having spent after Christmas with his daughter. (The old man is not even the main character, but the picture in my head after the first sentence immediately complete). By not indicate places or persons (called a number of figures "one parent" or "parent number two ', other characters have confusingly name and nickname) creates a disjointed story. The reader is not interested in the story as such but is trying to solve the puzzle of who and what waar.Als Hoekstra tries to be concrete rather, a part of letting the story play café Finch in Amsterdam stores go wrong. For a certain group of Amsterdam café Finch was a concept (!) Always full house, a clientele consisting of yuppies as advertising brokers and boys, women who like to decorate and here and there a line of coke. Non Amsterdammers have no idea what kind of tent Finch. Finch is otherwise closed since July 23, 2018. Since the ideal man no dates mentioned and the book until well after that date in the shops, it had better in the last phase of the writing process can be adjusted. On the cover of the book provides a link to Kluun. Kluun itself was undoubtedly a visitor Finch. As he gave his debut a preference for the Pilsvogel, a pub which still exists and which he very clearly the atmosphere described so that the reader, even without themselves even have put a foot over the threshold, was in the festivities meegezogen.De ideal man is a brilliant title, but that's the only good thing about this book.</v>
      </c>
    </row>
    <row r="488" ht="15.75" customHeight="1">
      <c r="A488" s="1">
        <v>486.0</v>
      </c>
      <c r="B488" s="3">
        <v>0.0</v>
      </c>
      <c r="C488" s="3">
        <v>0.0</v>
      </c>
      <c r="D488" s="3">
        <v>0.0</v>
      </c>
      <c r="E488" s="3" t="s">
        <v>491</v>
      </c>
      <c r="F488" s="3" t="str">
        <f>IFERROR(__xludf.DUMMYFUNCTION("GOOGLETRANSLATE(E488,""nl"",""en"")"),"The book still started well but otherwise I did not really much, wanted to make it really clear but eventually just read.")</f>
        <v>The book still started well but otherwise I did not really much, wanted to make it really clear but eventually just read.</v>
      </c>
    </row>
    <row r="489" ht="15.75" customHeight="1">
      <c r="A489" s="1">
        <v>487.0</v>
      </c>
      <c r="B489" s="3">
        <v>1.0</v>
      </c>
      <c r="C489" s="3">
        <v>1.0</v>
      </c>
      <c r="D489" s="3">
        <v>1.0</v>
      </c>
      <c r="E489" s="3" t="s">
        <v>492</v>
      </c>
      <c r="F489" s="3" t="str">
        <f>IFERROR(__xludf.DUMMYFUNCTION("GOOGLETRANSLATE(E489,""nl"",""en"")"),"In this sequel to ""Shadow Ships' we travel along many different places of the Gran Terre. As in the previous section uses Teng are knowledgeable and exuberant skill to tell this imaginative world to work out a lot. We learn more about the mythical storie"&amp;"s, look again develop more. But there is a big difference from the previous section, there seems to be more focus on the story. Of course there are again several story lines that coincide, but because the focus is now more on the former Caliph Harun and M"&amp;"ariet, the sister of Marek lie which characters get really room to develop: both characters are at the end of the book not know who they were at the beginning. This was one of my major criticisms of the first part, and I am very happy that Teng in this st"&amp;"ory is more focused on that. That makes the book better than Shadow Ships' for me. All in all I give it four stars.")</f>
        <v>In this sequel to "Shadow Ships' we travel along many different places of the Gran Terre. As in the previous section uses Teng are knowledgeable and exuberant skill to tell this imaginative world to work out a lot. We learn more about the mythical stories, look again develop more. But there is a big difference from the previous section, there seems to be more focus on the story. Of course there are again several story lines that coincide, but because the focus is now more on the former Caliph Harun and Mariet, the sister of Marek lie which characters get really room to develop: both characters are at the end of the book not know who they were at the beginning. This was one of my major criticisms of the first part, and I am very happy that Teng in this story is more focused on that. That makes the book better than Shadow Ships' for me. All in all I give it four stars.</v>
      </c>
    </row>
    <row r="490" ht="15.75" customHeight="1">
      <c r="A490" s="1">
        <v>488.0</v>
      </c>
      <c r="B490" s="3">
        <v>0.0</v>
      </c>
      <c r="C490" s="3">
        <v>0.0</v>
      </c>
      <c r="D490" s="3">
        <v>0.0</v>
      </c>
      <c r="E490" s="3" t="s">
        <v>493</v>
      </c>
      <c r="F490" s="3" t="str">
        <f>IFERROR(__xludf.DUMMYFUNCTION("GOOGLETRANSLATE(E490,""nl"",""en"")"),"I found this book very disappointing. This book was very different from her previous books. It is very annoying to read the murderer to know from the start who. I also found it very unfortunate that Inspector Sejer is only in sight until the end. Really a"&amp;" letdown. If you're not familiar with this writer you should not start with this book. All her other books are great and very exciting !!")</f>
        <v>I found this book very disappointing. This book was very different from her previous books. It is very annoying to read the murderer to know from the start who. I also found it very unfortunate that Inspector Sejer is only in sight until the end. Really a letdown. If you're not familiar with this writer you should not start with this book. All her other books are great and very exciting !!</v>
      </c>
    </row>
    <row r="491" ht="15.75" customHeight="1">
      <c r="A491" s="1">
        <v>489.0</v>
      </c>
      <c r="B491" s="3">
        <v>0.0</v>
      </c>
      <c r="C491" s="3">
        <v>0.0</v>
      </c>
      <c r="D491" s="3">
        <v>0.0</v>
      </c>
      <c r="E491" s="3" t="s">
        <v>494</v>
      </c>
      <c r="F491" s="3" t="str">
        <f>IFERROR(__xludf.DUMMYFUNCTION("GOOGLETRANSLATE(E491,""nl"",""en"")"),"The back of the book sounded promising: with humor and compassion about modern life. This can be as a writer in a fun and humorous way neerzetten.De twelve stories succeeded in none of them to really fascinate me. At times, the writing style dramatically "&amp;"so that the characters say things overlap. Some stories are over the top and some absurd, which may be humorous, but I did not this effect.Het bulk of the book, I wondered what exactly I was reading and I missed a gripping story that has been correctly wr"&amp;"itten. Some stories briefly, with no real core to discover and get back what langdradig.Ik would not recommend this book.")</f>
        <v>The back of the book sounded promising: with humor and compassion about modern life. This can be as a writer in a fun and humorous way neerzetten.De twelve stories succeeded in none of them to really fascinate me. At times, the writing style dramatically so that the characters say things overlap. Some stories are over the top and some absurd, which may be humorous, but I did not this effect.Het bulk of the book, I wondered what exactly I was reading and I missed a gripping story that has been correctly written. Some stories briefly, with no real core to discover and get back what langdradig.Ik would not recommend this book.</v>
      </c>
    </row>
    <row r="492" ht="15.75" customHeight="1">
      <c r="A492" s="1">
        <v>490.0</v>
      </c>
      <c r="B492" s="3">
        <v>0.0</v>
      </c>
      <c r="C492" s="3">
        <v>0.0</v>
      </c>
      <c r="D492" s="3">
        <v>0.0</v>
      </c>
      <c r="E492" s="3" t="s">
        <v>495</v>
      </c>
      <c r="F492" s="3" t="str">
        <f>IFERROR(__xludf.DUMMYFUNCTION("GOOGLETRANSLATE(E492,""nl"",""en"")"),"2.5 star started very strong, but it quickly became repetitive and there are many implausible today, almost ridiculous. The books are now a little more of the same. Although I have now read only three books by this author, I know almost all of what the ne"&amp;"xt book will ""taste"". I read just as a break in Deaver.")</f>
        <v>2.5 star started very strong, but it quickly became repetitive and there are many implausible today, almost ridiculous. The books are now a little more of the same. Although I have now read only three books by this author, I know almost all of what the next book will "taste". I read just as a break in Deaver.</v>
      </c>
    </row>
    <row r="493" ht="15.75" customHeight="1">
      <c r="A493" s="1">
        <v>491.0</v>
      </c>
      <c r="B493" s="3">
        <v>1.0</v>
      </c>
      <c r="C493" s="3">
        <v>1.0</v>
      </c>
      <c r="D493" s="3">
        <v>1.0</v>
      </c>
      <c r="E493" s="3" t="s">
        <v>496</v>
      </c>
      <c r="F493" s="3" t="str">
        <f>IFERROR(__xludf.DUMMYFUNCTION("GOOGLETRANSLATE(E493,""nl"",""en"")"),"Cornflower blue is a nice story about the lives of several people. The timeline is about 30 years. The story goes smoothly so you want to read. What is striking about the book is that in the beginning it is more a story and halfway through an exciting boo"&amp;"k starts to be all sorts of remarkable events. The characters are well defined, which creates an image and you will live with. Although the book has a lot of pages, the book is read quickly.")</f>
        <v>Cornflower blue is a nice story about the lives of several people. The timeline is about 30 years. The story goes smoothly so you want to read. What is striking about the book is that in the beginning it is more a story and halfway through an exciting book starts to be all sorts of remarkable events. The characters are well defined, which creates an image and you will live with. Although the book has a lot of pages, the book is read quickly.</v>
      </c>
    </row>
    <row r="494" ht="15.75" customHeight="1">
      <c r="A494" s="1">
        <v>492.0</v>
      </c>
      <c r="B494" s="3">
        <v>0.0</v>
      </c>
      <c r="C494" s="3">
        <v>0.0</v>
      </c>
      <c r="D494" s="3">
        <v>0.0</v>
      </c>
      <c r="E494" s="3" t="s">
        <v>497</v>
      </c>
      <c r="F494" s="3" t="str">
        <f>IFERROR(__xludf.DUMMYFUNCTION("GOOGLETRANSLATE(E494,""nl"",""en"")"),"One of the worst books I've already read Patterson. It seemed at times as if I was a chicklit reading. Not that there's anything wrong with that, but that's not my genre and I do not think that too Patterson. For me this is the end of the women's murder c"&amp;"lub. It does not for me.")</f>
        <v>One of the worst books I've already read Patterson. It seemed at times as if I was a chicklit reading. Not that there's anything wrong with that, but that's not my genre and I do not think that too Patterson. For me this is the end of the women's murder club. It does not for me.</v>
      </c>
    </row>
    <row r="495" ht="15.75" customHeight="1">
      <c r="A495" s="1">
        <v>493.0</v>
      </c>
      <c r="B495" s="3">
        <v>1.0</v>
      </c>
      <c r="C495" s="3">
        <v>1.0</v>
      </c>
      <c r="D495" s="3">
        <v>1.0</v>
      </c>
      <c r="E495" s="3" t="s">
        <v>498</v>
      </c>
      <c r="F495" s="3" t="str">
        <f>IFERROR(__xludf.DUMMYFUNCTION("GOOGLETRANSLATE(E495,""nl"",""en"")"),"About how an illiterate South African latrine worker is responsible for a bomb in Sweden with her nonexistent friend. This alone sounds pretty impossible, but really: it is much gekker.Wie after reading ""The 100-year-old man who climbed out the window an"&amp;"d disappeared"" thought Jonas Jonasson all his bullets had faded regards to what absurdity, is wrong. Again, this writer has succeeded brilliantly spot to float in recent history. in the same way as in his first book, warns he in this novel the painful lo"&amp;"ws in recent decades not, and know this with a lot of humor but always socially critical to a hilarious adventure intertwined. Never predictable, because at the end of each chapter follows a completely new absurd wending.Nooit boring and a writing style t"&amp;"hat invites just as easily read by an adventure story . But with quotes that make you realize how brilliant this writer serious subjects lightly apply manages to attention as a reader as:. ""Nothing lasts forever in this wicked world. Even we do not worry"&amp;". (Charlie Chaplin) ""Genius. A novel that will appeal to a wide audience.")</f>
        <v>About how an illiterate South African latrine worker is responsible for a bomb in Sweden with her nonexistent friend. This alone sounds pretty impossible, but really: it is much gekker.Wie after reading "The 100-year-old man who climbed out the window and disappeared" thought Jonas Jonasson all his bullets had faded regards to what absurdity, is wrong. Again, this writer has succeeded brilliantly spot to float in recent history. in the same way as in his first book, warns he in this novel the painful lows in recent decades not, and know this with a lot of humor but always socially critical to a hilarious adventure intertwined. Never predictable, because at the end of each chapter follows a completely new absurd wending.Nooit boring and a writing style that invites just as easily read by an adventure story . But with quotes that make you realize how brilliant this writer serious subjects lightly apply manages to attention as a reader as:. "Nothing lasts forever in this wicked world. Even we do not worry. (Charlie Chaplin) "Genius. A novel that will appeal to a wide audience.</v>
      </c>
    </row>
    <row r="496" ht="15.75" customHeight="1">
      <c r="A496" s="1">
        <v>494.0</v>
      </c>
      <c r="B496" s="3">
        <v>1.0</v>
      </c>
      <c r="C496" s="3">
        <v>1.0</v>
      </c>
      <c r="D496" s="3">
        <v>1.0</v>
      </c>
      <c r="E496" s="3" t="s">
        <v>499</v>
      </c>
      <c r="F496" s="3" t="str">
        <f>IFERROR(__xludf.DUMMYFUNCTION("GOOGLETRANSLATE(E496,""nl"",""en"")"),"I found this a great book! The writing style is nice, the story is boeiend.Het sit together nicely, there's good about it, no toevallighedenHet is not predictable so you end up surprising wordt.Het 3rd in a series. I'm usually not fond of series because y"&amp;"ou read and you wonder who who was already in between other books. But this series it went without saying. Els Ruiters took just a little about this person so I did it again and was right back in the characters. That Gé then shot (you know the other books"&amp;"), allows you to this story even more engaged bent.Door the always unexpected developments, the exciting and exciting thought plot.Dat with a good (yet?) The last part I am actually speaking in the series. Precisely because of the developments in this boo"&amp;"k is so beautiful. A very powerful end!")</f>
        <v>I found this a great book! The writing style is nice, the story is boeiend.Het sit together nicely, there's good about it, no toevallighedenHet is not predictable so you end up surprising wordt.Het 3rd in a series. I'm usually not fond of series because you read and you wonder who who was already in between other books. But this series it went without saying. Els Ruiters took just a little about this person so I did it again and was right back in the characters. That Gé then shot (you know the other books), allows you to this story even more engaged bent.Door the always unexpected developments, the exciting and exciting thought plot.Dat with a good (yet?) The last part I am actually speaking in the series. Precisely because of the developments in this book is so beautiful. A very powerful end!</v>
      </c>
    </row>
    <row r="497" ht="15.75" customHeight="1">
      <c r="A497" s="1">
        <v>495.0</v>
      </c>
      <c r="B497" s="3">
        <v>1.0</v>
      </c>
      <c r="C497" s="3">
        <v>0.0</v>
      </c>
      <c r="D497" s="3">
        <v>1.0</v>
      </c>
      <c r="E497" s="3" t="s">
        <v>500</v>
      </c>
      <c r="F497" s="3" t="str">
        <f>IFERROR(__xludf.DUMMYFUNCTION("GOOGLETRANSLATE(E497,""nl"",""en"")"),"Danielle Hermans (1963) debuted in 2008 with the tulips virus, a successful thriller, the title says it all, the frenzy around the bulb. (In the heyday of the seventeenth century, a rare example shuffled quietly owner upon payment of a canal, not much lat"&amp;"er, when the bubble punctured was almost nothing more worth.) Hermans knew this historical narrative combine successfully contemporary policier. The translation rights have been sold to thirteen countries, including also the US and Australia, where Dutch "&amp;"nostalgia does generally very good. A film of gemaakt.Waarom also would get you a winning horse in the race? Was followed by a four thrillers predominantly in the Dutch with cultural and historical elements. But Hermans needed more. She left with colleagu"&amp;"e Esther Verhoef in the nonfiction book Silent me dozens of women to talk about their childhood with the nuns and wrote with actress Marian Mudder an exciting book about the roots of classic dishes. Nothing to be desired, I dunkt.Danielle Daan become her "&amp;"new project: cheats Quisco. No, no confessions, no woman in the wrong body. It is the start of a new direction. Daan wanted to write a real novel, somewhere will still belong to the boring ladies and gentlemen literati. On the back cover explicitly stated"&amp;" that Herman's first novel, speaks for her testimony to (self-) knowledge. You'll have to give the thrilleristen the costs that actually feel their work, pointing to sales, is at least as interesting as that, to stay here in the interior too, say Jeroen B"&amp;"rouwers, P.F. Thomése, L. H. Wiener, Gerbrand Bakker, A.F.Th. van der Heijden and Thomas Rosenboom. Oh, oh, all older mannen.'Zonder a word too much and in a visual style know Daan Hermans confrontational way to unravel the secrets of Quisco. Cheats Quisc"&amp;"o is a fascinating novel about judging and condemning, about guilt and onschuld.'Toe but that marketing and promotion departments always. ""Welcome to Quisco where nothing is what it seems,"" the writer adds itself on the front cover still toe.Allereerst "&amp;"but here the story: Journalist Evander Clovis - where one always gets away that character names? Hermans puts in the middle of the book competent. One of the residents of Quisco tells the reporter that he has a bit mad knight name. - ended up with the com"&amp;"plicity of an uncle in a newspaper. His writing is waning because he gets only subjects of the editor who should belong in the local newspaper at home. Disappears in the (fictional) enclave Quisco, a secluded oasis in a desert peninsula, once the doctor M"&amp;"artha Mulder. Knight Clovis remembers during the editorial meeting that he had a great-aunt living there and talk over his mouth. Rather lose than rich, thinks the editor and send him pad.Over Quisco Little is known, the people do not like snoopers. No ch"&amp;"ildren live except depigmented daughter of the doctor, Josie, a nine-year very very precocious child, a visionary earlier. And now it comes: Evander was skeptical at first, but gets during his stay intrigued by the residents, entangled in their lives and,"&amp;" yes, he finds himself, realizes that he has himself his whole (barely thirty years old) living ontlopen.De novel opens as follows: ""the truth is the face a simply easier than the other. For me it was a laborious process that was started by three factors"&amp;": luck, stupidity on my part and the death of my grandmother. Or so I thought. Later it turned out that something zat.'Direct the thriller element, which is reinforced by the cliffhanger at the end of the first chapter: ""What I did not know was that I wo"&amp;"uld know a lot about Quisco. And about myself. Much more than I love was.'Quisco is a closed community, inhabited by eccentrics, or rather by people who have enough to live simply. An ideal setting for literary description for the completion of interperso"&amp;"nal relationships, for imagination, for tactile emotions. The characters make a development in relation to Evander through. Quisco himself repeatedly changed identity throughout the book. Nothing is really what it seems. But the whole set of breathing for"&amp;" missing a substrate, fog casualness, it lacks laconic. It is all there just a little too obvious. Well, like a thriller. natural rather than fantasy verbeelding.Hermans know how to tell a story, but her style in this book rather hesitantly, pinches a bit"&amp;", occasionally lacks a natural cadence. Did she perhaps deliberately to 'language' search. Word jokes - even though they are perhaps unintentionally - Bring the whole not exactly a higher plan.'Twee months later died grandmother after she and her bridge p"&amp;"artner had offered grand slam. In the final battle went wrong. Grandma's heart was also the last. """" I also knew I was laid out end cradle for moederschap.'Het story of Evander is here and interrupted monologues Josie, which include her own birth, its t"&amp;"ime as a baby and describes her hate relationship with her mother. Early point, we said, in a visionary start time of discernment is already in the womb. Caesuras that happen again what made. Evander wrote the text for a book, a proven literary trick. (Yo"&amp;"u guessed it:. The book that is) somewhere he once awakened from a dream. (We repeat: 'tell a dream, lose a reader.) Quisco appears to be a gathering of outcasts, ex-criminals or criminals on the run, who falsely accused or creatures that can not bear the"&amp;" light of their appearance. The life stories that have been added are interesting, sometimes even bittergrappig.Het book Evander is a success, after it - barely, we reveal nothing - the community has managed to escape. But he is sometimes a flash in the p"&amp;"an? And why do the people really let him go? Do they have him sometimes cheated and just used? In the epilogue Hermans attempts an extra charge to pass on to write that all events are really taken place and that the characters are based on real people, bu"&amp;"t that the names of some (sic! ) gefingeerd.'De Quisco his name I invented to prevent the city being flooded by people who have no business hebben.'Leuk, but we do not kick in. Cheats Quisco is hesitant book, more a thriller than a sixth novel. Anyway, al"&amp;"l beginning is difficult.")</f>
        <v>Danielle Hermans (1963) debuted in 2008 with the tulips virus, a successful thriller, the title says it all, the frenzy around the bulb. (In the heyday of the seventeenth century, a rare example shuffled quietly owner upon payment of a canal, not much later, when the bubble punctured was almost nothing more worth.) Hermans knew this historical narrative combine successfully contemporary policier. The translation rights have been sold to thirteen countries, including also the US and Australia, where Dutch nostalgia does generally very good. A film of gemaakt.Waarom also would get you a winning horse in the race? Was followed by a four thrillers predominantly in the Dutch with cultural and historical elements. But Hermans needed more. She left with colleague Esther Verhoef in the nonfiction book Silent me dozens of women to talk about their childhood with the nuns and wrote with actress Marian Mudder an exciting book about the roots of classic dishes. Nothing to be desired, I dunkt.Danielle Daan become her new project: cheats Quisco. No, no confessions, no woman in the wrong body. It is the start of a new direction. Daan wanted to write a real novel, somewhere will still belong to the boring ladies and gentlemen literati. On the back cover explicitly stated that Herman's first novel, speaks for her testimony to (self-) knowledge. You'll have to give the thrilleristen the costs that actually feel their work, pointing to sales, is at least as interesting as that, to stay here in the interior too, say Jeroen Brouwers, P.F. Thomése, L. H. Wiener, Gerbrand Bakker, A.F.Th. van der Heijden and Thomas Rosenboom. Oh, oh, all older mannen.'Zonder a word too much and in a visual style know Daan Hermans confrontational way to unravel the secrets of Quisco. Cheats Quisco is a fascinating novel about judging and condemning, about guilt and onschuld.'Toe but that marketing and promotion departments always. "Welcome to Quisco where nothing is what it seems," the writer adds itself on the front cover still toe.Allereerst but here the story: Journalist Evander Clovis - where one always gets away that character names? Hermans puts in the middle of the book competent. One of the residents of Quisco tells the reporter that he has a bit mad knight name. - ended up with the complicity of an uncle in a newspaper. His writing is waning because he gets only subjects of the editor who should belong in the local newspaper at home. Disappears in the (fictional) enclave Quisco, a secluded oasis in a desert peninsula, once the doctor Martha Mulder. Knight Clovis remembers during the editorial meeting that he had a great-aunt living there and talk over his mouth. Rather lose than rich, thinks the editor and send him pad.Over Quisco Little is known, the people do not like snoopers. No children live except depigmented daughter of the doctor, Josie, a nine-year very very precocious child, a visionary earlier. And now it comes: Evander was skeptical at first, but gets during his stay intrigued by the residents, entangled in their lives and, yes, he finds himself, realizes that he has himself his whole (barely thirty years old) living ontlopen.De novel opens as follows: "the truth is the face a simply easier than the other. For me it was a laborious process that was started by three factors: luck, stupidity on my part and the death of my grandmother. Or so I thought. Later it turned out that something zat.'Direct the thriller element, which is reinforced by the cliffhanger at the end of the first chapter: "What I did not know was that I would know a lot about Quisco. And about myself. Much more than I love was.'Quisco is a closed community, inhabited by eccentrics, or rather by people who have enough to live simply. An ideal setting for literary description for the completion of interpersonal relationships, for imagination, for tactile emotions. The characters make a development in relation to Evander through. Quisco himself repeatedly changed identity throughout the book. Nothing is really what it seems. But the whole set of breathing for missing a substrate, fog casualness, it lacks laconic. It is all there just a little too obvious. Well, like a thriller. natural rather than fantasy verbeelding.Hermans know how to tell a story, but her style in this book rather hesitantly, pinches a bit, occasionally lacks a natural cadence. Did she perhaps deliberately to 'language' search. Word jokes - even though they are perhaps unintentionally - Bring the whole not exactly a higher plan.'Twee months later died grandmother after she and her bridge partner had offered grand slam. In the final battle went wrong. Grandma's heart was also the last. "" I also knew I was laid out end cradle for moederschap.'Het story of Evander is here and interrupted monologues Josie, which include her own birth, its time as a baby and describes her hate relationship with her mother. Early point, we said, in a visionary start time of discernment is already in the womb. Caesuras that happen again what made. Evander wrote the text for a book, a proven literary trick. (You guessed it:. The book that is) somewhere he once awakened from a dream. (We repeat: 'tell a dream, lose a reader.) Quisco appears to be a gathering of outcasts, ex-criminals or criminals on the run, who falsely accused or creatures that can not bear the light of their appearance. The life stories that have been added are interesting, sometimes even bittergrappig.Het book Evander is a success, after it - barely, we reveal nothing - the community has managed to escape. But he is sometimes a flash in the pan? And why do the people really let him go? Do they have him sometimes cheated and just used? In the epilogue Hermans attempts an extra charge to pass on to write that all events are really taken place and that the characters are based on real people, but that the names of some (sic! ) gefingeerd.'De Quisco his name I invented to prevent the city being flooded by people who have no business hebben.'Leuk, but we do not kick in. Cheats Quisco is hesitant book, more a thriller than a sixth novel. Anyway, all beginning is difficult.</v>
      </c>
    </row>
    <row r="498" ht="15.75" customHeight="1">
      <c r="A498" s="1">
        <v>496.0</v>
      </c>
      <c r="B498" s="3">
        <v>1.0</v>
      </c>
      <c r="C498" s="3">
        <v>0.0</v>
      </c>
      <c r="D498" s="3">
        <v>1.0</v>
      </c>
      <c r="E498" s="3" t="s">
        <v>501</v>
      </c>
      <c r="F498" s="3" t="str">
        <f>IFERROR(__xludf.DUMMYFUNCTION("GOOGLETRANSLATE(E498,""nl"",""en"")"),"The prisoner, Shadow Moon, is his time, and counts down to the moment when he will be released. He wants to go home, continue living with his wife, because they still love each other. She has his plane ticket ready and Shadow wait patiently the liberating"&amp;" moment. As a pastime he has all kinds of tricks learned coin ... .then he is suddenly a bit early release, appears as his wife, Laura, was killed in a car ongeluk.Tijdens his journey home Shadow meets the mysterious Mr. Wednesday that he invites you to j"&amp;"oin him in return a good income garandeert.Meneer Moon decided to go into the proposal Wednesday, but before he leaves, finally, he wins a gold coin, which he as a farewell gift, gives to his deceased wife, and both woman and currency are begraven.Hij sta"&amp;"y with very special characters, do the odd jobs that are assigned to him and ... .droomt. Could it be that old gods moved to America, and everyone gets into a series of absurd American dream, in other words nightmares ... The original book was written by "&amp;"Neil Gaiman in 2001 and 16 years later ""bijgewerk"" and verfilmd.De writing style is engaging and holding the book, it helps if you're a fan of American literature, film and series.")</f>
        <v>The prisoner, Shadow Moon, is his time, and counts down to the moment when he will be released. He wants to go home, continue living with his wife, because they still love each other. She has his plane ticket ready and Shadow wait patiently the liberating moment. As a pastime he has all kinds of tricks learned coin ... .then he is suddenly a bit early release, appears as his wife, Laura, was killed in a car ongeluk.Tijdens his journey home Shadow meets the mysterious Mr. Wednesday that he invites you to join him in return a good income garandeert.Meneer Moon decided to go into the proposal Wednesday, but before he leaves, finally, he wins a gold coin, which he as a farewell gift, gives to his deceased wife, and both woman and currency are begraven.Hij stay with very special characters, do the odd jobs that are assigned to him and ... .droomt. Could it be that old gods moved to America, and everyone gets into a series of absurd American dream, in other words nightmares ... The original book was written by Neil Gaiman in 2001 and 16 years later "bijgewerk" and verfilmd.De writing style is engaging and holding the book, it helps if you're a fan of American literature, film and series.</v>
      </c>
    </row>
    <row r="499" ht="15.75" customHeight="1">
      <c r="A499" s="1">
        <v>497.0</v>
      </c>
      <c r="B499" s="3">
        <v>0.0</v>
      </c>
      <c r="C499" s="3">
        <v>0.0</v>
      </c>
      <c r="D499" s="3">
        <v>0.0</v>
      </c>
      <c r="E499" s="3" t="s">
        <v>502</v>
      </c>
      <c r="F499" s="3" t="str">
        <f>IFERROR(__xludf.DUMMYFUNCTION("GOOGLETRANSLATE(E499,""nl"",""en"")"),"The author uses a lot of adjectives and try to impress with excessive use of ""difficult"" words. Soon I got bored. Still read the reviews, were very favorable. I stopped anyway. The author is very condescending about his fellow man. And I find that reall"&amp;"y annoying, too bad!")</f>
        <v>The author uses a lot of adjectives and try to impress with excessive use of "difficult" words. Soon I got bored. Still read the reviews, were very favorable. I stopped anyway. The author is very condescending about his fellow man. And I find that really annoying, too bad!</v>
      </c>
    </row>
    <row r="500" ht="15.75" customHeight="1">
      <c r="A500" s="1">
        <v>498.0</v>
      </c>
      <c r="B500" s="3">
        <v>0.0</v>
      </c>
      <c r="C500" s="3">
        <v>1.0</v>
      </c>
      <c r="D500" s="3">
        <v>1.0</v>
      </c>
      <c r="E500" s="3" t="s">
        <v>503</v>
      </c>
      <c r="F500" s="3" t="str">
        <f>IFERROR(__xludf.DUMMYFUNCTION("GOOGLETRANSLATE(E500,""nl"",""en"")"),"One closed room, one corpse, five suspects, three hours to find the killer ... .With these words on the cover the book you are trying to generate interest, is with me this certainly gelukt.In the book we follow the TV detective Morgan Sheppard. As a 11 ye"&amp;"ar old boy gathers Morgan Sheppard fame by murdering his mathematics to solve teacher, Everybody thought it was suicide, but Morgan proved otherwise. 25 years later, Morgan is the presenter of the TV program ""house detective,"" and he is addicted to drin"&amp;"k and drugs. Now Morgan tangled up in a hotel room, the clock is 3:00:00 but the clock is not running. How did he get here? Why is he handcuffed to the bed? Does he blacked out from drinking and drugs? No, this feels different. Suddenly he hears something"&amp;", the sound of breathing but not his own, he is not alone ... an awakening for 5 people, all strangers to Sheppard. What is going on? Why is he the only intrigued? When a corpse is found in the bathtub, the TV comes on suddenly, a man with a mask appears "&amp;"on the TV. Sheppard gets his command killing resolve within three hours, this does not work then everyone will die. The murderer is present in the room, but who? Morgan will succeed to solve the murder of time? The clock is running and the time ticking aw"&amp;"ay .... Tap TakVoor Tik Tak uses Chris McGeorge an almost cinematic writing style with a high tempo in the story, it gives you the occasional idea if you have a TV show or movie'm reading instead of a book. This style of writing makes it easy to get aroun"&amp;"d the story and see the real thing for you. However, this way of writing also has a drawback, as is often the case with TV series, you can also see in Tik Tak that the characters no main character is known little depth, and only seem to play their role an"&amp;"d nothing more .In the book is extensive use of flashbacks. The flashbacks give a welcome change to the speed of the story. Besides providing the flashbacks informatie.Chris McGeorge you with the necessary background has given a good card with this debut "&amp;"thriller. It is certainly not a perfect book, the fog here and there is depth and occasional short-sighted, but it contains a well thought out plot with unexpected elements, and a surprising plot twist. Ultimately, I think the main pleasure of a book that"&amp;" you have while reading. I read the book with great pleasure, and counsel the book certainly if you like thrillers and detective novels.")</f>
        <v>One closed room, one corpse, five suspects, three hours to find the killer ... .With these words on the cover the book you are trying to generate interest, is with me this certainly gelukt.In the book we follow the TV detective Morgan Sheppard. As a 11 year old boy gathers Morgan Sheppard fame by murdering his mathematics to solve teacher, Everybody thought it was suicide, but Morgan proved otherwise. 25 years later, Morgan is the presenter of the TV program "house detective," and he is addicted to drink and drugs. Now Morgan tangled up in a hotel room, the clock is 3:00:00 but the clock is not running. How did he get here? Why is he handcuffed to the bed? Does he blacked out from drinking and drugs? No, this feels different. Suddenly he hears something, the sound of breathing but not his own, he is not alone ... an awakening for 5 people, all strangers to Sheppard. What is going on? Why is he the only intrigued? When a corpse is found in the bathtub, the TV comes on suddenly, a man with a mask appears on the TV. Sheppard gets his command killing resolve within three hours, this does not work then everyone will die. The murderer is present in the room, but who? Morgan will succeed to solve the murder of time? The clock is running and the time ticking away .... Tap TakVoor Tik Tak uses Chris McGeorge an almost cinematic writing style with a high tempo in the story, it gives you the occasional idea if you have a TV show or movie'm reading instead of a book. This style of writing makes it easy to get around the story and see the real thing for you. However, this way of writing also has a drawback, as is often the case with TV series, you can also see in Tik Tak that the characters no main character is known little depth, and only seem to play their role and nothing more .In the book is extensive use of flashbacks. The flashbacks give a welcome change to the speed of the story. Besides providing the flashbacks informatie.Chris McGeorge you with the necessary background has given a good card with this debut thriller. It is certainly not a perfect book, the fog here and there is depth and occasional short-sighted, but it contains a well thought out plot with unexpected elements, and a surprising plot twist. Ultimately, I think the main pleasure of a book that you have while reading. I read the book with great pleasure, and counsel the book certainly if you like thrillers and detective novels.</v>
      </c>
    </row>
    <row r="501" ht="15.75" customHeight="1">
      <c r="A501" s="1">
        <v>499.0</v>
      </c>
      <c r="B501" s="3">
        <v>1.0</v>
      </c>
      <c r="C501" s="3">
        <v>1.0</v>
      </c>
      <c r="D501" s="3">
        <v>1.0</v>
      </c>
      <c r="E501" s="3" t="s">
        <v>504</v>
      </c>
      <c r="F501" s="3" t="str">
        <f>IFERROR(__xludf.DUMMYFUNCTION("GOOGLETRANSLATE(E501,""nl"",""en"")"),"'Milk Blood' Clara Weiss Ruthless Revenge Madness Environment 'Höllental' mountains Duitsland.Het begins in the present tense on November 25, the feast day of ""Saint Catherine of Alexandria,"" ""the sun was struggling through the thick haze stocky and ha"&amp;"d a faint yellow light over the barren meadows and the gray walls geworpen'.Ergens mountain in the Alps are high in the mountains that huizen.Families have settled, married, had children, a peaceful life, until that day that november 25 as Elvira finds fl"&amp;"owers the 'woody base of a cross along the way. """" Grave Flowers "", who are they, whose memory is honored? That day she found the brutally murdered body of her neighbor, her friend Resi unexpectedly' into town ' a day later makes an early snowstorm for"&amp;" total isolation, power is not there, fear and disbelief creep Elvira, she tries desperately to understand what gebeurt.Er is a killer out there on the berg.Ingenieus and strong Psycholo logically plot, religious elements, harsh conditions at most some üb"&amp;"er gebeurtenissen.De atmosphere is uncanny in this particular damn good, surprising and very entertaining thriller.")</f>
        <v>'Milk Blood' Clara Weiss Ruthless Revenge Madness Environment 'Höllental' mountains Duitsland.Het begins in the present tense on November 25, the feast day of "Saint Catherine of Alexandria," "the sun was struggling through the thick haze stocky and had a faint yellow light over the barren meadows and the gray walls geworpen'.Ergens mountain in the Alps are high in the mountains that huizen.Families have settled, married, had children, a peaceful life, until that day that november 25 as Elvira finds flowers the 'woody base of a cross along the way. "" Grave Flowers ", who are they, whose memory is honored? That day she found the brutally murdered body of her neighbor, her friend Resi unexpectedly' into town ' a day later makes an early snowstorm for total isolation, power is not there, fear and disbelief creep Elvira, she tries desperately to understand what gebeurt.Er is a killer out there on the berg.Ingenieus and strong Psycholo logically plot, religious elements, harsh conditions at most some über gebeurtenissen.De atmosphere is uncanny in this particular damn good, surprising and very entertaining thriller.</v>
      </c>
    </row>
    <row r="502" ht="15.75" customHeight="1">
      <c r="A502" s="1">
        <v>500.0</v>
      </c>
      <c r="B502" s="3">
        <v>1.0</v>
      </c>
      <c r="C502" s="3">
        <v>1.0</v>
      </c>
      <c r="D502" s="3">
        <v>1.0</v>
      </c>
      <c r="E502" s="3" t="s">
        <v>505</v>
      </c>
      <c r="F502" s="3" t="str">
        <f>IFERROR(__xludf.DUMMYFUNCTION("GOOGLETRANSLATE(E502,""nl"",""en"")"),"Topboek !!!! Most beautiful book I've ever read together with the daughter of the Imam.")</f>
        <v>Topboek !!!! Most beautiful book I've ever read together with the daughter of the Imam.</v>
      </c>
    </row>
    <row r="503" ht="15.75" customHeight="1">
      <c r="A503" s="1">
        <v>501.0</v>
      </c>
      <c r="B503" s="3">
        <v>1.0</v>
      </c>
      <c r="C503" s="3">
        <v>1.0</v>
      </c>
      <c r="D503" s="3">
        <v>1.0</v>
      </c>
      <c r="E503" s="3" t="s">
        <v>506</v>
      </c>
      <c r="F503" s="3" t="str">
        <f>IFERROR(__xludf.DUMMYFUNCTION("GOOGLETRANSLATE(E503,""nl"",""en"")"),"Avenge meLiesa wants to seduce the rugged Ron and that she very much over. She is really out for revenge. But she managed to revenge this work? This is a brief description, the story should read yourself !! From the beginning denotes this short story. It "&amp;"reads very smoothly and is a story written in the fine writing style known Anja Feliers. Again she knows us back into palms and she manages to let the tension increase what makes you this reads in a rush. You should imitate her but how she writes a thrill"&amp;"er of only 100 pages. When so much is happening. You know Liesa bent on revenge and how it evolves makes for, our readers, extra exciting. It's really weather ingenuity elkaar.Ik found the story really well and the erotic is written very sensual and seren"&amp;"e. This belongs in this story really at. As I write this small review, I actually sit in the story. It's a lot of fun, but good snack we love her this year ontvangen.Ik might want this book definitely recommend this to all Anja Feliers fans and other peop"&amp;"le we can use this to try to persuade her to pay lezen.Voor both: writing style , stress, reading, originality, psychology and plot I give full four stars !!! NAAKTNa reading this rollercoaster you stand naked staring at eindpunt.Louise is very busy to ti"&amp;"e the love of her life, but she is convinced that it will succeed? What role Sam and Anne in this story? The first word I said when the book was ""Jawadde, no ordinary story again."" She continues to amaze me and that makes it fun and exciting. ""The stor"&amp;"y is really very good. From the first sentence denotes full story. Page after page, you will feel increase tension and a piece of the veil lifted . this story puts a great ingenuity in written together and really generous. here she continues to maintain h"&amp;"er own style which I'm very happy maakt.Veel I do not tell, you have to discover it yourself by reading this boek.Voor me a great verhaal.Spanning: 9Leesplezier: 10schrijfstijl: 10Originaliteit: 10Psychologie: 9Plot: 10")</f>
        <v>Avenge meLiesa wants to seduce the rugged Ron and that she very much over. She is really out for revenge. But she managed to revenge this work? This is a brief description, the story should read yourself !! From the beginning denotes this short story. It reads very smoothly and is a story written in the fine writing style known Anja Feliers. Again she knows us back into palms and she manages to let the tension increase what makes you this reads in a rush. You should imitate her but how she writes a thriller of only 100 pages. When so much is happening. You know Liesa bent on revenge and how it evolves makes for, our readers, extra exciting. It's really weather ingenuity elkaar.Ik found the story really well and the erotic is written very sensual and serene. This belongs in this story really at. As I write this small review, I actually sit in the story. It's a lot of fun, but good snack we love her this year ontvangen.Ik might want this book definitely recommend this to all Anja Feliers fans and other people we can use this to try to persuade her to pay lezen.Voor both: writing style , stress, reading, originality, psychology and plot I give full four stars !!! NAAKTNa reading this rollercoaster you stand naked staring at eindpunt.Louise is very busy to tie the love of her life, but she is convinced that it will succeed? What role Sam and Anne in this story? The first word I said when the book was "Jawadde, no ordinary story again." She continues to amaze me and that makes it fun and exciting. "The story is really very good. From the first sentence denotes full story. Page after page, you will feel increase tension and a piece of the veil lifted . this story puts a great ingenuity in written together and really generous. here she continues to maintain her own style which I'm very happy maakt.Veel I do not tell, you have to discover it yourself by reading this boek.Voor me a great verhaal.Spanning: 9Leesplezier: 10schrijfstijl: 10Originaliteit: 10Psychologie: 9Plot: 10</v>
      </c>
    </row>
    <row r="504" ht="15.75" customHeight="1">
      <c r="A504" s="1">
        <v>502.0</v>
      </c>
      <c r="B504" s="3">
        <v>1.0</v>
      </c>
      <c r="C504" s="3">
        <v>1.0</v>
      </c>
      <c r="D504" s="3">
        <v>1.0</v>
      </c>
      <c r="E504" s="3" t="s">
        <v>507</v>
      </c>
      <c r="F504" s="3" t="str">
        <f>IFERROR(__xludf.DUMMYFUNCTION("GOOGLETRANSLATE(E504,""nl"",""en"")"),"what a good writer is loess, it is the first book of her what I have read, and have immediately added to my list ntl for rest.het grabs you from the beginning to the einde.ook very easy to read, and in each chapter the voltage remains your volgen.zeer ein"&amp;"d.toppie.jammer surprising that there are not more comments on this book")</f>
        <v>what a good writer is loess, it is the first book of her what I have read, and have immediately added to my list ntl for rest.het grabs you from the beginning to the einde.ook very easy to read, and in each chapter the voltage remains your volgen.zeer eind.toppie.jammer surprising that there are not more comments on this book</v>
      </c>
    </row>
    <row r="505" ht="15.75" customHeight="1">
      <c r="A505" s="1">
        <v>503.0</v>
      </c>
      <c r="B505" s="3">
        <v>1.0</v>
      </c>
      <c r="C505" s="3">
        <v>1.0</v>
      </c>
      <c r="D505" s="3">
        <v>1.0</v>
      </c>
      <c r="E505" s="3" t="s">
        <v>508</v>
      </c>
      <c r="F505" s="3" t="str">
        <f>IFERROR(__xludf.DUMMYFUNCTION("GOOGLETRANSLATE(E505,""nl"",""en"")"),"The special cover invites you to pick up. At first glance, you wonder what the picture with the story has to do if you read the back cover but if you further into the story is you notice that the cover covers the whole story. A good keuze.In forty chapter"&amp;"s Finley takes you to his difficult life in Bellemont. The story is told from the ego perspective Finley, a quiet boy who lives for his sport and only one dream, and that is away from Bellmont with Erin.De writer knows a penetrating life in the violent ci"&amp;"ty describe and you feel as cramped as Finley and you know all too well why he wants to flee the city. Hatred, racism, crime is that the order of the dag.De first few chapters are very focused on basketball which makes sense because the main character tel"&amp;"ls the story and merely doing sports like his girlfriend. The arrival of Boy21 the story takes a different turn and get to know the characters also another side, they change mentally in the story and complement each other. The separate from Boy21 behavior"&amp;" instance qualified by the silence that emanates Finley to mention one example path to geven.Het story without spoilers has taken me from the first chapter and I have the story read in one sitting. Emotional end I found very firm but very appropriate and "&amp;"beautiful.I can only say that I found the book a gift and I read it with pleasure.")</f>
        <v>The special cover invites you to pick up. At first glance, you wonder what the picture with the story has to do if you read the back cover but if you further into the story is you notice that the cover covers the whole story. A good keuze.In forty chapters Finley takes you to his difficult life in Bellemont. The story is told from the ego perspective Finley, a quiet boy who lives for his sport and only one dream, and that is away from Bellmont with Erin.De writer knows a penetrating life in the violent city describe and you feel as cramped as Finley and you know all too well why he wants to flee the city. Hatred, racism, crime is that the order of the dag.De first few chapters are very focused on basketball which makes sense because the main character tells the story and merely doing sports like his girlfriend. The arrival of Boy21 the story takes a different turn and get to know the characters also another side, they change mentally in the story and complement each other. The separate from Boy21 behavior instance qualified by the silence that emanates Finley to mention one example path to geven.Het story without spoilers has taken me from the first chapter and I have the story read in one sitting. Emotional end I found very firm but very appropriate and beautiful.I can only say that I found the book a gift and I read it with pleasure.</v>
      </c>
    </row>
    <row r="506" ht="15.75" customHeight="1">
      <c r="A506" s="1">
        <v>504.0</v>
      </c>
      <c r="B506" s="3">
        <v>0.0</v>
      </c>
      <c r="C506" s="3">
        <v>0.0</v>
      </c>
      <c r="D506" s="3">
        <v>1.0</v>
      </c>
      <c r="E506" s="3" t="s">
        <v>509</v>
      </c>
      <c r="F506" s="3" t="str">
        <f>IFERROR(__xludf.DUMMYFUNCTION("GOOGLETRANSLATE(E506,""nl"",""en"")"),"""Read"" as an audiobook. The book is nicely read by Willemijn de Vries. A slow Scandinavian crime story is wonderful to read aloud. The story itself is somewhat disappointing. The plot is weak and yet ends quite abrupt. The writer has tried to eliminate "&amp;"some of the ""normal"" pattern deviate too. The victim is bisexual. People who have a polyamorous relationship with each other suspiciously and lesbian relationship gewelddadig.In the book you will learn the protagonist Ellen know well. She works as a rep"&amp;"orter for TV4 and has many problems with her past. All other persons remain on the surface in the book. The book has a cliffhanger. Fortunately, there is already another part available in the app's library.")</f>
        <v>"Read" as an audiobook. The book is nicely read by Willemijn de Vries. A slow Scandinavian crime story is wonderful to read aloud. The story itself is somewhat disappointing. The plot is weak and yet ends quite abrupt. The writer has tried to eliminate some of the "normal" pattern deviate too. The victim is bisexual. People who have a polyamorous relationship with each other suspiciously and lesbian relationship gewelddadig.In the book you will learn the protagonist Ellen know well. She works as a reporter for TV4 and has many problems with her past. All other persons remain on the surface in the book. The book has a cliffhanger. Fortunately, there is already another part available in the app's library.</v>
      </c>
    </row>
    <row r="507" ht="15.75" customHeight="1">
      <c r="A507" s="1">
        <v>505.0</v>
      </c>
      <c r="B507" s="3">
        <v>0.0</v>
      </c>
      <c r="C507" s="3">
        <v>0.0</v>
      </c>
      <c r="D507" s="3">
        <v>0.0</v>
      </c>
      <c r="E507" s="3" t="s">
        <v>510</v>
      </c>
      <c r="F507" s="3" t="str">
        <f>IFERROR(__xludf.DUMMYFUNCTION("GOOGLETRANSLATE(E507,""nl"",""en"")"),"I already read all the books of this writer, who I really was able to convince with its style and exciting opbouw.In this latest book I miss her style, her depth, .... The story is really very slow going and I was able to no just really touching. I had so"&amp;" looked forward to, but this time her book was really against me.")</f>
        <v>I already read all the books of this writer, who I really was able to convince with its style and exciting opbouw.In this latest book I miss her style, her depth, .... The story is really very slow going and I was able to no just really touching. I had so looked forward to, but this time her book was really against me.</v>
      </c>
    </row>
    <row r="508" ht="15.75" customHeight="1">
      <c r="A508" s="1">
        <v>506.0</v>
      </c>
      <c r="B508" s="3">
        <v>0.0</v>
      </c>
      <c r="C508" s="3">
        <v>0.0</v>
      </c>
      <c r="D508" s="3">
        <v>0.0</v>
      </c>
      <c r="E508" s="3" t="s">
        <v>511</v>
      </c>
      <c r="F508" s="3" t="str">
        <f>IFERROR(__xludf.DUMMYFUNCTION("GOOGLETRANSLATE(E508,""nl"",""en"")"),"In a crime novel revolves often the motive. In this sense, the title of most Lescroarts is not very original. It keeps you alert all the time or during the reading: what is the reason, what is the motive? Whose motive? However, the double murder, of cours"&amp;"e. The stinking rich Paul Hanover and his beautiful young expectant woman. They are found in charred remnants of their newly renovated home, and soon showed that they were killed before the fire uitbrak.Dus: what is the motive? Not too far to seek money o"&amp;"f course! Paul wanted to get married and his family saw the inheritance are already squandered by the young mistress. Or, as Paul shot businessman among the pigeons by another company, and that there is some political wrangling assessors need these ingred"&amp;"ients not verbazen.Met had the motive may be a good exciting book. That is the first part in any way did not work. The main reason for this lies in a previous book Lescroart. Since ever had recurring protagonists, high politieome Abe Glitsky and his frien"&amp;"d, lawyer Dismas Hardy, a collision with Detective Cuneo. That fact welt in full force as Cuneo is first on the scene. He is the research already started, as Glitsky the mayor herself was commissioned to lead the investigation in the right direction. When"&amp;" water and fire have to work together, you get steam. In The motive seems to steam at a depressing fog in which more attention is paid carbonate politically incorrect scheming than the original murder case. While reading you particularly think: when it ge"&amp;"ts here is done quite unexpected in part two?. Lescroart makes a leap in time, there is a suspect, lawyer Hardy can defend her, and does so brilliantly. Lescroarts roots as a writer of thrillers court come here to the surface. While Hardy in the legal are"&amp;"na diligently teeth into an opponent's Glitsky at the last moment some traces. He had said between you and me, have done much earlier. You would think that as one knowledgeable guy priorities should better assess. If mitigating circumstances can be cited "&amp;"are private situation. His second wife is pregnant and not sure if Abe that it is so happy. Another item with potential, but Lescroart makes from it what Mona's hartenrubriekgepieker and a sandwich hug to. Well all nice, but just not spicy enough. And the"&amp;" surprise ending will change nothing on.")</f>
        <v>In a crime novel revolves often the motive. In this sense, the title of most Lescroarts is not very original. It keeps you alert all the time or during the reading: what is the reason, what is the motive? Whose motive? However, the double murder, of course. The stinking rich Paul Hanover and his beautiful young expectant woman. They are found in charred remnants of their newly renovated home, and soon showed that they were killed before the fire uitbrak.Dus: what is the motive? Not too far to seek money of course! Paul wanted to get married and his family saw the inheritance are already squandered by the young mistress. Or, as Paul shot businessman among the pigeons by another company, and that there is some political wrangling assessors need these ingredients not verbazen.Met had the motive may be a good exciting book. That is the first part in any way did not work. The main reason for this lies in a previous book Lescroart. Since ever had recurring protagonists, high politieome Abe Glitsky and his friend, lawyer Dismas Hardy, a collision with Detective Cuneo. That fact welt in full force as Cuneo is first on the scene. He is the research already started, as Glitsky the mayor herself was commissioned to lead the investigation in the right direction. When water and fire have to work together, you get steam. In The motive seems to steam at a depressing fog in which more attention is paid carbonate politically incorrect scheming than the original murder case. While reading you particularly think: when it gets here is done quite unexpected in part two?. Lescroart makes a leap in time, there is a suspect, lawyer Hardy can defend her, and does so brilliantly. Lescroarts roots as a writer of thrillers court come here to the surface. While Hardy in the legal arena diligently teeth into an opponent's Glitsky at the last moment some traces. He had said between you and me, have done much earlier. You would think that as one knowledgeable guy priorities should better assess. If mitigating circumstances can be cited are private situation. His second wife is pregnant and not sure if Abe that it is so happy. Another item with potential, but Lescroart makes from it what Mona's hartenrubriekgepieker and a sandwich hug to. Well all nice, but just not spicy enough. And the surprise ending will change nothing on.</v>
      </c>
    </row>
    <row r="509" ht="15.75" customHeight="1">
      <c r="A509" s="1">
        <v>507.0</v>
      </c>
      <c r="B509" s="3">
        <v>0.0</v>
      </c>
      <c r="C509" s="3">
        <v>0.0</v>
      </c>
      <c r="D509" s="3">
        <v>0.0</v>
      </c>
      <c r="E509" s="3" t="s">
        <v>512</v>
      </c>
      <c r="F509" s="3" t="str">
        <f>IFERROR(__xludf.DUMMYFUNCTION("GOOGLETRANSLATE(E509,""nl"",""en"")"),"Journalist Joe Oakes life goal is to expose deceptive sect leaders, gebebedsgenezers and the like. From the moment there appears a vague amateur video, which the devil would be seen, Joe sets out to disprove this. But it's not easy, because the video was "&amp;"authenticated by experts. Joe must be the place where the video was shot trying to achieve. But the island, known popularly Pig Island, has a bad reputation. And find someone to sail him back is not makkelijk.Als he still once sets foot on land, he will f"&amp;"ind the terrified followers of Malachi Dove, a faith healer who used already once unmasked by Joe on. It soon turns out that Malachi his former humiliation still not forgotten yet, and still has an account to settle Joe.Dit book reminds me of the movie Co"&amp;"p country (Sylvester Stallone) think it is a slow story, and the whole time I was waiting for the action and excitement finally arrives. And when the book ends, I was still on my hunger, and I stay behind with one that was all? -Gevoel.Een original data a"&amp;"nd a little twist at the end is really the only positive points, but is not nearly enough to make a good book. Mo Hayder, knowing that in the past delivered such good books, makes it even more painful to read this failure. This, with dots, the worst book "&amp;"I read this year and it is very unfortunate that her name on the cover prijkt.Ik go no more time on them, and burn a candle that her next book back to the level of Birdman and Tokyo has.")</f>
        <v>Journalist Joe Oakes life goal is to expose deceptive sect leaders, gebebedsgenezers and the like. From the moment there appears a vague amateur video, which the devil would be seen, Joe sets out to disprove this. But it's not easy, because the video was authenticated by experts. Joe must be the place where the video was shot trying to achieve. But the island, known popularly Pig Island, has a bad reputation. And find someone to sail him back is not makkelijk.Als he still once sets foot on land, he will find the terrified followers of Malachi Dove, a faith healer who used already once unmasked by Joe on. It soon turns out that Malachi his former humiliation still not forgotten yet, and still has an account to settle Joe.Dit book reminds me of the movie Cop country (Sylvester Stallone) think it is a slow story, and the whole time I was waiting for the action and excitement finally arrives. And when the book ends, I was still on my hunger, and I stay behind with one that was all? -Gevoel.Een original data and a little twist at the end is really the only positive points, but is not nearly enough to make a good book. Mo Hayder, knowing that in the past delivered such good books, makes it even more painful to read this failure. This, with dots, the worst book I read this year and it is very unfortunate that her name on the cover prijkt.Ik go no more time on them, and burn a candle that her next book back to the level of Birdman and Tokyo has.</v>
      </c>
    </row>
    <row r="510" ht="15.75" customHeight="1">
      <c r="A510" s="1">
        <v>508.0</v>
      </c>
      <c r="B510" s="3">
        <v>1.0</v>
      </c>
      <c r="C510" s="3">
        <v>1.0</v>
      </c>
      <c r="D510" s="3">
        <v>1.0</v>
      </c>
      <c r="E510" s="3" t="s">
        <v>513</v>
      </c>
      <c r="F510" s="3" t="str">
        <f>IFERROR(__xludf.DUMMYFUNCTION("GOOGLETRANSLATE(E510,""nl"",""en"")"),"MeerduidigOm immediately but covered with the door to home: it is no single book, but a very entertaining novel about two scientists all the world survey on their way. The entertaining is used in the humor that Daniel Kehlmann and the reader often elicits"&amp;" a smile, the ambiguous caused by fiction and non-fiction together now run and the amount of topics which the author behandelt.Twee taught income two scholars who form the basis of the story is Alexander von Humboldt and Carl Friedrich Gauß. Both are comp"&amp;"letely different in character and this gives the author the opportunity once this play, so their adventures stand on many levels. When we compare the two Gauß is gloomy and the Humboldt optimist. The two quotes below set standards, so it is clear how mast"&amp;"erfully Kehlmann the brilliant duo gives a place in his novel ""Humboldt was always lofty sentiments satisfied when something was measured; this time he was drunk with enthusiasm. The excitement he could not sleep for a few nights. """" He had been sent i"&amp;"nto the world with a mind that almost all the human made impossible at a time when every company still difficult, strenuous and was filthy. They wanted to make themselves merry about him. "" (Gauß) HistorieOm give an idea to the time in which the story ta"&amp;"kes place we go back to the year 1828. The two scholars will meet in Berlin will host the Congress of German naturalists. The book thus does not begin chronologically as well before this year two scholars have already done a lot and published scientific w"&amp;"ork. The operations of Humboldt and Gauß are alternately displayed in separate chapters, said Humboldt longer zijn.Tijdens reading listed numerous historical events, most of which ignores Gauß who had no idea that war against France Prussia in 1806, was b"&amp;"ecause he no longer read newspapers for weeks. He is more concerned with his plan to build an observatory in Göttingen, now sadly toebehoort.ExotischHumboldt to France the man of adventure. Ignited by predecessors like Georg Forster, who cook a trip made "&amp;"the world, he wants to travel and explore. Forster looked back with melancholy on his adventures, he had seen too much. He advised Humboldt to go to the mining academy in Freiburg and to study the interior of the earth. The neptunism, a theory of Werner, "&amp;"defended by both churches and Johann Wolfgang Goethe. Later in the book Humboldt will omverwerpen.Humboldt this theory travels to the New World there with his many instruments brought in the most inhospitable areas to carry out measurements. His companion"&amp;" was Aimé Bonpland, a military doctor and botanist. The adventures of this pair are a different story, raised eyebrows and some humor make these chapters onbetaalbaar.'Pas days later another settlement in sight. By a silent fool become missionary greeted "&amp;"them stuttering. The people were naked and variegated: Some jackets had painted on their bodies, other uniforms that they could never have seen. Humboldt's face lit up when he heard that this place curare made werd.'AardsHet life Gauß was less exotic, the"&amp;" son of a taciturn gardener and a loveable illiterate mother he sought his own way. He himself realized that something about him stood out from others: ""Most of his later recollections turned to the inertia. For a long time he thought people were playing"&amp;" theater or ritual followed which forced them always only speak or act after a short pause. Sometimes he could adapt, other times it was not holding out too. Only gradually he found out that they needed those breaks. But why did think them so slowly, so c"&amp;"umbersome and so difficult? As if thoughts by machine produced that one must first turn and had to get going, as if they were alive and moved itself. He noticed that others were irritated when he cram no breaks. He did his best but often it niet.'De gifte"&amp;"d Gauß did get a chance to use his talents. His first highlight is a balloon which he may make it. This extraordinary experience sets him thinking about flying, light, stars, planets orbiting a sun, moons orbiting planets and the realization that ""all pa"&amp;"rallel lines each raakten'ConclusieEerder this year I read 'Till' the same author. In that book fiction and nonfiction together scientists come to the word, history and philosophy play an important role and the tone often humorous light. That makes this b"&amp;"ook recognizable and ensures that the message the author wants to convey not been derived directly from the text. I think he wants to prove that fate plays an important role in life. Humboldt has almost nine lives, when you see what he survived and then a"&amp;"lso sensitivities slavery do tend to risk their lives, you can indeed wonder why the other one does and does not come out unscathed battle. At Gauß everything goes equally problematic, in love with his children and his work, which always gloom. Overall, I"&amp;" enjoyed this novel and not think anyone can appreciate this 'full' book. But it can not hurt to take the acid test: measuring is knowing and Kehlmann has inspired pen and finally there is a possible link with Thomas Mann: ""When she woke up again she had"&amp;" the portrait of a funny dwarf pursed mouth, which they obviously do not Frederick the Great recognized, not without merit colorfully painted. Now Humboldt finally was, she wanted it quickly behind hebben.'De author admirer of Thomas Mann and this would ("&amp;"source: Wikipedia) Frederick the Great as a present evil dwarf.")</f>
        <v>MeerduidigOm immediately but covered with the door to home: it is no single book, but a very entertaining novel about two scientists all the world survey on their way. The entertaining is used in the humor that Daniel Kehlmann and the reader often elicits a smile, the ambiguous caused by fiction and non-fiction together now run and the amount of topics which the author behandelt.Twee taught income two scholars who form the basis of the story is Alexander von Humboldt and Carl Friedrich Gauß. Both are completely different in character and this gives the author the opportunity once this play, so their adventures stand on many levels. When we compare the two Gauß is gloomy and the Humboldt optimist. The two quotes below set standards, so it is clear how masterfully Kehlmann the brilliant duo gives a place in his novel "Humboldt was always lofty sentiments satisfied when something was measured; this time he was drunk with enthusiasm. The excitement he could not sleep for a few nights. "" He had been sent into the world with a mind that almost all the human made impossible at a time when every company still difficult, strenuous and was filthy. They wanted to make themselves merry about him. " (Gauß) HistorieOm give an idea to the time in which the story takes place we go back to the year 1828. The two scholars will meet in Berlin will host the Congress of German naturalists. The book thus does not begin chronologically as well before this year two scholars have already done a lot and published scientific work. The operations of Humboldt and Gauß are alternately displayed in separate chapters, said Humboldt longer zijn.Tijdens reading listed numerous historical events, most of which ignores Gauß who had no idea that war against France Prussia in 1806, was because he no longer read newspapers for weeks. He is more concerned with his plan to build an observatory in Göttingen, now sadly toebehoort.ExotischHumboldt to France the man of adventure. Ignited by predecessors like Georg Forster, who cook a trip made the world, he wants to travel and explore. Forster looked back with melancholy on his adventures, he had seen too much. He advised Humboldt to go to the mining academy in Freiburg and to study the interior of the earth. The neptunism, a theory of Werner, defended by both churches and Johann Wolfgang Goethe. Later in the book Humboldt will omverwerpen.Humboldt this theory travels to the New World there with his many instruments brought in the most inhospitable areas to carry out measurements. His companion was Aimé Bonpland, a military doctor and botanist. The adventures of this pair are a different story, raised eyebrows and some humor make these chapters onbetaalbaar.'Pas days later another settlement in sight. By a silent fool become missionary greeted them stuttering. The people were naked and variegated: Some jackets had painted on their bodies, other uniforms that they could never have seen. Humboldt's face lit up when he heard that this place curare made werd.'AardsHet life Gauß was less exotic, the son of a taciturn gardener and a loveable illiterate mother he sought his own way. He himself realized that something about him stood out from others: "Most of his later recollections turned to the inertia. For a long time he thought people were playing theater or ritual followed which forced them always only speak or act after a short pause. Sometimes he could adapt, other times it was not holding out too. Only gradually he found out that they needed those breaks. But why did think them so slowly, so cumbersome and so difficult? As if thoughts by machine produced that one must first turn and had to get going, as if they were alive and moved itself. He noticed that others were irritated when he cram no breaks. He did his best but often it niet.'De gifted Gauß did get a chance to use his talents. His first highlight is a balloon which he may make it. This extraordinary experience sets him thinking about flying, light, stars, planets orbiting a sun, moons orbiting planets and the realization that "all parallel lines each raakten'ConclusieEerder this year I read 'Till' the same author. In that book fiction and nonfiction together scientists come to the word, history and philosophy play an important role and the tone often humorous light. That makes this book recognizable and ensures that the message the author wants to convey not been derived directly from the text. I think he wants to prove that fate plays an important role in life. Humboldt has almost nine lives, when you see what he survived and then also sensitivities slavery do tend to risk their lives, you can indeed wonder why the other one does and does not come out unscathed battle. At Gauß everything goes equally problematic, in love with his children and his work, which always gloom. Overall, I enjoyed this novel and not think anyone can appreciate this 'full' book. But it can not hurt to take the acid test: measuring is knowing and Kehlmann has inspired pen and finally there is a possible link with Thomas Mann: "When she woke up again she had the portrait of a funny dwarf pursed mouth, which they obviously do not Frederick the Great recognized, not without merit colorfully painted. Now Humboldt finally was, she wanted it quickly behind hebben.'De author admirer of Thomas Mann and this would (source: Wikipedia) Frederick the Great as a present evil dwarf.</v>
      </c>
    </row>
    <row r="511" ht="15.75" customHeight="1">
      <c r="A511" s="1">
        <v>509.0</v>
      </c>
      <c r="B511" s="3">
        <v>0.0</v>
      </c>
      <c r="C511" s="3">
        <v>0.0</v>
      </c>
      <c r="D511" s="3">
        <v>0.0</v>
      </c>
      <c r="E511" s="3" t="s">
        <v>514</v>
      </c>
      <c r="F511" s="3" t="str">
        <f>IFERROR(__xludf.DUMMYFUNCTION("GOOGLETRANSLATE(E511,""nl"",""en"")"),"The American Edward is one of the financial world that is asked by an English ducal couple to detect a medieval manuscript to a codex. Why is he just asked him if bankman is not clear to me either way. He is concerned that reliable money, but know nothing"&amp;" of medieval manuscripts off. Edward plays between a computer game that he got from his somewhat strange friends. The game resembles the events in the codex, but his connection escapes me completely. This book is entertaining, but could be much thinner be"&amp;"cause elaborated. What I find very unfortunate, is that the end is not certain strikes, it seemed to me earlier in the story clear that it had to be something.")</f>
        <v>The American Edward is one of the financial world that is asked by an English ducal couple to detect a medieval manuscript to a codex. Why is he just asked him if bankman is not clear to me either way. He is concerned that reliable money, but know nothing of medieval manuscripts off. Edward plays between a computer game that he got from his somewhat strange friends. The game resembles the events in the codex, but his connection escapes me completely. This book is entertaining, but could be much thinner because elaborated. What I find very unfortunate, is that the end is not certain strikes, it seemed to me earlier in the story clear that it had to be something.</v>
      </c>
    </row>
    <row r="512" ht="15.75" customHeight="1">
      <c r="A512" s="1">
        <v>510.0</v>
      </c>
      <c r="B512" s="3">
        <v>0.0</v>
      </c>
      <c r="C512" s="3">
        <v>0.0</v>
      </c>
      <c r="D512" s="3">
        <v>0.0</v>
      </c>
      <c r="E512" s="3" t="s">
        <v>515</v>
      </c>
      <c r="F512" s="3" t="str">
        <f>IFERROR(__xludf.DUMMYFUNCTION("GOOGLETRANSLATE(E512,""nl"",""en"")"),"Although the Middle East legacy of Winter is objectionable, as well as the newspaper which he uses these views, his books are accounted entertaining. Not literary, before he carries too many coincidences and conspiracy theories, rather an easily readable "&amp;"script for a B-movie. So it is in Geronimo. The story goes back to 2011, the settlement with OBL in the Pakistani city of Abbottabad (guilty pleasure: I was the hossen evening for the White House). Mixed feelings about this book reads like a train but Win"&amp;"ter overreached itself with the theme and its own bias which makes it all very implausible.")</f>
        <v>Although the Middle East legacy of Winter is objectionable, as well as the newspaper which he uses these views, his books are accounted entertaining. Not literary, before he carries too many coincidences and conspiracy theories, rather an easily readable script for a B-movie. So it is in Geronimo. The story goes back to 2011, the settlement with OBL in the Pakistani city of Abbottabad (guilty pleasure: I was the hossen evening for the White House). Mixed feelings about this book reads like a train but Winter overreached itself with the theme and its own bias which makes it all very implausible.</v>
      </c>
    </row>
    <row r="513" ht="15.75" customHeight="1">
      <c r="A513" s="1">
        <v>511.0</v>
      </c>
      <c r="B513" s="3">
        <v>1.0</v>
      </c>
      <c r="C513" s="3">
        <v>1.0</v>
      </c>
      <c r="D513" s="3">
        <v>1.0</v>
      </c>
      <c r="E513" s="3" t="s">
        <v>516</v>
      </c>
      <c r="F513" s="3" t="str">
        <f>IFERROR(__xludf.DUMMYFUNCTION("GOOGLETRANSLATE(E513,""nl"",""en"")"),"but in all loose ends have come together. , Although finally released in translation is lost daughter, the third book by Dennis Lehane and the third part in the series about Patrick Kenzie and Angela Gennaro. Why not just a publisher decides to keep the c"&amp;"orrect order to translate the books of an author which holds the rights, will always remain a mystery. Even more mysterious is it like that so long deferred portion appears to be another one of the best books of the respective author. Because this conclus"&amp;"ion can certainly be drawn from reading lost daughter, a very exciting page turner where caustic humor, brutal violence, strong action and several plot twists to alternate continuously look away. The two private investigators hired by the wealthy Trevor S"&amp;"tone to find his vanished daughter Desiree. The billionaire has just weeks to live, and after one of the best detectives could not find her, Kenzie and Gennaro to see the daughter to find. The trail leads to an ecclesiastical authority that people with gr"&amp;"ief trying to help their path in life back to find again, but as is often the humanitarian appeal only a selected smart cover for large financial gewin.Nadat Patrick Kenzie and Angela Gennaro to warm Florida left, touch the development momentum. Their cli"&amp;"ent does not fully have spoken the truth and Desiree may not be the poster child of a loving daughter. Little by little, the truth surfaced, but meanwhile the private detectives have to fight for their own lives. As in the other books of Dennis Lehane's h"&amp;"umor really fantastic without it occupies such a prominent place that can take the momentum of the story. Sometimes you read a sentence twice to make sure what is being said and just try once again suppress spontaneous laughter. Especially the scene where"&amp;" Kenzie in Florida is questioned more than twelve hours by police before his lawyer will deliver him there is a very high level and above all entertaining. Found beautiful is the cryptic tip received by investigators to seek for a street which is only des"&amp;"cribed as a famous song by Bob Dylan.Jammer enough in this third part, the role of Bubba Rogowski, the very strong and tough criminal childhood friend Kenzie and Gennaro, quite meager. Only in the first part of the story, he plays with his black humor and"&amp;" psychotic traits a significant role, but back on his own and totally unique way. The way of telling by Dennis Lehane is again very rousing call and readers are almost forced to fully participate in the exciting pace of the story manages to unfold. The fi"&amp;"nale is traditionally (with respect to this series) again not particularly strong, but in all loose ends have come together. The way the two detectives father and daughter spend together is liked, but certainly not to mention everyday. But it fits perfect"&amp;"ly with this hard thriller of a very talented writer.")</f>
        <v>but in all loose ends have come together. , Although finally released in translation is lost daughter, the third book by Dennis Lehane and the third part in the series about Patrick Kenzie and Angela Gennaro. Why not just a publisher decides to keep the correct order to translate the books of an author which holds the rights, will always remain a mystery. Even more mysterious is it like that so long deferred portion appears to be another one of the best books of the respective author. Because this conclusion can certainly be drawn from reading lost daughter, a very exciting page turner where caustic humor, brutal violence, strong action and several plot twists to alternate continuously look away. The two private investigators hired by the wealthy Trevor Stone to find his vanished daughter Desiree. The billionaire has just weeks to live, and after one of the best detectives could not find her, Kenzie and Gennaro to see the daughter to find. The trail leads to an ecclesiastical authority that people with grief trying to help their path in life back to find again, but as is often the humanitarian appeal only a selected smart cover for large financial gewin.Nadat Patrick Kenzie and Angela Gennaro to warm Florida left, touch the development momentum. Their client does not fully have spoken the truth and Desiree may not be the poster child of a loving daughter. Little by little, the truth surfaced, but meanwhile the private detectives have to fight for their own lives. As in the other books of Dennis Lehane's humor really fantastic without it occupies such a prominent place that can take the momentum of the story. Sometimes you read a sentence twice to make sure what is being said and just try once again suppress spontaneous laughter. Especially the scene where Kenzie in Florida is questioned more than twelve hours by police before his lawyer will deliver him there is a very high level and above all entertaining. Found beautiful is the cryptic tip received by investigators to seek for a street which is only described as a famous song by Bob Dylan.Jammer enough in this third part, the role of Bubba Rogowski, the very strong and tough criminal childhood friend Kenzie and Gennaro, quite meager. Only in the first part of the story, he plays with his black humor and psychotic traits a significant role, but back on his own and totally unique way. The way of telling by Dennis Lehane is again very rousing call and readers are almost forced to fully participate in the exciting pace of the story manages to unfold. The finale is traditionally (with respect to this series) again not particularly strong, but in all loose ends have come together. The way the two detectives father and daughter spend together is liked, but certainly not to mention everyday. But it fits perfectly with this hard thriller of a very talented writer.</v>
      </c>
    </row>
    <row r="514" ht="15.75" customHeight="1">
      <c r="A514" s="1">
        <v>512.0</v>
      </c>
      <c r="B514" s="3">
        <v>0.0</v>
      </c>
      <c r="C514" s="3">
        <v>0.0</v>
      </c>
      <c r="D514" s="3">
        <v>0.0</v>
      </c>
      <c r="E514" s="3" t="s">
        <v>517</v>
      </c>
      <c r="F514" s="3" t="str">
        <f>IFERROR(__xludf.DUMMYFUNCTION("GOOGLETRANSLATE(E514,""nl"",""en"")"),"Summary: The history of man is described as evolution, including ancestors of man. This history is gebaseerdop the revolutions that took place in the development zoalsde cognitive, agricultural and scientific revolutie.Hij shows hereby becoming myths and "&amp;"tall tales play a role, as according to him, religion and communism, libealisme, the Nazi ism and according Harari also christendom.In the book contains a number of ideas which the world is viewed alsocustom a very different way. The book is well written "&amp;"enabsoluut not boring. By the way of thinking and it describes ideeëndie put the book to himself too well about these ideas to consider. But at the end is a perspective given based on developments within dewetenschap, taking the history-based ideas gebrui"&amp;"kt.Opinie hardly be nogop: The book is well written and can be with a lot of momentum lezen.Maar example in the description of Christianity is often the board is very beaten, so go you wonder how good debeschreven ideas of other worldviews kloppen.Verder "&amp;"all major philosophies put away alsmythen where nothing of virtue, there is only one truth and that whatis told himself. A very very arrogant view of the world, that's exactly what he other worldviews verwijt.Wat would make the book certainly more valuabl"&amp;"e more caution and more nuance. Another criticism is zijnwel very positive view of Islam. Many other werledbeschouwingenheeft Harari much comment, Christianity is even mentioned breath together with the Nazis! but Islam is sometimes heelerg positive light"&amp;" as the religion of peace. The crusades were (rightly) a disaster, but the Islamic conquests were completed mediterranean around 700-1000 propagating eenbeschaving! The rise of IS is not genoemd.Ook the scientific contribution of the Islamic science end a"&amp;"ntiquity is very exaggerated. Sometimes it is suggested that in the era of hetbegin this contribution was much more important dande knowledge from Western Europe (nb Mohammed lived about 600 AD.) .For example, the spelling of the decimal numbers from Indi"&amp;"a Enis therefore not an Islamic invention. Furthermore, there is not a word about the important developments follow this enlightened thinking that middeleeuwenerg negative shows the Middeleeuwen.Harari. While in the Middle Ages belangrijkeuitvinden made ("&amp;"like the glasses, the team, the stirrup, etc.) The last chapters have no more to do with history, but is a great tribute to the merits of science and degeweldige progress it has made . It is derived eentoekomst prediction gives the same picture as many ot"&amp;"her very optimistic especially books published in the period 1970-1980zijn (and where nothing has come up) This loses the book very much waarde.Jammer, because despite the datzet book does to himself the story thinking.")</f>
        <v>Summary: The history of man is described as evolution, including ancestors of man. This history is gebaseerdop the revolutions that took place in the development zoalsde cognitive, agricultural and scientific revolutie.Hij shows hereby becoming myths and tall tales play a role, as according to him, religion and communism, libealisme, the Nazi ism and according Harari also christendom.In the book contains a number of ideas which the world is viewed alsocustom a very different way. The book is well written enabsoluut not boring. By the way of thinking and it describes ideeëndie put the book to himself too well about these ideas to consider. But at the end is a perspective given based on developments within dewetenschap, taking the history-based ideas gebruikt.Opinie hardly be nogop: The book is well written and can be with a lot of momentum lezen.Maar example in the description of Christianity is often the board is very beaten, so go you wonder how good debeschreven ideas of other worldviews kloppen.Verder all major philosophies put away alsmythen where nothing of virtue, there is only one truth and that whatis told himself. A very very arrogant view of the world, that's exactly what he other worldviews verwijt.Wat would make the book certainly more valuable more caution and more nuance. Another criticism is zijnwel very positive view of Islam. Many other werledbeschouwingenheeft Harari much comment, Christianity is even mentioned breath together with the Nazis! but Islam is sometimes heelerg positive light as the religion of peace. The crusades were (rightly) a disaster, but the Islamic conquests were completed mediterranean around 700-1000 propagating eenbeschaving! The rise of IS is not genoemd.Ook the scientific contribution of the Islamic science end antiquity is very exaggerated. Sometimes it is suggested that in the era of hetbegin this contribution was much more important dande knowledge from Western Europe (nb Mohammed lived about 600 AD.) .For example, the spelling of the decimal numbers from India Enis therefore not an Islamic invention. Furthermore, there is not a word about the important developments follow this enlightened thinking that middeleeuwenerg negative shows the Middeleeuwen.Harari. While in the Middle Ages belangrijkeuitvinden made (like the glasses, the team, the stirrup, etc.) The last chapters have no more to do with history, but is a great tribute to the merits of science and degeweldige progress it has made . It is derived eentoekomst prediction gives the same picture as many other very optimistic especially books published in the period 1970-1980zijn (and where nothing has come up) This loses the book very much waarde.Jammer, because despite the datzet book does to himself the story thinking.</v>
      </c>
    </row>
    <row r="515" ht="15.75" customHeight="1">
      <c r="A515" s="1">
        <v>513.0</v>
      </c>
      <c r="B515" s="3">
        <v>1.0</v>
      </c>
      <c r="C515" s="3">
        <v>1.0</v>
      </c>
      <c r="D515" s="3">
        <v>1.0</v>
      </c>
      <c r="E515" s="3" t="s">
        <v>518</v>
      </c>
      <c r="F515" s="3" t="str">
        <f>IFERROR(__xludf.DUMMYFUNCTION("GOOGLETRANSLATE(E515,""nl"",""en"")"),"After Mattias come to turn eight people on it who were interwoven with Mattias life. Bit by bit you get more about Mattias, his environment and what happened to weten.In the beginning it is not always clear what the relationship of the individual to Matti"&amp;"as, but this ongoing story as it is duidelijk.Het a puzzle you piece by piece laying and after a while you will see what the picture is worden.Het story is nice written and therefore is easy to read.")</f>
        <v>After Mattias come to turn eight people on it who were interwoven with Mattias life. Bit by bit you get more about Mattias, his environment and what happened to weten.In the beginning it is not always clear what the relationship of the individual to Mattias, but this ongoing story as it is duidelijk.Het a puzzle you piece by piece laying and after a while you will see what the picture is worden.Het story is nice written and therefore is easy to read.</v>
      </c>
    </row>
    <row r="516" ht="15.75" customHeight="1">
      <c r="A516" s="1">
        <v>514.0</v>
      </c>
      <c r="B516" s="3">
        <v>1.0</v>
      </c>
      <c r="C516" s="3">
        <v>1.0</v>
      </c>
      <c r="D516" s="3">
        <v>1.0</v>
      </c>
      <c r="E516" s="3" t="s">
        <v>519</v>
      </c>
      <c r="F516" s="3" t="str">
        <f>IFERROR(__xludf.DUMMYFUNCTION("GOOGLETRANSLATE(E516,""nl"",""en"")"),"This book is not difficult to have quite a few pages read out, before you know it to be because you immediately into the story. Spend a weekend extended and now regret that I so rap went by the book because it is out now and I now have to wait until I can"&amp;" go read the sequel. Definitely a must for fantasy readers.")</f>
        <v>This book is not difficult to have quite a few pages read out, before you know it to be because you immediately into the story. Spend a weekend extended and now regret that I so rap went by the book because it is out now and I now have to wait until I can go read the sequel. Definitely a must for fantasy readers.</v>
      </c>
    </row>
    <row r="517" ht="15.75" customHeight="1">
      <c r="A517" s="1">
        <v>515.0</v>
      </c>
      <c r="B517" s="3">
        <v>0.0</v>
      </c>
      <c r="C517" s="3">
        <v>0.0</v>
      </c>
      <c r="D517" s="3">
        <v>0.0</v>
      </c>
      <c r="E517" s="3" t="s">
        <v>520</v>
      </c>
      <c r="F517" s="3" t="str">
        <f>IFERROR(__xludf.DUMMYFUNCTION("GOOGLETRANSLATE(E517,""nl"",""en"")"),"Who Witness begins to read, will get the impression that he has a copy of Lawyer Devil (The Firm) is reading (a newly graduated lawyer is offered a high-paying job at a law firm and is suddenly under heavy pressure) . As the story progresses, it differs f"&amp;"rom the happy Firm scenario and a surprising end in the making. Yet this surprise forthcoming. The witness is honestly certainly not one of the better works of John Grisham. A small disappointment. The perpetrators are not caught and their motives remain "&amp;"unknown and clients. The reader remains in short left with a lot of questions ...")</f>
        <v>Who Witness begins to read, will get the impression that he has a copy of Lawyer Devil (The Firm) is reading (a newly graduated lawyer is offered a high-paying job at a law firm and is suddenly under heavy pressure) . As the story progresses, it differs from the happy Firm scenario and a surprising end in the making. Yet this surprise forthcoming. The witness is honestly certainly not one of the better works of John Grisham. A small disappointment. The perpetrators are not caught and their motives remain unknown and clients. The reader remains in short left with a lot of questions ...</v>
      </c>
    </row>
    <row r="518" ht="15.75" customHeight="1">
      <c r="A518" s="1">
        <v>516.0</v>
      </c>
      <c r="B518" s="3">
        <v>0.0</v>
      </c>
      <c r="C518" s="3">
        <v>0.0</v>
      </c>
      <c r="D518" s="3">
        <v>0.0</v>
      </c>
      <c r="E518" s="3" t="s">
        <v>521</v>
      </c>
      <c r="F518" s="3" t="str">
        <f>IFERROR(__xludf.DUMMYFUNCTION("GOOGLETRANSLATE(E518,""nl"",""en"")"),"Read book in July 2008. It was nice but nothing more than that. The whole idea of ​​Marie Claire quest for the Golden Fleece Knights (which received much attention in the book) is fizzled out. Furthermore, I found Marie Claire, the main character, but a s"&amp;"illy girl, her sexual frustration. The end of the book I found very exciting again worden.Al all I've generally be entertained by the book, but also much annoyed because I did not sympathetic main persone and very fickle. Other persons of different securi"&amp;"ty services were not up to its promise. The whole book actually went fizzled out. Unfortunately; potentially it was a beautiful, exciting book, but the author has much to tell and thus chokes in the story. At the end is THE diamond merchant, De Beers, hav"&amp;"e taken even lower; the story has nothing to do.")</f>
        <v>Read book in July 2008. It was nice but nothing more than that. The whole idea of ​​Marie Claire quest for the Golden Fleece Knights (which received much attention in the book) is fizzled out. Furthermore, I found Marie Claire, the main character, but a silly girl, her sexual frustration. The end of the book I found very exciting again worden.Al all I've generally be entertained by the book, but also much annoyed because I did not sympathetic main persone and very fickle. Other persons of different security services were not up to its promise. The whole book actually went fizzled out. Unfortunately; potentially it was a beautiful, exciting book, but the author has much to tell and thus chokes in the story. At the end is THE diamond merchant, De Beers, have taken even lower; the story has nothing to do.</v>
      </c>
    </row>
    <row r="519" ht="15.75" customHeight="1">
      <c r="A519" s="1">
        <v>517.0</v>
      </c>
      <c r="B519" s="3">
        <v>0.0</v>
      </c>
      <c r="C519" s="3">
        <v>0.0</v>
      </c>
      <c r="D519" s="3">
        <v>0.0</v>
      </c>
      <c r="E519" s="3" t="s">
        <v>522</v>
      </c>
      <c r="F519" s="3" t="str">
        <f>IFERROR(__xludf.DUMMYFUNCTION("GOOGLETRANSLATE(E519,""nl"",""en"")"),"""Ek is unfortunate. Ek nie like the book which gelées nie. Die storie is long and quizzical. "" Thus, a review of a fan from the homeland of Meyer. This is my first experience with Meyer and because this book was praised in the air, my expectations were "&amp;"perhaps on the high side. And those expectations were even higher when I read the first few chapters. The beginning of this book is really super good. But then ... then the whole thing collapses and goes down the tempo. Nothing happens and characters not "&amp;"from the paint. The piece of the West Kusters' I have even beaten and I do not feel like I missed something. I was increasingly reminiscent of The Walking Dead (Willem Storm Rick = / = Carl Nico Storm / Daryl Domingo =) but you at least have zombies that "&amp;"occasionally some tension brengen.Pas in the last two chapters, we learn truth and know who is perhaps surprising, but unfortunately succinct and hunted in a much simple way through. That can not save the story. So I can only concur: ""Ek which the book n"&amp;"ie like gelées not.")</f>
        <v>"Ek is unfortunate. Ek nie like the book which gelées nie. Die storie is long and quizzical. " Thus, a review of a fan from the homeland of Meyer. This is my first experience with Meyer and because this book was praised in the air, my expectations were perhaps on the high side. And those expectations were even higher when I read the first few chapters. The beginning of this book is really super good. But then ... then the whole thing collapses and goes down the tempo. Nothing happens and characters not from the paint. The piece of the West Kusters' I have even beaten and I do not feel like I missed something. I was increasingly reminiscent of The Walking Dead (Willem Storm Rick = / = Carl Nico Storm / Daryl Domingo =) but you at least have zombies that occasionally some tension brengen.Pas in the last two chapters, we learn truth and know who is perhaps surprising, but unfortunately succinct and hunted in a much simple way through. That can not save the story. So I can only concur: "Ek which the book nie like gelées not.</v>
      </c>
    </row>
    <row r="520" ht="15.75" customHeight="1">
      <c r="A520" s="1">
        <v>518.0</v>
      </c>
      <c r="B520" s="3">
        <v>1.0</v>
      </c>
      <c r="C520" s="3">
        <v>1.0</v>
      </c>
      <c r="D520" s="3">
        <v>1.0</v>
      </c>
      <c r="E520" s="3" t="s">
        <v>523</v>
      </c>
      <c r="F520" s="3" t="str">
        <f>IFERROR(__xludf.DUMMYFUNCTION("GOOGLETRANSLATE(E520,""nl"",""en"")"),"What if you are not suitable as a driver of a getaway car; can not be used as a bank robber because you will bother your conscience; Working with drugs is impossible because you can not count and prostitution is also not an option because you will fall in"&amp;" love? Simple, you become assassin. Or so argues Olav, the main character in Jo Nesbø's latest book, Blood on snow. This time not a Harry Hole, the famous protagonist where the Norwegian thriller King gained fame with. No, this time Nesbø has chosen the r"&amp;"esponsive and corrupt 'agents' Olav. ""I loved waiting. I loved the time between taking the decision and its execution. Those were the only minutes, hours, days in my short life I was something. I was someone's fate. ""When Olav drug baron Daniel Hoffman "&amp;"is instructed Corina, wife of Hoffman, to explain, things go wrong. The wreck of Olav emotions play tricks on him and he has feelings for the woman he should murder. It does not work. Instead, he murders the alleged lover of Corina and he dives with her u"&amp;"nder. Daniel Hoffman is in all states and can only 'be fixer' detect and kill. But on the other hand Hoffman the qualities of Olav, and he is also know to be wary of the actions of the sensitive Olav. An exciting follows joust, also a criminal gang compet"&amp;"ing with it bemoeit.In beautiful prose Nesbø takes you into the mind of Olav. A hit man with morals, who failed in life and feels the time experience to do something good. His youth with a criminal father and an alcoholic mother brought him to where he is"&amp;" now. The empathy for his victims and his somewhat weak character make him a character with whom you sympathize and sympathize. His view of life is fascinating, which he sheds light on the meaning of life. The fact that this happens in ego perspective, ma"&amp;"kes the reading experience even intenser.Het book contains less than 200 pages, but Nesbø used exactly the right number of pages to tell the story. Beautiful quotes and phrases, both Olav and readers do reflect on themes such as love, death and family, ma"&amp;"king Blood on snow more than a literary thriller. It's almost poetic that Nesbø presents us. After slamming the book, you tend to read it again from the beginning. Brilliant, read this book!")</f>
        <v>What if you are not suitable as a driver of a getaway car; can not be used as a bank robber because you will bother your conscience; Working with drugs is impossible because you can not count and prostitution is also not an option because you will fall in love? Simple, you become assassin. Or so argues Olav, the main character in Jo Nesbø's latest book, Blood on snow. This time not a Harry Hole, the famous protagonist where the Norwegian thriller King gained fame with. No, this time Nesbø has chosen the responsive and corrupt 'agents' Olav. "I loved waiting. I loved the time between taking the decision and its execution. Those were the only minutes, hours, days in my short life I was something. I was someone's fate. "When Olav drug baron Daniel Hoffman is instructed Corina, wife of Hoffman, to explain, things go wrong. The wreck of Olav emotions play tricks on him and he has feelings for the woman he should murder. It does not work. Instead, he murders the alleged lover of Corina and he dives with her under. Daniel Hoffman is in all states and can only 'be fixer' detect and kill. But on the other hand Hoffman the qualities of Olav, and he is also know to be wary of the actions of the sensitive Olav. An exciting follows joust, also a criminal gang competing with it bemoeit.In beautiful prose Nesbø takes you into the mind of Olav. A hit man with morals, who failed in life and feels the time experience to do something good. His youth with a criminal father and an alcoholic mother brought him to where he is now. The empathy for his victims and his somewhat weak character make him a character with whom you sympathize and sympathize. His view of life is fascinating, which he sheds light on the meaning of life. The fact that this happens in ego perspective, makes the reading experience even intenser.Het book contains less than 200 pages, but Nesbø used exactly the right number of pages to tell the story. Beautiful quotes and phrases, both Olav and readers do reflect on themes such as love, death and family, making Blood on snow more than a literary thriller. It's almost poetic that Nesbø presents us. After slamming the book, you tend to read it again from the beginning. Brilliant, read this book!</v>
      </c>
    </row>
    <row r="521" ht="15.75" customHeight="1">
      <c r="A521" s="1">
        <v>519.0</v>
      </c>
      <c r="B521" s="3">
        <v>1.0</v>
      </c>
      <c r="C521" s="3">
        <v>1.0</v>
      </c>
      <c r="D521" s="3">
        <v>1.0</v>
      </c>
      <c r="E521" s="3" t="s">
        <v>524</v>
      </c>
      <c r="F521" s="3" t="str">
        <f>IFERROR(__xludf.DUMMYFUNCTION("GOOGLETRANSLATE(E521,""nl"",""en"")"),"Linda, a woman fleeing her stalker, sits on an island cut off from the outside world is through a heavy storm.Forensisch pathologist Paul Herzfeld in a maimed body a message that touches him very personal. He goes to investigate and is led from corpse to "&amp;"corpse by the offender, from message to message. He also telephone contacts with Linda, an ordinary woman for him to cut open a corpse to a message out to halen.Het sounds horrible and it is all too. It is an eerie story that I wondered how someone comes "&amp;"up with the idea to bedenken.Wel something exciting.")</f>
        <v>Linda, a woman fleeing her stalker, sits on an island cut off from the outside world is through a heavy storm.Forensisch pathologist Paul Herzfeld in a maimed body a message that touches him very personal. He goes to investigate and is led from corpse to corpse by the offender, from message to message. He also telephone contacts with Linda, an ordinary woman for him to cut open a corpse to a message out to halen.Het sounds horrible and it is all too. It is an eerie story that I wondered how someone comes up with the idea to bedenken.Wel something exciting.</v>
      </c>
    </row>
    <row r="522" ht="15.75" customHeight="1">
      <c r="A522" s="1">
        <v>520.0</v>
      </c>
      <c r="B522" s="3">
        <v>0.0</v>
      </c>
      <c r="C522" s="3">
        <v>0.0</v>
      </c>
      <c r="D522" s="3">
        <v>0.0</v>
      </c>
      <c r="E522" s="3" t="s">
        <v>525</v>
      </c>
      <c r="F522" s="3" t="str">
        <f>IFERROR(__xludf.DUMMYFUNCTION("GOOGLETRANSLATE(E522,""nl"",""en"")"),"And, what's the point? What did Alma Mathijsen say ""Forget the girls""? Frankly, I do not know that. When I suffered the author several days DWDD saw, I began an underlying feminist thought or message to fathom. So read book again, but how I scour, I see"&amp;" niet.Iris Kouwenaar and Kay Idle live together. Kay care of Iris, who is a writer and long time nothing has produced. The women tell each other stories, always has special, strong women. The American journalist Fields is the narrator. He must crawl into "&amp;"a closet and hide under a bed to monitor how women interact, he hears and sees all the intimacy they share (no sex, purely platonic). A very contrived way to identify to what Iris and Kay beweegt.'Vergeet girls' did not interest me, despite the beautiful "&amp;"writing style of the author. Undoubtedly apron something to my perception, that I do not understand this book. My concern over the cap.")</f>
        <v>And, what's the point? What did Alma Mathijsen say "Forget the girls"? Frankly, I do not know that. When I suffered the author several days DWDD saw, I began an underlying feminist thought or message to fathom. So read book again, but how I scour, I see niet.Iris Kouwenaar and Kay Idle live together. Kay care of Iris, who is a writer and long time nothing has produced. The women tell each other stories, always has special, strong women. The American journalist Fields is the narrator. He must crawl into a closet and hide under a bed to monitor how women interact, he hears and sees all the intimacy they share (no sex, purely platonic). A very contrived way to identify to what Iris and Kay beweegt.'Vergeet girls' did not interest me, despite the beautiful writing style of the author. Undoubtedly apron something to my perception, that I do not understand this book. My concern over the cap.</v>
      </c>
    </row>
    <row r="523" ht="15.75" customHeight="1">
      <c r="A523" s="1">
        <v>521.0</v>
      </c>
      <c r="B523" s="3">
        <v>0.0</v>
      </c>
      <c r="C523" s="3">
        <v>0.0</v>
      </c>
      <c r="D523" s="3">
        <v>0.0</v>
      </c>
      <c r="E523" s="3" t="s">
        <v>526</v>
      </c>
      <c r="F523" s="3" t="str">
        <f>IFERROR(__xludf.DUMMYFUNCTION("GOOGLETRANSLATE(E523,""nl"",""en"")"),"I had high expectations of this book, because it previously was widely promoted as a literary book. Unfortunately, the literary lacking. Very short head pieces, of the heel on the branch. Childish and simply written. Fetched metaphors and unfortunately fo"&amp;"r me implausible on a number of points.")</f>
        <v>I had high expectations of this book, because it previously was widely promoted as a literary book. Unfortunately, the literary lacking. Very short head pieces, of the heel on the branch. Childish and simply written. Fetched metaphors and unfortunately for me implausible on a number of points.</v>
      </c>
    </row>
    <row r="524" ht="15.75" customHeight="1">
      <c r="A524" s="1">
        <v>522.0</v>
      </c>
      <c r="B524" s="3">
        <v>0.0</v>
      </c>
      <c r="C524" s="3">
        <v>0.0</v>
      </c>
      <c r="D524" s="3">
        <v>0.0</v>
      </c>
      <c r="E524" s="3" t="s">
        <v>527</v>
      </c>
      <c r="F524" s="3" t="str">
        <f>IFERROR(__xludf.DUMMYFUNCTION("GOOGLETRANSLATE(E524,""nl"",""en"")"),"Fully agree with the review of: Monique with her incomprehensible review title. This book is a good idea for the story but unfortunately terrible. Not only the name but also the mistakes many improbabilities leave the impossibilities and then also a terri"&amp;"ble writing. Incomprehensible the high rating.")</f>
        <v>Fully agree with the review of: Monique with her incomprehensible review title. This book is a good idea for the story but unfortunately terrible. Not only the name but also the mistakes many improbabilities leave the impossibilities and then also a terrible writing. Incomprehensible the high rating.</v>
      </c>
    </row>
    <row r="525" ht="15.75" customHeight="1">
      <c r="A525" s="1">
        <v>523.0</v>
      </c>
      <c r="B525" s="3">
        <v>0.0</v>
      </c>
      <c r="C525" s="3">
        <v>0.0</v>
      </c>
      <c r="D525" s="3">
        <v>1.0</v>
      </c>
      <c r="E525" s="3" t="s">
        <v>528</v>
      </c>
      <c r="F525" s="3" t="str">
        <f>IFERROR(__xludf.DUMMYFUNCTION("GOOGLETRANSLATE(E525,""nl"",""en"")"),"Flights to Curacao Debby van den Bergh is a partly autobiographical novel in which the protagonist (who is appointed nowhere else to name) her life after the death of a good friend drastically knocks. She left her husband and goes looking for zichzelf.Het"&amp;" book contains about 240 pages divided into 43 chapters. The chapters are short stories stand alone. Each chapter is a song centrally. The complete list can be found at the back of the book. Also there are a QR code and a link to a playlist on Spotify whe"&amp;"re the complete list can be heard. Nice to listen to while reading, for complete plaatje.Van den Bergh uses a simple writing style that is very accessible. The short chapters full of reflections and thoughts of the nameless protagonist make it seem like r"&amp;"eading someone's diary. Most of these musings is intended as self-deprecating with the idea that they should be funny. This is not always the case. It sometimes seems more like the main character wallows in self-pity (which why internet dating is not fun?"&amp;" Why is my dad in a different department? Why is the cute guy gay?). All this is accompanied by the necessary liters wijn.Hoewel chapters apart from reading each other, the same characters recur regularly. Generally, these are friends and Mark Ellis. Beca"&amp;"use the chapters are so short and unclear succession, it is often very confusing. Nowhere is to find a timestamp. This makes it sometimes difficult to understand what happened when, which in turn has a negative effect on reading this boek.Tussen read the "&amp;"chapters are some short and less short poems. These are again very pleasant written, so they provide a welcome afwisseling.De protagonist seems from the beginning quite superficial and is nowhere any growth. Only towards the end of the book indicates a fr"&amp;"iend her on her behavior and converts her thinking (for once without a glass of wine) .The cover promised a moving and compelling story of a woman struggling to take the leave at different surfaces and a new way of looking to share her life too. That prom"&amp;"ise is not fulfilled. The layout of the chapters without timestamps provide too much confusion and the thinking of the protagonist sometimes works irritation rather than a smile. Sin, because writing Debby can. That showed the poems in the book.")</f>
        <v>Flights to Curacao Debby van den Bergh is a partly autobiographical novel in which the protagonist (who is appointed nowhere else to name) her life after the death of a good friend drastically knocks. She left her husband and goes looking for zichzelf.Het book contains about 240 pages divided into 43 chapters. The chapters are short stories stand alone. Each chapter is a song centrally. The complete list can be found at the back of the book. Also there are a QR code and a link to a playlist on Spotify where the complete list can be heard. Nice to listen to while reading, for complete plaatje.Van den Bergh uses a simple writing style that is very accessible. The short chapters full of reflections and thoughts of the nameless protagonist make it seem like reading someone's diary. Most of these musings is intended as self-deprecating with the idea that they should be funny. This is not always the case. It sometimes seems more like the main character wallows in self-pity (which why internet dating is not fun? Why is my dad in a different department? Why is the cute guy gay?). All this is accompanied by the necessary liters wijn.Hoewel chapters apart from reading each other, the same characters recur regularly. Generally, these are friends and Mark Ellis. Because the chapters are so short and unclear succession, it is often very confusing. Nowhere is to find a timestamp. This makes it sometimes difficult to understand what happened when, which in turn has a negative effect on reading this boek.Tussen read the chapters are some short and less short poems. These are again very pleasant written, so they provide a welcome afwisseling.De protagonist seems from the beginning quite superficial and is nowhere any growth. Only towards the end of the book indicates a friend her on her behavior and converts her thinking (for once without a glass of wine) .The cover promised a moving and compelling story of a woman struggling to take the leave at different surfaces and a new way of looking to share her life too. That promise is not fulfilled. The layout of the chapters without timestamps provide too much confusion and the thinking of the protagonist sometimes works irritation rather than a smile. Sin, because writing Debby can. That showed the poems in the book.</v>
      </c>
    </row>
    <row r="526" ht="15.75" customHeight="1">
      <c r="A526" s="1">
        <v>524.0</v>
      </c>
      <c r="B526" s="3">
        <v>1.0</v>
      </c>
      <c r="C526" s="3">
        <v>1.0</v>
      </c>
      <c r="D526" s="3">
        <v>1.0</v>
      </c>
      <c r="E526" s="3" t="s">
        <v>529</v>
      </c>
      <c r="F526" s="3" t="str">
        <f>IFERROR(__xludf.DUMMYFUNCTION("GOOGLETRANSLATE(E526,""nl"",""en"")"),"Matsya - Star Carron ""How far do you figure out the truth when someone is near hysteria."" Finally these Rani Diaz thriller. Immediately the custom size is striking. But what a wonderful book. A luxurious look and a great layout. No white pages, but at t"&amp;"he beginning of each chapter you back a part of the cover. And that fits nicely in the cover verhaal.Zoals my daughter (9) says: ""Nice but without the blood."" So begins the story. Ellen is well done, good job, loving husband, two lovely children and a b"&amp;"ig house. Until she finds killed the nanny by the pool, then collapsed into her world. The culprit is not going to leave here to be a revenge action with serious consequences .... Captain Rani Diaz and her team scanned long in the dark, everything is prep"&amp;"ared to perfection. Few leads. Rani has to keep struggling away and then makes them still worry about Romy.Het story runs from January 11 to February 20, a relatively short time, which happens a lot. Short chapters with a pleasant writing style. Clear sen"&amp;"tences with lots of dialog. The lively dialogues create tension, but occasionally a smile. Casually by you always get some background information about the characters. Nice to Rani, her family and her colleagues even better to know. But even if you only r"&amp;"ead Matsya is excellent to follow, there is often looked back. Good release read so, but I advise you to just start at Mara to. You will have no knowledge, and ultimately want to have them all yet lezen.Ik really enjoyed this book. The last 100 pages read"&amp;" with mixed feelings. On the one hand I wanted to know as soon as possible who is the perpetrator and why, because even though you is watching the perpetrator remains the tension high. Perhaps precisely because you know more than Rani and victims. On the "&amp;"other hand, I really wanted to wait, is out, and then it takes another month for the next true ...... Curiosity won anyway and wow all ends again beautifully together. Matsya is a nice word, what you're saying nothing. Until you read the story and everyth"&amp;"ing will fall into place. Amazing how that works for the third time in a row. The original plot shows that Star has knowledge. That not everything always ends well makes it an original series. ***** me.")</f>
        <v>Matsya - Star Carron "How far do you figure out the truth when someone is near hysteria." Finally these Rani Diaz thriller. Immediately the custom size is striking. But what a wonderful book. A luxurious look and a great layout. No white pages, but at the beginning of each chapter you back a part of the cover. And that fits nicely in the cover verhaal.Zoals my daughter (9) says: "Nice but without the blood." So begins the story. Ellen is well done, good job, loving husband, two lovely children and a big house. Until she finds killed the nanny by the pool, then collapsed into her world. The culprit is not going to leave here to be a revenge action with serious consequences .... Captain Rani Diaz and her team scanned long in the dark, everything is prepared to perfection. Few leads. Rani has to keep struggling away and then makes them still worry about Romy.Het story runs from January 11 to February 20, a relatively short time, which happens a lot. Short chapters with a pleasant writing style. Clear sentences with lots of dialog. The lively dialogues create tension, but occasionally a smile. Casually by you always get some background information about the characters. Nice to Rani, her family and her colleagues even better to know. But even if you only read Matsya is excellent to follow, there is often looked back. Good release read so, but I advise you to just start at Mara to. You will have no knowledge, and ultimately want to have them all yet lezen.Ik really enjoyed this book. The last 100 pages read with mixed feelings. On the one hand I wanted to know as soon as possible who is the perpetrator and why, because even though you is watching the perpetrator remains the tension high. Perhaps precisely because you know more than Rani and victims. On the other hand, I really wanted to wait, is out, and then it takes another month for the next true ...... Curiosity won anyway and wow all ends again beautifully together. Matsya is a nice word, what you're saying nothing. Until you read the story and everything will fall into place. Amazing how that works for the third time in a row. The original plot shows that Star has knowledge. That not everything always ends well makes it an original series. ***** me.</v>
      </c>
    </row>
    <row r="527" ht="15.75" customHeight="1">
      <c r="A527" s="1">
        <v>525.0</v>
      </c>
      <c r="B527" s="3">
        <v>0.0</v>
      </c>
      <c r="C527" s="3">
        <v>0.0</v>
      </c>
      <c r="D527" s="3">
        <v>0.0</v>
      </c>
      <c r="E527" s="3" t="s">
        <v>530</v>
      </c>
      <c r="F527" s="3" t="str">
        <f>IFERROR(__xludf.DUMMYFUNCTION("GOOGLETRANSLATE(E527,""nl"",""en"")"),"After What Is Hidden and The Disciple you expecting much. Quite a lot. And then it happens: the pin is, it turns out Bobijntje unrolled and a piece of thread remains. It is then immediately clear how thin that line. Without the thriller aspect expires boo"&amp;"k in a banal story about an obnoxious forensic psychologist whose worries you will disturb such that you just want to read the summary on the internet. Assuming that one of pure altruism other people's suffering would like to soften. The book is boring, s"&amp;"low, and nothing happens. Here and there, shooting the writers awake but will wait until the last page to redeem for a single expectation. Hjorth and Rosenfeldt get here quite a risk. But an e-reader as a coaster user is unwise and so we will not do that "&amp;"either.")</f>
        <v>After What Is Hidden and The Disciple you expecting much. Quite a lot. And then it happens: the pin is, it turns out Bobijntje unrolled and a piece of thread remains. It is then immediately clear how thin that line. Without the thriller aspect expires book in a banal story about an obnoxious forensic psychologist whose worries you will disturb such that you just want to read the summary on the internet. Assuming that one of pure altruism other people's suffering would like to soften. The book is boring, slow, and nothing happens. Here and there, shooting the writers awake but will wait until the last page to redeem for a single expectation. Hjorth and Rosenfeldt get here quite a risk. But an e-reader as a coaster user is unwise and so we will not do that either.</v>
      </c>
    </row>
    <row r="528" ht="15.75" customHeight="1">
      <c r="A528" s="1">
        <v>526.0</v>
      </c>
      <c r="B528" s="3">
        <v>0.0</v>
      </c>
      <c r="C528" s="3">
        <v>0.0</v>
      </c>
      <c r="D528" s="3">
        <v>0.0</v>
      </c>
      <c r="E528" s="3" t="s">
        <v>531</v>
      </c>
      <c r="F528" s="3" t="str">
        <f>IFERROR(__xludf.DUMMYFUNCTION("GOOGLETRANSLATE(E528,""nl"",""en"")"),"Lexicon I found a complicated book. The story in itself is original, but it is very complicated elaborated. It was also clear to me until halfway through the book that the two storylines in different periods, so that the confusion was even greater. The ch"&amp;"aracters have been well developed and image forming. I found it quite difficult matter was discussed and had sometimes look back how it was now. I thought it was not really a thriller, more of a SF, unfortunately this is not my thing. Regarding the pure w"&amp;"ord ... I'm still not quite out ...")</f>
        <v>Lexicon I found a complicated book. The story in itself is original, but it is very complicated elaborated. It was also clear to me until halfway through the book that the two storylines in different periods, so that the confusion was even greater. The characters have been well developed and image forming. I found it quite difficult matter was discussed and had sometimes look back how it was now. I thought it was not really a thriller, more of a SF, unfortunately this is not my thing. Regarding the pure word ... I'm still not quite out ...</v>
      </c>
    </row>
    <row r="529" ht="15.75" customHeight="1">
      <c r="A529" s="1">
        <v>527.0</v>
      </c>
      <c r="B529" s="3">
        <v>1.0</v>
      </c>
      <c r="C529" s="3">
        <v>1.0</v>
      </c>
      <c r="D529" s="3">
        <v>1.0</v>
      </c>
      <c r="E529" s="3" t="s">
        <v>532</v>
      </c>
      <c r="F529" s="3" t="str">
        <f>IFERROR(__xludf.DUMMYFUNCTION("GOOGLETRANSLATE(E529,""nl"",""en"")"),"Anja Sicking (1965) with Ferrari in the sky written her fourth novel. She studied clarinet at the Royal Conservatory in The Hague. Her debut, The Keuriskwartet, won the Marten Toonder / Geertjan Lubberhuizenprijs and was also nominated for the Rookie Awar"&amp;"d and the AKO Literature Prize. Besides writing novels Sicking also teaches at the Writers School Amsterdam and the online Creative Writing Academy Editio.Een family story. A story about father, mother, Daphne, Ravi and Lizzy. Five people who do their bes"&amp;"t, do their best to live. To make the best of their lives. And preferably a bit more than dat.Het story about love, illusion, fate and chance. The mother in the story is in a dream, a constant dream. A dream in which she floats in a different world than t"&amp;"he world in which they physically walk around. Predominant is the thought deceased fiancé to her and the life she could have had him. Her husband is doing his utmost to bring her her dream, if only for a moment. Although he suspects that his wife is, he s"&amp;"till continues to do his best to winnen.De her children have so to walk their own path. Daphne, the oldest, graduated archaeologist, but will not get the job she would like to make a claim from her studies. She is trying her best. Yet is she as breadwinne"&amp;"r in a relationship with a boy unemployed life to go by itself, is not always easy off. She sometimes goes further than they themselves know that is actually good for her. She keeps herself so conscious step by step a little more for the gek.Ravi doing hi"&amp;"s best as a poet forthcoming. He is working on to complete two studies, but appears after a small setback to get into the corner where the blows fall. To his studies but does not end, and he is working without his will on the assembly line at the factory "&amp;"to pay off his debts. Unfortunately adversity seems to have not done too long hem.Lizzy is the youngest, the flierefluiter family. A flierefluiter also doing her best. Maybe put them still just an extra step, as the youngest of the bunch. Lizzy is on wome"&amp;"n, something in the eyes of its mother is not the intention. Which leaves on its way certainly regarded Lizzy. These comments will have consequences is fixed, the only way will the uitwijzen.Tijd time, like space, a dimension where Sicking plays merrily a"&amp;"nd leading to a beautiful and nice readable book. The jumps are combined in time with scraps of stories viewed through the eyes of one of the five families. It provides in addition an element of mystery and tension, even for an additional layer; namely se"&amp;"eing the truth from different eyes. What makes the book even more special is that Sicking manages the narration from the characters also describe the personality and experience of the individual character. So read the bits from the mother eg woolly and if"&amp;" used in a droom.Verder Anja Sicking at the beginning of the book incredibly beautiful metaphors, as about couples in love: ""She shone at all, their skin, their eyes, as the only washed dishes in a commercial - an effect that purchase home was never reac"&amp;"hed. "" In short: Ferrari's in the sky is a must!")</f>
        <v>Anja Sicking (1965) with Ferrari in the sky written her fourth novel. She studied clarinet at the Royal Conservatory in The Hague. Her debut, The Keuriskwartet, won the Marten Toonder / Geertjan Lubberhuizenprijs and was also nominated for the Rookie Award and the AKO Literature Prize. Besides writing novels Sicking also teaches at the Writers School Amsterdam and the online Creative Writing Academy Editio.Een family story. A story about father, mother, Daphne, Ravi and Lizzy. Five people who do their best, do their best to live. To make the best of their lives. And preferably a bit more than dat.Het story about love, illusion, fate and chance. The mother in the story is in a dream, a constant dream. A dream in which she floats in a different world than the world in which they physically walk around. Predominant is the thought deceased fiancé to her and the life she could have had him. Her husband is doing his utmost to bring her her dream, if only for a moment. Although he suspects that his wife is, he still continues to do his best to winnen.De her children have so to walk their own path. Daphne, the oldest, graduated archaeologist, but will not get the job she would like to make a claim from her studies. She is trying her best. Yet is she as breadwinner in a relationship with a boy unemployed life to go by itself, is not always easy off. She sometimes goes further than they themselves know that is actually good for her. She keeps herself so conscious step by step a little more for the gek.Ravi doing his best as a poet forthcoming. He is working on to complete two studies, but appears after a small setback to get into the corner where the blows fall. To his studies but does not end, and he is working without his will on the assembly line at the factory to pay off his debts. Unfortunately adversity seems to have not done too long hem.Lizzy is the youngest, the flierefluiter family. A flierefluiter also doing her best. Maybe put them still just an extra step, as the youngest of the bunch. Lizzy is on women, something in the eyes of its mother is not the intention. Which leaves on its way certainly regarded Lizzy. These comments will have consequences is fixed, the only way will the uitwijzen.Tijd time, like space, a dimension where Sicking plays merrily and leading to a beautiful and nice readable book. The jumps are combined in time with scraps of stories viewed through the eyes of one of the five families. It provides in addition an element of mystery and tension, even for an additional layer; namely seeing the truth from different eyes. What makes the book even more special is that Sicking manages the narration from the characters also describe the personality and experience of the individual character. So read the bits from the mother eg woolly and if used in a droom.Verder Anja Sicking at the beginning of the book incredibly beautiful metaphors, as about couples in love: "She shone at all, their skin, their eyes, as the only washed dishes in a commercial - an effect that purchase home was never reached. " In short: Ferrari's in the sky is a must!</v>
      </c>
    </row>
    <row r="530" ht="15.75" customHeight="1">
      <c r="A530" s="1">
        <v>528.0</v>
      </c>
      <c r="B530" s="3">
        <v>0.0</v>
      </c>
      <c r="C530" s="3">
        <v>0.0</v>
      </c>
      <c r="D530" s="3">
        <v>0.0</v>
      </c>
      <c r="E530" s="3" t="s">
        <v>533</v>
      </c>
      <c r="F530" s="3" t="str">
        <f>IFERROR(__xludf.DUMMYFUNCTION("GOOGLETRANSLATE(E530,""nl"",""en"")"),"I'm at the end of the book with questions, had expected something more!")</f>
        <v>I'm at the end of the book with questions, had expected something more!</v>
      </c>
    </row>
    <row r="531" ht="15.75" customHeight="1">
      <c r="A531" s="1">
        <v>529.0</v>
      </c>
      <c r="B531" s="3">
        <v>0.0</v>
      </c>
      <c r="C531" s="3">
        <v>0.0</v>
      </c>
      <c r="D531" s="3">
        <v>0.0</v>
      </c>
      <c r="E531" s="3" t="s">
        <v>534</v>
      </c>
      <c r="F531" s="3" t="str">
        <f>IFERROR(__xludf.DUMMYFUNCTION("GOOGLETRANSLATE(E531,""nl"",""en"")"),"I thought it was a mediocre story I personally do not like that kind of story")</f>
        <v>I thought it was a mediocre story I personally do not like that kind of story</v>
      </c>
    </row>
    <row r="532" ht="15.75" customHeight="1">
      <c r="A532" s="1">
        <v>530.0</v>
      </c>
      <c r="B532" s="3">
        <v>1.0</v>
      </c>
      <c r="C532" s="3">
        <v>1.0</v>
      </c>
      <c r="D532" s="3">
        <v>1.0</v>
      </c>
      <c r="E532" s="3" t="s">
        <v>535</v>
      </c>
      <c r="F532" s="3" t="str">
        <f>IFERROR(__xludf.DUMMYFUNCTION("GOOGLETRANSLATE(E532,""nl"",""en"")"),"What can you expect from a Lithuanian with a Frenchman from Provence is married and for whom food is a source of duende - the art to get you into your soul? Precisely, a beautiful and special cookbook! Gintare Marcel L'Art de la Table made in the spirit o"&amp;"f the meeting, quiet life and take the time for a delicious meal. Both Moorish, Moroccan, French and Italian Mediterranean cuisine are discussed. Besides its beautiful through her homemade interior photos of typical southern European streets included in t"&amp;"he boek.De recipes L'Art de la Table start in the morning via aperitif, light meals and bits of Italy about to go to everyday and festive then with fantastic desserts to finish. But not after a chapter indispensable recipes and ideas for menus volgen.We w"&amp;"ere so well thought last weekend. The last green asparagus season would go's salad with oven-dried tomatoes and avocado in Gintare Marcel. And then? Well, when it appeared that the avocado had not survived the heat and the pine nuts were used already by s"&amp;"omeone else (grrr). By itself, no problem at all, we still have grilled asparagus salad with hazelnuts and eaten without avocado. But, if you cook a cookbook review, it is the intention was exactly a recipe after maken.Oké asparagus salad not by but inste"&amp;"ad we made another season recipe :-) Chocolate cherry ice. We have since Summer Sweet Review addicted to yogurt-honey ice and this inspired a luxury variant of Sicilian cannoli.Chocolade-kersenijs400 g full Greek yoghurt150 g ricotta of sheep milk ricotta"&amp;" or normal marrow vanillestokjes2-3 2 tbsp honing150 g fresh cherries, gehakt2 tablespoon pure chocolate, coarsely grated (preferably with 70% cocoa or more) time 15 minutes Servings 4Meng yogurt, ricotta and vanilla paste. Add honey to taste. Spin the mi"&amp;"xture in an ice cream maker, or put it in a sealed container in the freezer; stir thoroughly door.Roer in that case by the end of the process every 30 minutes for 2-3 hours cherries and chocolate through. Get at least 10 minutes before serving out the vri"&amp;"ezer.De pictures of the dishes are simply to make your mouth water and have a romantic French atmosphere. Sometimes not the bright Scandinavian style but dark, floral and flea crockery. If vintage lover and Francophile I speak this to do. Classic and mode"&amp;"rn go hand in hand. You can find both savory and sweet food in L'Art de la Table where you do not need extensive range of kitchen gadgets, but sometimes you anything more about tijd.Wil Gintare Marcel read here my interview with her.")</f>
        <v>What can you expect from a Lithuanian with a Frenchman from Provence is married and for whom food is a source of duende - the art to get you into your soul? Precisely, a beautiful and special cookbook! Gintare Marcel L'Art de la Table made in the spirit of the meeting, quiet life and take the time for a delicious meal. Both Moorish, Moroccan, French and Italian Mediterranean cuisine are discussed. Besides its beautiful through her homemade interior photos of typical southern European streets included in the boek.De recipes L'Art de la Table start in the morning via aperitif, light meals and bits of Italy about to go to everyday and festive then with fantastic desserts to finish. But not after a chapter indispensable recipes and ideas for menus volgen.We were so well thought last weekend. The last green asparagus season would go's salad with oven-dried tomatoes and avocado in Gintare Marcel. And then? Well, when it appeared that the avocado had not survived the heat and the pine nuts were used already by someone else (grrr). By itself, no problem at all, we still have grilled asparagus salad with hazelnuts and eaten without avocado. But, if you cook a cookbook review, it is the intention was exactly a recipe after maken.Oké asparagus salad not by but instead we made another season recipe :-) Chocolate cherry ice. We have since Summer Sweet Review addicted to yogurt-honey ice and this inspired a luxury variant of Sicilian cannoli.Chocolade-kersenijs400 g full Greek yoghurt150 g ricotta of sheep milk ricotta or normal marrow vanillestokjes2-3 2 tbsp honing150 g fresh cherries, gehakt2 tablespoon pure chocolate, coarsely grated (preferably with 70% cocoa or more) time 15 minutes Servings 4Meng yogurt, ricotta and vanilla paste. Add honey to taste. Spin the mixture in an ice cream maker, or put it in a sealed container in the freezer; stir thoroughly door.Roer in that case by the end of the process every 30 minutes for 2-3 hours cherries and chocolate through. Get at least 10 minutes before serving out the vriezer.De pictures of the dishes are simply to make your mouth water and have a romantic French atmosphere. Sometimes not the bright Scandinavian style but dark, floral and flea crockery. If vintage lover and Francophile I speak this to do. Classic and modern go hand in hand. You can find both savory and sweet food in L'Art de la Table where you do not need extensive range of kitchen gadgets, but sometimes you anything more about tijd.Wil Gintare Marcel read here my interview with her.</v>
      </c>
    </row>
    <row r="533" ht="15.75" customHeight="1">
      <c r="A533" s="1">
        <v>531.0</v>
      </c>
      <c r="B533" s="3">
        <v>1.0</v>
      </c>
      <c r="C533" s="3">
        <v>1.0</v>
      </c>
      <c r="D533" s="3">
        <v>1.0</v>
      </c>
      <c r="E533" s="3" t="s">
        <v>536</v>
      </c>
      <c r="F533" s="3" t="str">
        <f>IFERROR(__xludf.DUMMYFUNCTION("GOOGLETRANSLATE(E533,""nl"",""en"")"),"It is a very exciting book and until the end, great. The story reads very smoothly and duidelijk.Dat can not every book said worden.Dit is the first book of this writer, that I read, and it appears to be a continuation of previous books of this writer, to"&amp;" be .. it can happen. but I will definitely go read the other books by this author.")</f>
        <v>It is a very exciting book and until the end, great. The story reads very smoothly and duidelijk.Dat can not every book said worden.Dit is the first book of this writer, that I read, and it appears to be a continuation of previous books of this writer, to be .. it can happen. but I will definitely go read the other books by this author.</v>
      </c>
    </row>
    <row r="534" ht="15.75" customHeight="1">
      <c r="A534" s="1">
        <v>532.0</v>
      </c>
      <c r="B534" s="3">
        <v>0.0</v>
      </c>
      <c r="C534" s="3">
        <v>0.0</v>
      </c>
      <c r="D534" s="3">
        <v>0.0</v>
      </c>
      <c r="E534" s="3" t="s">
        <v>537</v>
      </c>
      <c r="F534" s="3" t="str">
        <f>IFERROR(__xludf.DUMMYFUNCTION("GOOGLETRANSLATE(E534,""nl"",""en"")"),"The story is set two, Kate and David, Hannah and Ben, or was it Hannah and David? And which of the two sets now had children. THE character described so sluggish that I hardly ladies from holding each other knots, and finally but mnemonic K (ate), K (hild"&amp;"ren) .Also emotions during the story not traceable. If there are serious problems, Hannah goes rucktsichloos for her unborn child, and she loses the interests of her best friend completely out of sight. Somewhere in the story turns the focus and during bi"&amp;"rth Heef Hannah sole purpose for her friend, who did not like to have much more. Also change the feelings of the father of Kate from hate to love, but why this is not clear. Pity, because the theme of the book is fascinating, how can you maintain good fri"&amp;"endship in times of great sorrow.")</f>
        <v>The story is set two, Kate and David, Hannah and Ben, or was it Hannah and David? And which of the two sets now had children. THE character described so sluggish that I hardly ladies from holding each other knots, and finally but mnemonic K (ate), K (hildren) .Also emotions during the story not traceable. If there are serious problems, Hannah goes rucktsichloos for her unborn child, and she loses the interests of her best friend completely out of sight. Somewhere in the story turns the focus and during birth Heef Hannah sole purpose for her friend, who did not like to have much more. Also change the feelings of the father of Kate from hate to love, but why this is not clear. Pity, because the theme of the book is fascinating, how can you maintain good friendship in times of great sorrow.</v>
      </c>
    </row>
    <row r="535" ht="15.75" customHeight="1">
      <c r="A535" s="1">
        <v>533.0</v>
      </c>
      <c r="B535" s="3">
        <v>0.0</v>
      </c>
      <c r="C535" s="3">
        <v>0.0</v>
      </c>
      <c r="D535" s="3">
        <v>0.0</v>
      </c>
      <c r="E535" s="3" t="s">
        <v>538</v>
      </c>
      <c r="F535" s="3" t="str">
        <f>IFERROR(__xludf.DUMMYFUNCTION("GOOGLETRANSLATE(E535,""nl"",""en"")"),"As a fan of Harlan Coben, I am very disappointed about six years. The story becomes more credible, to the point that you're all interested in anything more. Moreover, it is written very poorly. Inconceivable that the publisher has flooded the market in th"&amp;"is form. Next time better and less perfunctory like.")</f>
        <v>As a fan of Harlan Coben, I am very disappointed about six years. The story becomes more credible, to the point that you're all interested in anything more. Moreover, it is written very poorly. Inconceivable that the publisher has flooded the market in this form. Next time better and less perfunctory like.</v>
      </c>
    </row>
    <row r="536" ht="15.75" customHeight="1">
      <c r="A536" s="1">
        <v>534.0</v>
      </c>
      <c r="B536" s="3">
        <v>0.0</v>
      </c>
      <c r="C536" s="3">
        <v>0.0</v>
      </c>
      <c r="D536" s="3">
        <v>0.0</v>
      </c>
      <c r="E536" s="3" t="s">
        <v>539</v>
      </c>
      <c r="F536" s="3" t="str">
        <f>IFERROR(__xludf.DUMMYFUNCTION("GOOGLETRANSLATE(E536,""nl"",""en"")"),"What a dragon of a book. Even one star is too veel.Als fans of Hitchhiker's Guide Douglas Adams book I had just read, but what a letdown this. Total no storyline, annoying notes from tussendoor.Waarom textbook I read this book? Because I always have the n"&amp;"aive idea that it will be better. Dus.Zo not you see, read in the footsteps of greatness sometimes incorrectly can uitvallen.Hopelijk I herewith my worst book of the year, so it can only get better.")</f>
        <v>What a dragon of a book. Even one star is too veel.Als fans of Hitchhiker's Guide Douglas Adams book I had just read, but what a letdown this. Total no storyline, annoying notes from tussendoor.Waarom textbook I read this book? Because I always have the naive idea that it will be better. Dus.Zo not you see, read in the footsteps of greatness sometimes incorrectly can uitvallen.Hopelijk I herewith my worst book of the year, so it can only get better.</v>
      </c>
    </row>
    <row r="537" ht="15.75" customHeight="1">
      <c r="A537" s="1">
        <v>535.0</v>
      </c>
      <c r="B537" s="3">
        <v>0.0</v>
      </c>
      <c r="C537" s="3">
        <v>0.0</v>
      </c>
      <c r="D537" s="3">
        <v>0.0</v>
      </c>
      <c r="E537" s="3" t="s">
        <v>540</v>
      </c>
      <c r="F537" s="3" t="str">
        <f>IFERROR(__xludf.DUMMYFUNCTION("GOOGLETRANSLATE(E537,""nl"",""en"")"),"Well, what is there to say about The Secret History .... The book begins with the denouement. Not really exciting. A story where the characters are described very well. I was personally getting an idea of ​​a character but then was later canceled out by t"&amp;"he author. If you like it to learn ancient languages ​​then there are some nice phrases to remember!")</f>
        <v>Well, what is there to say about The Secret History .... The book begins with the denouement. Not really exciting. A story where the characters are described very well. I was personally getting an idea of ​​a character but then was later canceled out by the author. If you like it to learn ancient languages ​​then there are some nice phrases to remember!</v>
      </c>
    </row>
    <row r="538" ht="15.75" customHeight="1">
      <c r="A538" s="1">
        <v>536.0</v>
      </c>
      <c r="B538" s="3">
        <v>0.0</v>
      </c>
      <c r="C538" s="3">
        <v>0.0</v>
      </c>
      <c r="D538" s="3">
        <v>0.0</v>
      </c>
      <c r="E538" s="3" t="s">
        <v>541</v>
      </c>
      <c r="F538" s="3" t="str">
        <f>IFERROR(__xludf.DUMMYFUNCTION("GOOGLETRANSLATE(E538,""nl"",""en"")"),"Cecilia seems to have the perfect life: a husband, two daughters, a beautiful home. Then Tobias, the boy at the door from the title and the story begint.Het story has a lot of drama: addiction, rape, suicide, drowning and much more. If the number of drama"&amp;"s half had been, it had been quite a lot. It seems that the writer any drama that came to her in the book like it's hard to imagine opnemen.Van some people in the book (eg Johan, the husband of Cecilia) that they would behave in real life so as they do in"&amp;" the book. Also a part of the events in the book very implausible. I think definitely the third pregnancy Cecilia.Het book is presented as a thriller, but I would rather call it a dramatic and unbelievable story. A thriller you expect tension, and that te"&amp;"nsion was almost never. Some passages were even saai.Alex Dahl writes an accessible English. She tells the story from the perspective of Cecilia, Tobias and Annika (gradually the story of the last clear involvement). She gives each of these three people a"&amp;" unique voice and she does it exceptionally well.")</f>
        <v>Cecilia seems to have the perfect life: a husband, two daughters, a beautiful home. Then Tobias, the boy at the door from the title and the story begint.Het story has a lot of drama: addiction, rape, suicide, drowning and much more. If the number of dramas half had been, it had been quite a lot. It seems that the writer any drama that came to her in the book like it's hard to imagine opnemen.Van some people in the book (eg Johan, the husband of Cecilia) that they would behave in real life so as they do in the book. Also a part of the events in the book very implausible. I think definitely the third pregnancy Cecilia.Het book is presented as a thriller, but I would rather call it a dramatic and unbelievable story. A thriller you expect tension, and that tension was almost never. Some passages were even saai.Alex Dahl writes an accessible English. She tells the story from the perspective of Cecilia, Tobias and Annika (gradually the story of the last clear involvement). She gives each of these three people a unique voice and she does it exceptionally well.</v>
      </c>
    </row>
    <row r="539" ht="15.75" customHeight="1">
      <c r="A539" s="1">
        <v>537.0</v>
      </c>
      <c r="B539" s="3">
        <v>1.0</v>
      </c>
      <c r="C539" s="3">
        <v>1.0</v>
      </c>
      <c r="D539" s="3">
        <v>1.0</v>
      </c>
      <c r="E539" s="3" t="s">
        <v>542</v>
      </c>
      <c r="F539" s="3" t="str">
        <f>IFERROR(__xludf.DUMMYFUNCTION("GOOGLETRANSLATE(E539,""nl"",""en"")"),"The Amazon Alliance - Ad LisdonkWanneer the body is found in a popular politician is Detective John Engles the only one who thinks it is not an accident but murder. Together with his colleague Laura Engles Sieberg comes out that a secret society is behind"&amp;" the murder. The Amazon Alliance is a group of women who get everything in its power to women at the top of the world order to get them, while sparing anything or niemand.Een combative woman adorns the black / white cover. That appealed to me totally, but"&amp;" by reading the synopsis of the book I was well geprikkeld.Het book consists of two parts. The first part takes place in the Netherlands, a well-known politician is found dead at a construction site with rebar rod in her body. Inspector John Engles is res"&amp;"ponsible for research, but soon suspect that it is not this is an accident, but murder. Together with his colleagues Laura Dee and he goes to investigate. Soon they arrive at a secret alliance of women who give it all over to the woman get to the world an"&amp;"d not be shy for a murder more or minder.Van a quiet police investigation in the first part, we are in the second part immersed in a real action thriller with an international complot.Het debut of the Ad Lisdonk and what one !! from the first page, I was "&amp;"in the story. Written very realistically and you're so into the role of the main characters, partly because the everyday things are discussed. The book reads smoothly and you get quite a bit of history with which we still need to remain attentive to all t"&amp;"he names / words to save. In the first part we get a whole explanation about the difference of sense perception between men and women. Whether this value to the story I leave in the middle, but I found it enriching. The tension in the book is built up slo"&amp;"wly, and is particularly evident in the second part. One gets served both action and eroticism, twists and turns, some humor in his time, past and present are beautifully interwoven. The book continues to surprise to the last sentence. About this book is "&amp;"thought !! I found it a very enjoyable book, which you yourself often asking the question where the story is going and what has one to make it different! clearly. As a debut can count this book, a big pat on the Ad. I think it's definitely worth 4 stars")</f>
        <v>The Amazon Alliance - Ad LisdonkWanneer the body is found in a popular politician is Detective John Engles the only one who thinks it is not an accident but murder. Together with his colleague Laura Engles Sieberg comes out that a secret society is behind the murder. The Amazon Alliance is a group of women who get everything in its power to women at the top of the world order to get them, while sparing anything or niemand.Een combative woman adorns the black / white cover. That appealed to me totally, but by reading the synopsis of the book I was well geprikkeld.Het book consists of two parts. The first part takes place in the Netherlands, a well-known politician is found dead at a construction site with rebar rod in her body. Inspector John Engles is responsible for research, but soon suspect that it is not this is an accident, but murder. Together with his colleagues Laura Dee and he goes to investigate. Soon they arrive at a secret alliance of women who give it all over to the woman get to the world and not be shy for a murder more or minder.Van a quiet police investigation in the first part, we are in the second part immersed in a real action thriller with an international complot.Het debut of the Ad Lisdonk and what one !! from the first page, I was in the story. Written very realistically and you're so into the role of the main characters, partly because the everyday things are discussed. The book reads smoothly and you get quite a bit of history with which we still need to remain attentive to all the names / words to save. In the first part we get a whole explanation about the difference of sense perception between men and women. Whether this value to the story I leave in the middle, but I found it enriching. The tension in the book is built up slowly, and is particularly evident in the second part. One gets served both action and eroticism, twists and turns, some humor in his time, past and present are beautifully interwoven. The book continues to surprise to the last sentence. About this book is thought !! I found it a very enjoyable book, which you yourself often asking the question where the story is going and what has one to make it different! clearly. As a debut can count this book, a big pat on the Ad. I think it's definitely worth 4 stars</v>
      </c>
    </row>
    <row r="540" ht="15.75" customHeight="1">
      <c r="A540" s="1">
        <v>538.0</v>
      </c>
      <c r="B540" s="3">
        <v>0.0</v>
      </c>
      <c r="C540" s="3">
        <v>0.0</v>
      </c>
      <c r="D540" s="3">
        <v>1.0</v>
      </c>
      <c r="E540" s="3" t="s">
        <v>543</v>
      </c>
      <c r="F540" s="3" t="str">
        <f>IFERROR(__xludf.DUMMYFUNCTION("GOOGLETRANSLATE(E540,""nl"",""en"")"),"With much anticipation I started this book by Ruth Ware.Het book is about the journalist by a fortunate circumstance may write a travelogue of her stay in a cruiseschip.Vlak before going there broke into her home on tour, so the start of the journey is no"&amp;"t without problems is.Als them at the beginning of the cruise met a woman in suite 10 which seems to disappear later begins a quest full of confusing story ontmoetingen.Het's easy to read and knows a certain tension. Critical view is the book full of clic"&amp;"hés (wife to drink, complex love life, challenging career) and the plot have read the book very vergezocht.Ik on vacation and it lends itself well to.")</f>
        <v>With much anticipation I started this book by Ruth Ware.Het book is about the journalist by a fortunate circumstance may write a travelogue of her stay in a cruiseschip.Vlak before going there broke into her home on tour, so the start of the journey is not without problems is.Als them at the beginning of the cruise met a woman in suite 10 which seems to disappear later begins a quest full of confusing story ontmoetingen.Het's easy to read and knows a certain tension. Critical view is the book full of clichés (wife to drink, complex love life, challenging career) and the plot have read the book very vergezocht.Ik on vacation and it lends itself well to.</v>
      </c>
    </row>
    <row r="541" ht="15.75" customHeight="1">
      <c r="A541" s="1">
        <v>539.0</v>
      </c>
      <c r="B541" s="3">
        <v>0.0</v>
      </c>
      <c r="C541" s="3">
        <v>0.0</v>
      </c>
      <c r="D541" s="3">
        <v>0.0</v>
      </c>
      <c r="E541" s="3" t="s">
        <v>544</v>
      </c>
      <c r="F541" s="3" t="str">
        <f>IFERROR(__xludf.DUMMYFUNCTION("GOOGLETRANSLATE(E541,""nl"",""en"")"),"The back of Hawkweed made me curious because he was so mysterious and this book seemed exciting. Where I have a little confused by hit was the front of the book, because in my opinion did a little childish to. I was not sure, but I actually thought it wou"&amp;"ld book something for me zijn.De prologue seemed to confirm my suspicions: this would be an exciting, but still be a light book. What I found a shame that the plot, which could be a huge plot twist at the end, has been revealed immediately in the prologue"&amp;". That means that the reader already knows why Poppy and Ember do not feel comfortable, and you already know what the end is going to happen, but the characters do not know it yourself. Actually I'm not a fan at all of them. Of course, eventually the stor"&amp;"y revolves around the characters and how they develop, but the nice thing about books I think you get a kind of bond with the characters and then start thinking with them. I had now niet.Maar this was not the only one creating a kind of gap was between me"&amp;" and the characters. Because I could not quite find me in the way of writing Irena Brignull. Everything is richly described. Sometimes that's fine, but I had the feeling that all these descriptions a bit stopped the story. The result was not pretty. There"&amp;"by, my hope for an exciting, but slightly Fantasy story hard into the ground drilled. Because I could not get through the book. I kept it put away and put the time I read the book again would hold still uit.Toch are not just say bad things about this book"&amp;". Poppy I found a nice character. What she does not feel at home, but finds solace in her little quirks (like cats!), I found it sweet. Ember, which is actually in the same boat, I found less. She's not for himself and let himself belittle. Still, I do it"&amp;", for how she feels excluded, it has to be her home and otherwise they are completely alone. For Ember I could so do sympathize and eventually I began to appreciate her even more and more. Even Thistle was someone with whom I could empathize with her wick"&amp;"ed mother, her desire to be understood, its onzekerheid.Een character I very quickly had quite finished with it, Leo. I still do not have utility. Why is he in the life of Ember and Poppy? What's he doing there in the hell ?! He died a past, but otherwise"&amp;" ... I had from the beginning hated him. It was not just his personality, but also because he was in my opinion added nothing to the story. Poppy Ember and help each other, they change together, but Leo? No. Poppy and Ember think much of him, but I almost"&amp;" can not figure out what he has brought up in them. I had the feeling that Irena Brignull felt a sort of obligation to stop him in the story, to bring romance into the story. For, yes, creating a love triangle. Well, I appreciate so very not.I'm very posi"&amp;"tive about this book. Perhaps it is better for a younger audience, but unfortunately I have too many books to read more original, exciting and enjoyable read for me to be than Hawkweed. The writing style did not catch and the forced romance me took me com"&amp;"pletely out of the story. Still, I liked Poppy fine character and I loved the cats!")</f>
        <v>The back of Hawkweed made me curious because he was so mysterious and this book seemed exciting. Where I have a little confused by hit was the front of the book, because in my opinion did a little childish to. I was not sure, but I actually thought it would book something for me zijn.De prologue seemed to confirm my suspicions: this would be an exciting, but still be a light book. What I found a shame that the plot, which could be a huge plot twist at the end, has been revealed immediately in the prologue. That means that the reader already knows why Poppy and Ember do not feel comfortable, and you already know what the end is going to happen, but the characters do not know it yourself. Actually I'm not a fan at all of them. Of course, eventually the story revolves around the characters and how they develop, but the nice thing about books I think you get a kind of bond with the characters and then start thinking with them. I had now niet.Maar this was not the only one creating a kind of gap was between me and the characters. Because I could not quite find me in the way of writing Irena Brignull. Everything is richly described. Sometimes that's fine, but I had the feeling that all these descriptions a bit stopped the story. The result was not pretty. Thereby, my hope for an exciting, but slightly Fantasy story hard into the ground drilled. Because I could not get through the book. I kept it put away and put the time I read the book again would hold still uit.Toch are not just say bad things about this book. Poppy I found a nice character. What she does not feel at home, but finds solace in her little quirks (like cats!), I found it sweet. Ember, which is actually in the same boat, I found less. She's not for himself and let himself belittle. Still, I do it, for how she feels excluded, it has to be her home and otherwise they are completely alone. For Ember I could so do sympathize and eventually I began to appreciate her even more and more. Even Thistle was someone with whom I could empathize with her wicked mother, her desire to be understood, its onzekerheid.Een character I very quickly had quite finished with it, Leo. I still do not have utility. Why is he in the life of Ember and Poppy? What's he doing there in the hell ?! He died a past, but otherwise ... I had from the beginning hated him. It was not just his personality, but also because he was in my opinion added nothing to the story. Poppy Ember and help each other, they change together, but Leo? No. Poppy and Ember think much of him, but I almost can not figure out what he has brought up in them. I had the feeling that Irena Brignull felt a sort of obligation to stop him in the story, to bring romance into the story. For, yes, creating a love triangle. Well, I appreciate so very not.I'm very positive about this book. Perhaps it is better for a younger audience, but unfortunately I have too many books to read more original, exciting and enjoyable read for me to be than Hawkweed. The writing style did not catch and the forced romance me took me completely out of the story. Still, I liked Poppy fine character and I loved the cats!</v>
      </c>
    </row>
    <row r="542" ht="15.75" customHeight="1">
      <c r="A542" s="1">
        <v>540.0</v>
      </c>
      <c r="B542" s="3">
        <v>0.0</v>
      </c>
      <c r="C542" s="3">
        <v>0.0</v>
      </c>
      <c r="D542" s="3">
        <v>1.0</v>
      </c>
      <c r="E542" s="3" t="s">
        <v>545</v>
      </c>
      <c r="F542" s="3" t="str">
        <f>IFERROR(__xludf.DUMMYFUNCTION("GOOGLETRANSLATE(E542,""nl"",""en"")"),"until it is on the rebound is not exciting anymore. Michael Crichton's ZOA € ™ s author who writes with equal ease thrillers, fantasy and science fiction. The highlight of his work, I think of course Jurassic Park, I three years before it was filmed alrea"&amp;"dy read. Lows in my view Sphere (a very boring science fiction story about a strange sphere) and Disclosure, with language anno zero. And now Timeline. I suppose Michael Crichton also reads a lot themselves. And I'll bet he has read The Doomsday Book by C"&amp;"onnie Willis (released in the Netherlands Black winter). Timeline is in fact a clone of this boek.In short, the story is set in two eras. One is the current time, the other is the England of the Middle Ages. Scientists travel back in time, but something g"&amp;"oes wrong and so they are stuck. They think. Then they invent ask an ingenious way to help: they let a cry for help in a place that is also accessible in our time. The message is found and help is provided. Why travel that scientists at the time? Because "&amp;"they want to do research. But they also have underlying intentions. And why is it wrong? Because they do not take into account certain factors that make life in the Middle Ages simply so different make. And because of â € ~dezeâ € ™ side, the current time"&amp;", something goes wrong with the techniek.Ziet see the similarities? The above holds good for both books! In Timeline story is presented with quite a lot of technical talk about alternative universes (a subject in other books better to Sat € ™ s law is) in"&amp;" Black winter is the technique which made less in the foreground, but in both cases, traveling one back to the 14th century. In Timeline are people from our tight time because they are captured in black winter because it is winter and uitbreektâ plague € "&amp;"|Connie Willis came first dating her book of 1992. And it's an exciting, original book, with interesting characters and complications. Connie Willis won not for nothing the highest price for which is distributed in SF country. Timeline is a clone of this "&amp;"book. If a little slack. As well in advance you come misery and stress is far too protracted until the rebound is not exciting anymore. And if you want to read about alternate universes, I do remember a few other titelsâ € |Kortom, Michael Crichton is bes"&amp;"t to write, but he has this book still reasonable shelf misgeslagen.")</f>
        <v>until it is on the rebound is not exciting anymore. Michael Crichton's ZOA € ™ s author who writes with equal ease thrillers, fantasy and science fiction. The highlight of his work, I think of course Jurassic Park, I three years before it was filmed already read. Lows in my view Sphere (a very boring science fiction story about a strange sphere) and Disclosure, with language anno zero. And now Timeline. I suppose Michael Crichton also reads a lot themselves. And I'll bet he has read The Doomsday Book by Connie Willis (released in the Netherlands Black winter). Timeline is in fact a clone of this boek.In short, the story is set in two eras. One is the current time, the other is the England of the Middle Ages. Scientists travel back in time, but something goes wrong and so they are stuck. They think. Then they invent ask an ingenious way to help: they let a cry for help in a place that is also accessible in our time. The message is found and help is provided. Why travel that scientists at the time? Because they want to do research. But they also have underlying intentions. And why is it wrong? Because they do not take into account certain factors that make life in the Middle Ages simply so different make. And because of â € ~dezeâ € ™ side, the current time, something goes wrong with the techniek.Ziet see the similarities? The above holds good for both books! In Timeline story is presented with quite a lot of technical talk about alternative universes (a subject in other books better to Sat € ™ s law is) in Black winter is the technique which made less in the foreground, but in both cases, traveling one back to the 14th century. In Timeline are people from our tight time because they are captured in black winter because it is winter and uitbreektâ plague € |Connie Willis came first dating her book of 1992. And it's an exciting, original book, with interesting characters and complications. Connie Willis won not for nothing the highest price for which is distributed in SF country. Timeline is a clone of this book. If a little slack. As well in advance you come misery and stress is far too protracted until the rebound is not exciting anymore. And if you want to read about alternate universes, I do remember a few other titelsâ € |Kortom, Michael Crichton is best to write, but he has this book still reasonable shelf misgeslagen.</v>
      </c>
    </row>
    <row r="543" ht="15.75" customHeight="1">
      <c r="A543" s="1">
        <v>541.0</v>
      </c>
      <c r="B543" s="3">
        <v>1.0</v>
      </c>
      <c r="C543" s="3">
        <v>1.0</v>
      </c>
      <c r="D543" s="3">
        <v>1.0</v>
      </c>
      <c r="E543" s="3" t="s">
        <v>546</v>
      </c>
      <c r="F543" s="3" t="str">
        <f>IFERROR(__xludf.DUMMYFUNCTION("GOOGLETRANSLATE(E543,""nl"",""en"")"),"Owl is not very brave until he gets a red glasses on one day. He put the glasses on and pulls the forest in.Bij this book includes a free app that makes the book really comes alive. The app can only be used with the book there, so it might still slightly "&amp;"more 'read' remains' play with gsm'.Het book is truly magical by the app. There are the most beautiful things emerge. You can tickle owl, the lights twinkle and can be expressed by your child ... Really beautiful! An absolute must for anyone with young ch"&amp;"ildren (The book ""Boyfriend?"" Charlotte Gastaut is a book from the same series, but I could not find on Hebban This book is wonderful for both the very young -.: For there is little text - as for the older children through the magical things that happen"&amp;").")</f>
        <v>Owl is not very brave until he gets a red glasses on one day. He put the glasses on and pulls the forest in.Bij this book includes a free app that makes the book really comes alive. The app can only be used with the book there, so it might still slightly more 'read' remains' play with gsm'.Het book is truly magical by the app. There are the most beautiful things emerge. You can tickle owl, the lights twinkle and can be expressed by your child ... Really beautiful! An absolute must for anyone with young children (The book "Boyfriend?" Charlotte Gastaut is a book from the same series, but I could not find on Hebban This book is wonderful for both the very young -.: For there is little text - as for the older children through the magical things that happen).</v>
      </c>
    </row>
    <row r="544" ht="15.75" customHeight="1">
      <c r="A544" s="1">
        <v>542.0</v>
      </c>
      <c r="B544" s="3">
        <v>1.0</v>
      </c>
      <c r="C544" s="3">
        <v>1.0</v>
      </c>
      <c r="D544" s="3">
        <v>1.0</v>
      </c>
      <c r="E544" s="3" t="s">
        <v>547</v>
      </c>
      <c r="F544" s="3" t="str">
        <f>IFERROR(__xludf.DUMMYFUNCTION("GOOGLETRANSLATE(E544,""nl"",""en"")"),"Normally does Paul Leeuwenkamp reviews of the Dutch writers, but because he had no time this time, I got this time to review the honor Haven. I had never read anything by Anthonie Holslag and I must say it is more than expected. Besides delicious format t"&amp;"o read. It has the number of pages and, more or less, the size of the pockets of the eighties, and that is a relief to those wrist breakers today. Of course this is of secondary importance, but I thought it was kind of neat to mention. Tasty such a book. "&amp;"You go through it. So two weeks with a heavy pill seven hundred pages on your lap, but just sit there in a couple of evenings through. That was more gebeuren.Nu ... the story. I hesitated a while in which category I would place it. No psychological thrill"&amp;"er that pontifical stated on the cover state, but it would be science fiction, horror or perhaps may even be futuristic, although I liked science fiction and horror logical. It has therefore become horror, because that was surely the most abundant element"&amp;", although the pandemic has a scientific cause. Moreover, the interpretation of psychological thriller I understand. It is useful if this work find its way to a wider audience as the usual genre publiek.Het story is about a group of friends of seven peopl"&amp;"e since their high school days in a cabin in the Adirondack Mountains in New York State each year, in a weekend, find their lost childhood and again briefly in the golden years of carefree delusions. Since high school, they have all gone their own way and"&amp;" they all have scars on their own life. Some more than others, but always returned to the hut they could once a year. They are all discussed in detail with their life and get to know each member of the group well with their own limitations and dreams that"&amp;" are and are not true. Everyone has his own backpack and tries to dealing. But this year, the backpack to be left behind. While the group of friends to pull the cabin changed global pandemic the world they only able to observe from a rickety TV. Are the i"&amp;"mages real? Plunging the world they know at this time. A few hours ago, the world was still as they always knew him. Are their children safe? What they should do. Ignore and simply find their childhood and show the world the world. A concern for later whe"&amp;"n they return after their weekend to lane.Het memory is a fascinating process in which seven people are in. The dilemmas that arise during this weekend and how they are trying desperately to regain their youth whereas the events that they only partially g"&amp;"et is almost impossible. It is also a story against a backdrop of a world collapsing in a manner as in 'The Walking Dead', but with a twist and extras. To me recommended that tastes like more. Excellent initiative also Quasis who, without splinters to mor"&amp;"e such projects may go to mine. I am hopeful for the future. One thing that struck me still: is there a car was US brokerage on page 11. A mistake that's woefully fallen through the screening. Understandable, moreover, only a nuisance (like me) who on let"&amp;".Jos Lexmond")</f>
        <v>Normally does Paul Leeuwenkamp reviews of the Dutch writers, but because he had no time this time, I got this time to review the honor Haven. I had never read anything by Anthonie Holslag and I must say it is more than expected. Besides delicious format to read. It has the number of pages and, more or less, the size of the pockets of the eighties, and that is a relief to those wrist breakers today. Of course this is of secondary importance, but I thought it was kind of neat to mention. Tasty such a book. You go through it. So two weeks with a heavy pill seven hundred pages on your lap, but just sit there in a couple of evenings through. That was more gebeuren.Nu ... the story. I hesitated a while in which category I would place it. No psychological thriller that pontifical stated on the cover state, but it would be science fiction, horror or perhaps may even be futuristic, although I liked science fiction and horror logical. It has therefore become horror, because that was surely the most abundant element, although the pandemic has a scientific cause. Moreover, the interpretation of psychological thriller I understand. It is useful if this work find its way to a wider audience as the usual genre publiek.Het story is about a group of friends of seven people since their high school days in a cabin in the Adirondack Mountains in New York State each year, in a weekend, find their lost childhood and again briefly in the golden years of carefree delusions. Since high school, they have all gone their own way and they all have scars on their own life. Some more than others, but always returned to the hut they could once a year. They are all discussed in detail with their life and get to know each member of the group well with their own limitations and dreams that are and are not true. Everyone has his own backpack and tries to dealing. But this year, the backpack to be left behind. While the group of friends to pull the cabin changed global pandemic the world they only able to observe from a rickety TV. Are the images real? Plunging the world they know at this time. A few hours ago, the world was still as they always knew him. Are their children safe? What they should do. Ignore and simply find their childhood and show the world the world. A concern for later when they return after their weekend to lane.Het memory is a fascinating process in which seven people are in. The dilemmas that arise during this weekend and how they are trying desperately to regain their youth whereas the events that they only partially get is almost impossible. It is also a story against a backdrop of a world collapsing in a manner as in 'The Walking Dead', but with a twist and extras. To me recommended that tastes like more. Excellent initiative also Quasis who, without splinters to more such projects may go to mine. I am hopeful for the future. One thing that struck me still: is there a car was US brokerage on page 11. A mistake that's woefully fallen through the screening. Understandable, moreover, only a nuisance (like me) who on let.Jos Lexmond</v>
      </c>
    </row>
    <row r="545" ht="15.75" customHeight="1">
      <c r="A545" s="1">
        <v>543.0</v>
      </c>
      <c r="B545" s="3">
        <v>0.0</v>
      </c>
      <c r="C545" s="3">
        <v>0.0</v>
      </c>
      <c r="D545" s="3">
        <v>1.0</v>
      </c>
      <c r="E545" s="3" t="s">
        <v>548</v>
      </c>
      <c r="F545" s="3" t="str">
        <f>IFERROR(__xludf.DUMMYFUNCTION("GOOGLETRANSLATE(E545,""nl"",""en"")"),"The subject of the story Manipulation is not all day. The back cover promises an exciting story. After reading the book, it fell a little against me; the torture be described in detail. Later in the story a few things clear about the protagonist Geiger. H"&amp;"e becomes human and this makes you the book still want uitlezen.Het end is predictable but no less good. The final score for this debut book; 2 out of 5 stars.")</f>
        <v>The subject of the story Manipulation is not all day. The back cover promises an exciting story. After reading the book, it fell a little against me; the torture be described in detail. Later in the story a few things clear about the protagonist Geiger. He becomes human and this makes you the book still want uitlezen.Het end is predictable but no less good. The final score for this debut book; 2 out of 5 stars.</v>
      </c>
    </row>
    <row r="546" ht="15.75" customHeight="1">
      <c r="A546" s="1">
        <v>544.0</v>
      </c>
      <c r="B546" s="3">
        <v>1.0</v>
      </c>
      <c r="C546" s="3">
        <v>1.0</v>
      </c>
      <c r="D546" s="3">
        <v>1.0</v>
      </c>
      <c r="E546" s="3" t="s">
        <v>549</v>
      </c>
      <c r="F546" s="3" t="str">
        <f>IFERROR(__xludf.DUMMYFUNCTION("GOOGLETRANSLATE(E546,""nl"",""en"")"),"Israel'Nu Jerusalem was in 1946 and was a world perish gegaan''Morgenland 'Stephan AbarbanellHet story Lilya Tova Wasserfall.Het book about the search for the scientist of Lilya Raphael Lind in postwar Germany is more adventurous than impressive trip. The"&amp;"re are car chases, espionage type activities, a ""book of books"" have disappeared goods, there is fighting in her native Israel, there is distrust the English troops from America, the displaced in the camps, some texts with comments past and protective i"&amp;"nvisible handen.Het story begins in Jerusalem and will continue in London, in Germany; Föhrenwald camp, depot Offenbach and Berlin, it's where the story more appealing to me, it's where I go traveling with Lilya. The story should have a whole go vormen.Ge"&amp;"durende Liliy its investigation found that there are several people interested in the fate of Raphael Lind, who this man really is, what he had meant during the war, what had happened to him, but above all, he would still be alive? Tomorrow Land is based "&amp;"on historical facts and existing locaties.Een novel life signs immediately after the second world War with rich, knowledgeable and well-documented descriptions of the landscape, population, devastation and the plight of so many people looking for a way to"&amp;" a new future.")</f>
        <v>Israel'Nu Jerusalem was in 1946 and was a world perish gegaan''Morgenland 'Stephan AbarbanellHet story Lilya Tova Wasserfall.Het book about the search for the scientist of Lilya Raphael Lind in postwar Germany is more adventurous than impressive trip. There are car chases, espionage type activities, a "book of books" have disappeared goods, there is fighting in her native Israel, there is distrust the English troops from America, the displaced in the camps, some texts with comments past and protective invisible handen.Het story begins in Jerusalem and will continue in London, in Germany; Föhrenwald camp, depot Offenbach and Berlin, it's where the story more appealing to me, it's where I go traveling with Lilya. The story should have a whole go vormen.Gedurende Liliy its investigation found that there are several people interested in the fate of Raphael Lind, who this man really is, what he had meant during the war, what had happened to him, but above all, he would still be alive? Tomorrow Land is based on historical facts and existing locaties.Een novel life signs immediately after the second world War with rich, knowledgeable and well-documented descriptions of the landscape, population, devastation and the plight of so many people looking for a way to a new future.</v>
      </c>
    </row>
    <row r="547" ht="15.75" customHeight="1">
      <c r="A547" s="1">
        <v>545.0</v>
      </c>
      <c r="B547" s="3">
        <v>1.0</v>
      </c>
      <c r="C547" s="3">
        <v>1.0</v>
      </c>
      <c r="D547" s="3">
        <v>1.0</v>
      </c>
      <c r="E547" s="3" t="s">
        <v>550</v>
      </c>
      <c r="F547" s="3" t="str">
        <f>IFERROR(__xludf.DUMMYFUNCTION("GOOGLETRANSLATE(E547,""nl"",""en"")"),"Striking and beautiful in the novel Princess of Persia, the exotic and oriental atmosphere shrouded Anita Amirrezvani descriptions of the history of Paris. She is the Princess of Perzië.De splendor, the scents and colors of the court of the Persian Empire"&amp;" in the sixteenth century are described in detail by naming jewelry, embroidered clothing, decorations, spices, lush flowers, the gardens and the arrangement of the many rooms in the paleizen.Bijzonder to mention is the addition of a story from the Book o"&amp;"f Kings (Sjahnama). It is in italics in separate chapters and is the guiding principle in the eventful life of Princess Pari.Javaher Agha, her personal servant, is destined to play an important role in identifying the most Safawidenleider all time and is "&amp;"therefore fallen into favor prevailing Shaj Tahmasp and his eyeball Princess Pari.Hij tells meticulous about the life of the Royal Family; The hierarchy around the throne, intrigue, rituals, family ties, stimulating amorous acts and separate court in the "&amp;"women's quarters, the harem.Terwijl the battle erupts the throne in full force, Javaher delivers his own struggle in the search for the killer of his Vader.Na her debut Daughter of Isfahan writes Anita Amirrezvani again impressive novel about her native I"&amp;"ran. Her story of Princess Pari historical Persia is a magical experience as a thousand and one night.")</f>
        <v>Striking and beautiful in the novel Princess of Persia, the exotic and oriental atmosphere shrouded Anita Amirrezvani descriptions of the history of Paris. She is the Princess of Perzië.De splendor, the scents and colors of the court of the Persian Empire in the sixteenth century are described in detail by naming jewelry, embroidered clothing, decorations, spices, lush flowers, the gardens and the arrangement of the many rooms in the paleizen.Bijzonder to mention is the addition of a story from the Book of Kings (Sjahnama). It is in italics in separate chapters and is the guiding principle in the eventful life of Princess Pari.Javaher Agha, her personal servant, is destined to play an important role in identifying the most Safawidenleider all time and is therefore fallen into favor prevailing Shaj Tahmasp and his eyeball Princess Pari.Hij tells meticulous about the life of the Royal Family; The hierarchy around the throne, intrigue, rituals, family ties, stimulating amorous acts and separate court in the women's quarters, the harem.Terwijl the battle erupts the throne in full force, Javaher delivers his own struggle in the search for the killer of his Vader.Na her debut Daughter of Isfahan writes Anita Amirrezvani again impressive novel about her native Iran. Her story of Princess Pari historical Persia is a magical experience as a thousand and one night.</v>
      </c>
    </row>
    <row r="548" ht="15.75" customHeight="1">
      <c r="A548" s="1">
        <v>546.0</v>
      </c>
      <c r="B548" s="3">
        <v>0.0</v>
      </c>
      <c r="C548" s="3">
        <v>0.0</v>
      </c>
      <c r="D548" s="3">
        <v>1.0</v>
      </c>
      <c r="E548" s="3" t="s">
        <v>551</v>
      </c>
      <c r="F548" s="3" t="str">
        <f>IFERROR(__xludf.DUMMYFUNCTION("GOOGLETRANSLATE(E548,""nl"",""en"")"),"The rich and elegant Destiny has a great weakness for her three nephews flamboyant Richard, Ben Mack and Carlton and because she's attractive lords'd happily married wants to see, she regularly appears as a subtle little matchmaker. Two of the brothers, i"&amp;"ts efforts have already borne fruit, but the brightest of the three, former footballer Mack, is still a well-known and coveted bachelor. Unfortunately, he is also an inveterate womanizer and player and unreliable. His conquests are many and are planning t"&amp;"o get married or to start a serious relationship nil. But Aunt Destiny is not a hole to catch and surreptitiously Mack brings them into contact with intelligent and attractive young oncologist Beth Browning. The first meeting takes place not exactly smoot"&amp;"h and it seems that Beth and Mack nothing, absolutely nothing in common: he, a rich, insanely charming playboy who does not know what the word adversity, and a serious study head of the middle class, with grief in the past that affects her thinking and ac"&amp;"ting in heden.En then there's a little boy, Tony, serious, possibly terminally ill, these unexpected feelings and involvement in Mack brings up. This Mack possibly does not act for the first time in his life as a spoiled kid but as an adult man.Is involve"&amp;"d the physical attraction, lust and desire between Beth and Mack sufficient to smooth any differences? Whether it remains at a couple nights spent together? Will they be lifted in their relationship to the next level through selfless action and learn to a"&amp;"ppreciate each other? Passing them still better together than it seems and will pass the first whim in a lasting and profound love? Fortunate lover of Sherryl Woods is a paper thin story, the characters are very realistic and made them act. The descriptio"&amp;"n of the physical qualities of Mack reminiscent of David Beckham, which of course every critic a biscuit it wants to eat, and yet the love scenes between Beth and Mack not spectacular, temperature-of-the-reader-enhancing and imaginative highlights, but ra"&amp;"ther something similar to the domestic activity of long-married couples aged. The translation (the name of the translator suggests Belgian) creates some special expressions, as in the sentence: ""... okay, she thought, she too was stapelverlustigd."" Funn"&amp;"y, but it is not better at it. Despite these shortcomings, the story lively and full sails and a gray, wintry Sunday, hanging on the couch or a comfortable reading chair, a bit lazy and not do too much, with a bowl of chocolates and a drink at your finger"&amp;"tips, is Fortunate best lover a nice companion for a few hours to linger and forget everyday worries.")</f>
        <v>The rich and elegant Destiny has a great weakness for her three nephews flamboyant Richard, Ben Mack and Carlton and because she's attractive lords'd happily married wants to see, she regularly appears as a subtle little matchmaker. Two of the brothers, its efforts have already borne fruit, but the brightest of the three, former footballer Mack, is still a well-known and coveted bachelor. Unfortunately, he is also an inveterate womanizer and player and unreliable. His conquests are many and are planning to get married or to start a serious relationship nil. But Aunt Destiny is not a hole to catch and surreptitiously Mack brings them into contact with intelligent and attractive young oncologist Beth Browning. The first meeting takes place not exactly smooth and it seems that Beth and Mack nothing, absolutely nothing in common: he, a rich, insanely charming playboy who does not know what the word adversity, and a serious study head of the middle class, with grief in the past that affects her thinking and acting in heden.En then there's a little boy, Tony, serious, possibly terminally ill, these unexpected feelings and involvement in Mack brings up. This Mack possibly does not act for the first time in his life as a spoiled kid but as an adult man.Is involved the physical attraction, lust and desire between Beth and Mack sufficient to smooth any differences? Whether it remains at a couple nights spent together? Will they be lifted in their relationship to the next level through selfless action and learn to appreciate each other? Passing them still better together than it seems and will pass the first whim in a lasting and profound love? Fortunate lover of Sherryl Woods is a paper thin story, the characters are very realistic and made them act. The description of the physical qualities of Mack reminiscent of David Beckham, which of course every critic a biscuit it wants to eat, and yet the love scenes between Beth and Mack not spectacular, temperature-of-the-reader-enhancing and imaginative highlights, but rather something similar to the domestic activity of long-married couples aged. The translation (the name of the translator suggests Belgian) creates some special expressions, as in the sentence: "... okay, she thought, she too was stapelverlustigd." Funny, but it is not better at it. Despite these shortcomings, the story lively and full sails and a gray, wintry Sunday, hanging on the couch or a comfortable reading chair, a bit lazy and not do too much, with a bowl of chocolates and a drink at your fingertips, is Fortunate best lover a nice companion for a few hours to linger and forget everyday worries.</v>
      </c>
    </row>
    <row r="549" ht="15.75" customHeight="1">
      <c r="A549" s="1">
        <v>547.0</v>
      </c>
      <c r="B549" s="3">
        <v>1.0</v>
      </c>
      <c r="C549" s="3">
        <v>1.0</v>
      </c>
      <c r="D549" s="3">
        <v>1.0</v>
      </c>
      <c r="E549" s="3" t="s">
        <v>552</v>
      </c>
      <c r="F549" s="3" t="str">
        <f>IFERROR(__xludf.DUMMYFUNCTION("GOOGLETRANSLATE(E549,""nl"",""en"")"),"How important is the past, when there is no future? What if you were told that you are seriously ill and the negligence of the hospital can not be helped? That should start thinking you are 'in season'? Annabel Wismar (59) gets the mare. They let it not, "&amp;"however, sit and seeks its salvation in Belgian doctors who want to treat her still. For her son David thought his mother losing so frightening that he moves in with her. The shorter their future together, the more an unresolved past the head of the opste"&amp;"ekt.Visie recensentEen incredible debut novel by Judith Fisherman previously wrote exclusively psychological thrillers. ""In seasons' is realistic and extremely puur.De Annabel relationship between mother and son David is very nicely described by Fisher. "&amp;"The tenderness, but also the anger and frustrations. You believe it all ...! Alternating come Annabel and David discussed in separate chapters. Each with their own emotions, fears, hopes and despair. What touched me particularly in the story was the momen"&amp;"t that you feel Annabel longer believes in healing. However, it keeps up appearances for her almost obsessive son at her commands that she should persevere; must continue to fight. For anything other than healing it is not open. As a reader, you tend to s"&amp;"tep into the story and David once quite tell the truth! ""And yet it was only two years ago and it was then perhaps been wrong in her body. Argeloos she had danced through life without realizing that the cells in her body were a death march. ""The anger, "&amp;"mainly David playing tricks are not just focused on the illness of his mother, but also Daniel Hoed Clinic in Rotterdam . After Annabel in this hospital gets the message that there is no treatment, they go to Belgium. There, her or offered a possible trea"&amp;"tment. However, Annabel must regularly for blood to hospital in Rotterdam before she travels again for further treatment in Belgium. This is in Rotterdam's hospital not exactly very apparent indifference and carelessness of the medical personeel.Enerzijds"&amp;" Fisher describes the treatment process of Annabel and how mother and son here deal with it, then they let the two main characters look back on their past. experience in their youth both mother and son, an all-consuming love and carry it along in the pres"&amp;"ent. Annabel flight gradually in her memories to reminisce about the time when she was so happy and the trauma that it had to follow on. ""You could not know that this would happen. What a terrible history Adriaan. It must have been a trauma for my mother"&amp;". ""David thinks much of his childhood love. A girl leaves him for the oppressive effect of David on her. This girl is in his experience, the love of his life. If his current wife Josefien leaves him, he has since then hardly heartache. ""Slowly I walked "&amp;"into the living room. Tonight the curtain was a play that had long been on the shelves. """" In seasons' oppresses and moves to the bot.Over author Judith Visser (1978) debuts in 2006 with Antidote. In 2008 she is with 'plot' was nominated for the Golden "&amp;"Noose. The book reaches a tenth pressure, is carried out as a theatrical performance, and is made into a film. After a series of psychological thrillers Fisher wrote in 2016 the novel ""In seasons. Fisher is a columnist for Writing magazine. She lives in "&amp;"Rockanje on the sea, where she and her three dogs spend a lot of time in nature and is working on her next roman.UitvoeringUitgever The House of Book Hardcover, 352 pagina'sISBN10: 9044347500ISBN13: 9789044347500Over Hanneke Tinor-CentiHanneke Tinor-Centi"&amp;" (1960 ), communications manager, writer, book reviewer and blogger.http: //hanneketinorcenti.nl")</f>
        <v>How important is the past, when there is no future? What if you were told that you are seriously ill and the negligence of the hospital can not be helped? That should start thinking you are 'in season'? Annabel Wismar (59) gets the mare. They let it not, however, sit and seeks its salvation in Belgian doctors who want to treat her still. For her son David thought his mother losing so frightening that he moves in with her. The shorter their future together, the more an unresolved past the head of the opsteekt.Visie recensentEen incredible debut novel by Judith Fisherman previously wrote exclusively psychological thrillers. "In seasons' is realistic and extremely puur.De Annabel relationship between mother and son David is very nicely described by Fisher. The tenderness, but also the anger and frustrations. You believe it all ...! Alternating come Annabel and David discussed in separate chapters. Each with their own emotions, fears, hopes and despair. What touched me particularly in the story was the moment that you feel Annabel longer believes in healing. However, it keeps up appearances for her almost obsessive son at her commands that she should persevere; must continue to fight. For anything other than healing it is not open. As a reader, you tend to step into the story and David once quite tell the truth! "And yet it was only two years ago and it was then perhaps been wrong in her body. Argeloos she had danced through life without realizing that the cells in her body were a death march. "The anger, mainly David playing tricks are not just focused on the illness of his mother, but also Daniel Hoed Clinic in Rotterdam . After Annabel in this hospital gets the message that there is no treatment, they go to Belgium. There, her or offered a possible treatment. However, Annabel must regularly for blood to hospital in Rotterdam before she travels again for further treatment in Belgium. This is in Rotterdam's hospital not exactly very apparent indifference and carelessness of the medical personeel.Enerzijds Fisher describes the treatment process of Annabel and how mother and son here deal with it, then they let the two main characters look back on their past. experience in their youth both mother and son, an all-consuming love and carry it along in the present. Annabel flight gradually in her memories to reminisce about the time when she was so happy and the trauma that it had to follow on. "You could not know that this would happen. What a terrible history Adriaan. It must have been a trauma for my mother. "David thinks much of his childhood love. A girl leaves him for the oppressive effect of David on her. This girl is in his experience, the love of his life. If his current wife Josefien leaves him, he has since then hardly heartache. "Slowly I walked into the living room. Tonight the curtain was a play that had long been on the shelves. "" In seasons' oppresses and moves to the bot.Over author Judith Visser (1978) debuts in 2006 with Antidote. In 2008 she is with 'plot' was nominated for the Golden Noose. The book reaches a tenth pressure, is carried out as a theatrical performance, and is made into a film. After a series of psychological thrillers Fisher wrote in 2016 the novel "In seasons. Fisher is a columnist for Writing magazine. She lives in Rockanje on the sea, where she and her three dogs spend a lot of time in nature and is working on her next roman.UitvoeringUitgever The House of Book Hardcover, 352 pagina'sISBN10: 9044347500ISBN13: 9789044347500Over Hanneke Tinor-CentiHanneke Tinor-Centi (1960 ), communications manager, writer, book reviewer and blogger.http: //hanneketinorcenti.nl</v>
      </c>
    </row>
    <row r="550" ht="15.75" customHeight="1">
      <c r="A550" s="1">
        <v>548.0</v>
      </c>
      <c r="B550" s="3">
        <v>0.0</v>
      </c>
      <c r="C550" s="3">
        <v>0.0</v>
      </c>
      <c r="D550" s="3">
        <v>0.0</v>
      </c>
      <c r="E550" s="3" t="s">
        <v>553</v>
      </c>
      <c r="F550" s="3" t="str">
        <f>IFERROR(__xludf.DUMMYFUNCTION("GOOGLETRANSLATE(E550,""nl"",""en"")"),"It's my honor to read Hebban the book in exchange for a review. There were already a number preceded. So read the reviewers found most of the book 3 stars and more valuable. With good sense I started the book. The story took me. On p. 58 I really thought "&amp;"I stop. Yet just begun. It was even less when after a while began a character in English. I read him. For me one of the lesser books I've read. Unfortunately.")</f>
        <v>It's my honor to read Hebban the book in exchange for a review. There were already a number preceded. So read the reviewers found most of the book 3 stars and more valuable. With good sense I started the book. The story took me. On p. 58 I really thought I stop. Yet just begun. It was even less when after a while began a character in English. I read him. For me one of the lesser books I've read. Unfortunately.</v>
      </c>
    </row>
    <row r="551" ht="15.75" customHeight="1">
      <c r="A551" s="1">
        <v>549.0</v>
      </c>
      <c r="B551" s="3">
        <v>0.0</v>
      </c>
      <c r="C551" s="3">
        <v>0.0</v>
      </c>
      <c r="D551" s="3">
        <v>0.0</v>
      </c>
      <c r="E551" s="3" t="s">
        <v>554</v>
      </c>
      <c r="F551" s="3" t="str">
        <f>IFERROR(__xludf.DUMMYFUNCTION("GOOGLETRANSLATE(E551,""nl"",""en"")"),"After all the rave reviews I expected a lot, but the book disappointed me. The data is obviously contrived: a lawyer who defends the mother and thereby indirectly condemns the daughter, and then must defend the daughter and so is confronted with his own a"&amp;"ccusations. Something completely need not be a drawback, it's about a writer manages to convince us. Unfortunately, the beginning of this book deadly dull. The story comes painfully slowly and the importance of those golf escapes me completely. Then it go"&amp;"es a little better, but really exciting but it will not be. The revelations and family secrets are not really surprising, and legal tricks are hardly original. Moreover, the translation occasionally clumsy, which does not help.")</f>
        <v>After all the rave reviews I expected a lot, but the book disappointed me. The data is obviously contrived: a lawyer who defends the mother and thereby indirectly condemns the daughter, and then must defend the daughter and so is confronted with his own accusations. Something completely need not be a drawback, it's about a writer manages to convince us. Unfortunately, the beginning of this book deadly dull. The story comes painfully slowly and the importance of those golf escapes me completely. Then it goes a little better, but really exciting but it will not be. The revelations and family secrets are not really surprising, and legal tricks are hardly original. Moreover, the translation occasionally clumsy, which does not help.</v>
      </c>
    </row>
    <row r="552" ht="15.75" customHeight="1">
      <c r="A552" s="1">
        <v>550.0</v>
      </c>
      <c r="B552" s="3">
        <v>0.0</v>
      </c>
      <c r="C552" s="3">
        <v>0.0</v>
      </c>
      <c r="D552" s="3">
        <v>0.0</v>
      </c>
      <c r="E552" s="3" t="s">
        <v>555</v>
      </c>
      <c r="F552" s="3" t="str">
        <f>IFERROR(__xludf.DUMMYFUNCTION("GOOGLETRANSLATE(E552,""nl"",""en"")"),"Alicia Giménez Bartlett (Almansa, 1951) lives in Barcelona since 1975, where she at the University PhD in Spanish language and literature. In 1997 she received the Feminino Lumen prize for best Spanish female author. After the success of her first book, s"&amp;"he decided to give her job as a teacher of Spanish literature and completely on writing richten.In to join some of her books Petra Delicado and Fermin Garzon as protagonists. The character Petra Delicado have featured even do a 13-part eponymous successfu"&amp;"l televisieverfilming.Inspecteur Petra Delcado, along with her colleague Sergeant Fermin Garzón, investigating the murder of a tramp who was found beaten to death on a bench in a park in Barcelona. according to a witness, he was dragged from a car by some"&amp;" skinheads, laid on the bench and, after having given him four whacks with a stick on his head, they left him. The investigation into the murder hardly progresses; there are few clues. A while later found murdered a second rover Anselmo, whom the police a"&amp;"lready had contact with respect to the first murder case. Little by little the mystery surrounding these murders ontrafeld.Harteloos is fairly tedious and that is due to the many digressions about the private lives and the relationships between Petra, Fer"&amp;"min, Ricard and others. The relationship between Petra and Ricard Crespo, a psychiatrist who she met in a professional capacity, is, especially in the beginning, remarkable. Petra sees nothing in this chaotic, special psychiatrist. After all she invites h"&amp;"im on a whim to dinner and the relationship come to her that same evening a fact the story is slow. If there were more attributable to the business and less attention would be paid to the relationships between the characters, the book had had much more mo"&amp;"mentum and it was pieces of exciting geweest.Verder is much too deeply on things like thinking, do and let the characters, leaving a total energization no is.Voeg to this that the end is not very convincing and touching the epilogue no sense, and the conc"&amp;"lusion heaves spontaneously aan.Dit's just no good, weglezend smooth, exciting book. As a thriller Heartless makes no impression. Perhaps Alicia Giménez Bartlett better at writing simple novels.")</f>
        <v>Alicia Giménez Bartlett (Almansa, 1951) lives in Barcelona since 1975, where she at the University PhD in Spanish language and literature. In 1997 she received the Feminino Lumen prize for best Spanish female author. After the success of her first book, she decided to give her job as a teacher of Spanish literature and completely on writing richten.In to join some of her books Petra Delicado and Fermin Garzon as protagonists. The character Petra Delicado have featured even do a 13-part eponymous successful televisieverfilming.Inspecteur Petra Delcado, along with her colleague Sergeant Fermin Garzón, investigating the murder of a tramp who was found beaten to death on a bench in a park in Barcelona. according to a witness, he was dragged from a car by some skinheads, laid on the bench and, after having given him four whacks with a stick on his head, they left him. The investigation into the murder hardly progresses; there are few clues. A while later found murdered a second rover Anselmo, whom the police already had contact with respect to the first murder case. Little by little the mystery surrounding these murders ontrafeld.Harteloos is fairly tedious and that is due to the many digressions about the private lives and the relationships between Petra, Fermin, Ricard and others. The relationship between Petra and Ricard Crespo, a psychiatrist who she met in a professional capacity, is, especially in the beginning, remarkable. Petra sees nothing in this chaotic, special psychiatrist. After all she invites him on a whim to dinner and the relationship come to her that same evening a fact the story is slow. If there were more attributable to the business and less attention would be paid to the relationships between the characters, the book had had much more momentum and it was pieces of exciting geweest.Verder is much too deeply on things like thinking, do and let the characters, leaving a total energization no is.Voeg to this that the end is not very convincing and touching the epilogue no sense, and the conclusion heaves spontaneously aan.Dit's just no good, weglezend smooth, exciting book. As a thriller Heartless makes no impression. Perhaps Alicia Giménez Bartlett better at writing simple novels.</v>
      </c>
    </row>
    <row r="553" ht="15.75" customHeight="1">
      <c r="A553" s="1">
        <v>551.0</v>
      </c>
      <c r="B553" s="3">
        <v>0.0</v>
      </c>
      <c r="C553" s="3">
        <v>0.0</v>
      </c>
      <c r="D553" s="3">
        <v>0.0</v>
      </c>
      <c r="E553" s="3" t="s">
        <v>556</v>
      </c>
      <c r="F553" s="3" t="str">
        <f>IFERROR(__xludf.DUMMYFUNCTION("GOOGLETRANSLATE(E553,""nl"",""en"")"),"This is going to be I think a difficult story because I thought it was a bit of a confusing verhaalWel you could easily put away the book to one day continue reading later without it was bothersome. But I found that you're not really in the story, it crea"&amp;"tes no expectations and do not you all have something I want to read from away .A little bit of the plot, which I thought was to take now something happens very long . We meet Alex Delaware, him I could not, and is patient Lucy, who suffers from sleepwalk"&amp;"ing and nightmares. She has been a juror at a trial, a very crazy rapist, and by this action her own nightmare wakes geschud.Ik had me very much represented, because the resencies are good, but I found it very disappointing. Very sorry. Therefore it is no"&amp;"t really clear view of what I thought of the book, even this is difficult.")</f>
        <v>This is going to be I think a difficult story because I thought it was a bit of a confusing verhaalWel you could easily put away the book to one day continue reading later without it was bothersome. But I found that you're not really in the story, it creates no expectations and do not you all have something I want to read from away .A little bit of the plot, which I thought was to take now something happens very long . We meet Alex Delaware, him I could not, and is patient Lucy, who suffers from sleepwalking and nightmares. She has been a juror at a trial, a very crazy rapist, and by this action her own nightmare wakes geschud.Ik had me very much represented, because the resencies are good, but I found it very disappointing. Very sorry. Therefore it is not really clear view of what I thought of the book, even this is difficult.</v>
      </c>
    </row>
    <row r="554" ht="15.75" customHeight="1">
      <c r="A554" s="1">
        <v>552.0</v>
      </c>
      <c r="B554" s="3">
        <v>1.0</v>
      </c>
      <c r="C554" s="3">
        <v>1.0</v>
      </c>
      <c r="D554" s="3">
        <v>1.0</v>
      </c>
      <c r="E554" s="3" t="s">
        <v>557</v>
      </c>
      <c r="F554" s="3" t="str">
        <f>IFERROR(__xludf.DUMMYFUNCTION("GOOGLETRANSLATE(E554,""nl"",""en"")"),"Cooking is my hobby, I like baking also nice but a disadvantage is that you can not cheat a bit with the recipe and I miss often change just now come into the good recept.Maar there. Step by step with clear pictures and language takes Rutger you. It is ch"&amp;"ild's play to the perfect dough several wonderful suggestions are made to maken.Voor fillings but there remains enough room to himself experimenteren.De pleasant to read text and photos are prachtig.Hoe fun with your hearty homemade during drinks to arriv"&amp;"e baked! My environment is certainly very happy! The Savory bakboek is the perfect addition to my cookbook collection!")</f>
        <v>Cooking is my hobby, I like baking also nice but a disadvantage is that you can not cheat a bit with the recipe and I miss often change just now come into the good recept.Maar there. Step by step with clear pictures and language takes Rutger you. It is child's play to the perfect dough several wonderful suggestions are made to maken.Voor fillings but there remains enough room to himself experimenteren.De pleasant to read text and photos are prachtig.Hoe fun with your hearty homemade during drinks to arrive baked! My environment is certainly very happy! The Savory bakboek is the perfect addition to my cookbook collection!</v>
      </c>
    </row>
    <row r="555" ht="15.75" customHeight="1">
      <c r="A555" s="1">
        <v>553.0</v>
      </c>
      <c r="B555" s="3">
        <v>0.0</v>
      </c>
      <c r="C555" s="3">
        <v>0.0</v>
      </c>
      <c r="D555" s="3">
        <v>0.0</v>
      </c>
      <c r="E555" s="3" t="s">
        <v>558</v>
      </c>
      <c r="F555" s="3" t="str">
        <f>IFERROR(__xludf.DUMMYFUNCTION("GOOGLETRANSLATE(E555,""nl"",""en"")"),"My first encounter with the work of Peter Delpeut is not really a success geweest.Alhoewel this book is smoothly written, Cross-examination is more a novel than a thriller. So the book came right at me about. The tension was sometimes hard to find and the"&amp;" various storylines flowed out elkaar.Ik previously had the feeling that Cross-examination was a pilot script, which still had to be tinkered seriously the most about this book was the cover which was on and promising! The slight plot has encouraged me no"&amp;"t to throw lavish with stars. Cross-examination is a missed opportunity for me. Better luck next time!")</f>
        <v>My first encounter with the work of Peter Delpeut is not really a success geweest.Alhoewel this book is smoothly written, Cross-examination is more a novel than a thriller. So the book came right at me about. The tension was sometimes hard to find and the various storylines flowed out elkaar.Ik previously had the feeling that Cross-examination was a pilot script, which still had to be tinkered seriously the most about this book was the cover which was on and promising! The slight plot has encouraged me not to throw lavish with stars. Cross-examination is a missed opportunity for me. Better luck next time!</v>
      </c>
    </row>
    <row r="556" ht="15.75" customHeight="1">
      <c r="A556" s="1">
        <v>554.0</v>
      </c>
      <c r="B556" s="3">
        <v>1.0</v>
      </c>
      <c r="C556" s="3">
        <v>1.0</v>
      </c>
      <c r="D556" s="3">
        <v>1.0</v>
      </c>
      <c r="E556" s="3" t="s">
        <v>559</v>
      </c>
      <c r="F556" s="3" t="str">
        <f>IFERROR(__xludf.DUMMYFUNCTION("GOOGLETRANSLATE(E556,""nl"",""en"")"),"Know what you're getting into with this book. It is a very intense and penetrating book that should be against you. I was almost stopped halfway because I like the atmosphere was almost oppressive. But I'm glad I read it, because the book has played a big"&amp;" impression years.The book is set in a high school in the US (which I think is very special, because the writer is Dutch.) And in the 54th minute the title is the time a speech in the book verstrijkt.Het story begins as the rector in the auditorium of the"&amp;" school, but then someone starts shooting ... You follow the story through the eyes of students of the school, all see in one way or another with the offender to the hebben.Doordat everything through the eyes of the victims, you is your well imagine how s"&amp;"uch a terrible situation. Friends and family are gunned down before your eyes and you can own way. And in such extreme situations, people show true zien.Ik I will not tell you how it ends, but it is a little advisable. The epilogue that took half a day la"&amp;"ter I also play very indrukwekkend.Kortom a book that makes a big impression!")</f>
        <v>Know what you're getting into with this book. It is a very intense and penetrating book that should be against you. I was almost stopped halfway because I like the atmosphere was almost oppressive. But I'm glad I read it, because the book has played a big impression years.The book is set in a high school in the US (which I think is very special, because the writer is Dutch.) And in the 54th minute the title is the time a speech in the book verstrijkt.Het story begins as the rector in the auditorium of the school, but then someone starts shooting ... You follow the story through the eyes of students of the school, all see in one way or another with the offender to the hebben.Doordat everything through the eyes of the victims, you is your well imagine how such a terrible situation. Friends and family are gunned down before your eyes and you can own way. And in such extreme situations, people show true zien.Ik I will not tell you how it ends, but it is a little advisable. The epilogue that took half a day later I also play very indrukwekkend.Kortom a book that makes a big impression!</v>
      </c>
    </row>
    <row r="557" ht="15.75" customHeight="1">
      <c r="A557" s="1">
        <v>555.0</v>
      </c>
      <c r="B557" s="3">
        <v>0.0</v>
      </c>
      <c r="C557" s="3">
        <v>0.0</v>
      </c>
      <c r="D557" s="3">
        <v>0.0</v>
      </c>
      <c r="E557" s="3" t="s">
        <v>560</v>
      </c>
      <c r="F557" s="3" t="str">
        <f>IFERROR(__xludf.DUMMYFUNCTION("GOOGLETRANSLATE(E557,""nl"",""en"")"),"This book takes you to the world of cycling. A fierce world. A cyclist must literally to the top knokken.Marc is the servant of the frontman panata his team. He is most likely to win the Tour De France. More and more people fall out, or get strange accide"&amp;"nts, if they even get a little close panata ...... but profit also beckons for Marc. Every rider seems to have a past. There are no casualties. The killer is on the bike behind you driving ... .The tension comes primarily from the tour itself. I did not e"&amp;"xciting enough for a thriller. You read and learn a lot about the world of cycling, but I sat for a moment on the edge of my seat. I was not gripped by the story. And that makes a book .... or break it ... I have started since the summer several times, bu"&amp;"t always stopped. This world is one in which I have little use. It is found original. For true cycling fans this is probably a great book. I thought it was too much information. Sometimes the ramble on jumping. Attention was drawn to the suspects, which I"&amp;" thought not that it really did not. I was really confused by this book and felt nothing at. Not a book for me. I can not like giving it 2.5 stars.")</f>
        <v>This book takes you to the world of cycling. A fierce world. A cyclist must literally to the top knokken.Marc is the servant of the frontman panata his team. He is most likely to win the Tour De France. More and more people fall out, or get strange accidents, if they even get a little close panata ...... but profit also beckons for Marc. Every rider seems to have a past. There are no casualties. The killer is on the bike behind you driving ... .The tension comes primarily from the tour itself. I did not exciting enough for a thriller. You read and learn a lot about the world of cycling, but I sat for a moment on the edge of my seat. I was not gripped by the story. And that makes a book .... or break it ... I have started since the summer several times, but always stopped. This world is one in which I have little use. It is found original. For true cycling fans this is probably a great book. I thought it was too much information. Sometimes the ramble on jumping. Attention was drawn to the suspects, which I thought not that it really did not. I was really confused by this book and felt nothing at. Not a book for me. I can not like giving it 2.5 stars.</v>
      </c>
    </row>
    <row r="558" ht="15.75" customHeight="1">
      <c r="A558" s="1">
        <v>556.0</v>
      </c>
      <c r="B558" s="3">
        <v>0.0</v>
      </c>
      <c r="C558" s="3">
        <v>1.0</v>
      </c>
      <c r="D558" s="3">
        <v>1.0</v>
      </c>
      <c r="E558" s="3" t="s">
        <v>561</v>
      </c>
      <c r="F558" s="3" t="str">
        <f>IFERROR(__xludf.DUMMYFUNCTION("GOOGLETRANSLATE(E558,""nl"",""en"")"),"The apple orchard is the first book in the Harlequinserie Stories of Bella Vista ""and was written by Susan Wiggs. She wrote several romantic books for Harlequin and also gives workshops for aspiring authors. The apple orchard in September 2014 verschenen"&amp;".Een old man falls from the ladder to pick apples and this dramatic event has major implications for Tess, the protagonist of the book. She is unaware of the existence of the old man and knows not that he is her grandfather! Tess does not know better than"&amp;" to have a mother and no other family. She leads a luxurious and modern urban life with dear friends and did a good job with a chance of promotion. Then there is someone in her office and tells her she has a grandfather and a half sister and that her gran"&amp;"dfather will die, Tess co-owns a appelboomgaard.De people living in and around the orchard 'Bella Vista' welcome Tess and she feels at home. Her sister is a treasure and lead a totally different life than Tess. At first Tess looks on from there but later,"&amp;" they are increasingly open to the rest and regularity, and the people who make up the boomgaard.Ondertussen Tess is getting more curious about her father and the rest of the family. At the time she wants to, she finds out that the orchard is almost compl"&amp;"etely bankrupt the orchard. There is only one thing that can save the orchard of his demise ... a famous egg Farbagé that took her grandfather during the war Denemarken.Het is unfortunate that the blurb already quite reveal much about the story. It made t"&amp;"he choice for this book it easier, but the highlights of the novel are almost all already included in the blurb. If you read the story well discover multiple layers and understand where the writer in the beginning has ""apples can stand for several things"&amp;" symbol ...."" The Tess discoveries always for her work searching for treasures, particularly because she finds the greatest treasure in a safe can be found only in humans. A hint of tension is even if it appears that there may have been murder in the gam"&amp;"e in the book. The famous egg and tension between Tess and the one who put her world upside bring some sensatie.De author chose to past price through increasingly pieces by the story, which keeps the tension. This is a beautiful narrative form to a story "&amp;"that takes place in the present and past. Susan Wiggs writing style is nice and smooth. She knows just hit romantic chord with the reader and add the appropriate humor and tension, so that the whole has become a beautiful and diverse book.")</f>
        <v>The apple orchard is the first book in the Harlequinserie Stories of Bella Vista "and was written by Susan Wiggs. She wrote several romantic books for Harlequin and also gives workshops for aspiring authors. The apple orchard in September 2014 verschenen.Een old man falls from the ladder to pick apples and this dramatic event has major implications for Tess, the protagonist of the book. She is unaware of the existence of the old man and knows not that he is her grandfather! Tess does not know better than to have a mother and no other family. She leads a luxurious and modern urban life with dear friends and did a good job with a chance of promotion. Then there is someone in her office and tells her she has a grandfather and a half sister and that her grandfather will die, Tess co-owns a appelboomgaard.De people living in and around the orchard 'Bella Vista' welcome Tess and she feels at home. Her sister is a treasure and lead a totally different life than Tess. At first Tess looks on from there but later, they are increasingly open to the rest and regularity, and the people who make up the boomgaard.Ondertussen Tess is getting more curious about her father and the rest of the family. At the time she wants to, she finds out that the orchard is almost completely bankrupt the orchard. There is only one thing that can save the orchard of his demise ... a famous egg Farbagé that took her grandfather during the war Denemarken.Het is unfortunate that the blurb already quite reveal much about the story. It made the choice for this book it easier, but the highlights of the novel are almost all already included in the blurb. If you read the story well discover multiple layers and understand where the writer in the beginning has "apples can stand for several things symbol ...." The Tess discoveries always for her work searching for treasures, particularly because she finds the greatest treasure in a safe can be found only in humans. A hint of tension is even if it appears that there may have been murder in the game in the book. The famous egg and tension between Tess and the one who put her world upside bring some sensatie.De author chose to past price through increasingly pieces by the story, which keeps the tension. This is a beautiful narrative form to a story that takes place in the present and past. Susan Wiggs writing style is nice and smooth. She knows just hit romantic chord with the reader and add the appropriate humor and tension, so that the whole has become a beautiful and diverse book.</v>
      </c>
    </row>
    <row r="559" ht="15.75" customHeight="1">
      <c r="A559" s="1">
        <v>557.0</v>
      </c>
      <c r="B559" s="3">
        <v>1.0</v>
      </c>
      <c r="C559" s="3">
        <v>1.0</v>
      </c>
      <c r="D559" s="3">
        <v>1.0</v>
      </c>
      <c r="E559" s="3" t="s">
        <v>562</v>
      </c>
      <c r="F559" s="3" t="str">
        <f>IFERROR(__xludf.DUMMYFUNCTION("GOOGLETRANSLATE(E559,""nl"",""en"")"),"Did you read Pride and Prejudice by Jane Austen? Then read your Estate Longbourn. Not because you mr. Darcy will meet again. In this book he is just a figurehead. The story of the Bennet family is a common thread. A common thread you know, that makes read"&amp;"ing this book so much. The story viz. The servants who work in the home. They emerge from the shadows, while the main characters of Pride and Prejudice ... fade into the background as the story gets a double bottom, an extra dimension. Tripping I liked it"&amp;", especially when the stories overlapped.")</f>
        <v>Did you read Pride and Prejudice by Jane Austen? Then read your Estate Longbourn. Not because you mr. Darcy will meet again. In this book he is just a figurehead. The story of the Bennet family is a common thread. A common thread you know, that makes reading this book so much. The story viz. The servants who work in the home. They emerge from the shadows, while the main characters of Pride and Prejudice ... fade into the background as the story gets a double bottom, an extra dimension. Tripping I liked it, especially when the stories overlapped.</v>
      </c>
    </row>
    <row r="560" ht="15.75" customHeight="1">
      <c r="A560" s="1">
        <v>558.0</v>
      </c>
      <c r="B560" s="3">
        <v>1.0</v>
      </c>
      <c r="C560" s="3">
        <v>1.0</v>
      </c>
      <c r="D560" s="3">
        <v>1.0</v>
      </c>
      <c r="E560" s="3" t="s">
        <v>563</v>
      </c>
      <c r="F560" s="3" t="str">
        <f>IFERROR(__xludf.DUMMYFUNCTION("GOOGLETRANSLATE(E560,""nl"",""en"")"),"Jane Raimy is a nice-looking thirty-something successful harvest with its own daily cooking show on television. Her success she owes her natural enthusiasm and spontaneity. Although she Over the years, a lot of trouble with her new manager Palmer; He sees"&amp;" Jane a product and only has eyes for the ratings. Together with her devoted assistant Linda Jane tries to change course again and spontaneity in the psychopath Jerry Lauper program brengen.De recently released zapping sees all his dreams in Jane passed o"&amp;"ut on television. Backed by the words of his favorite book ""The power of constructive thought"" he is convinced that he and Jane are made for each other. Jerry does everything for her for him alone krijgen.Om his daily maintenance to provide timber he an"&amp;"d his nephew Carl. They live in the house of the Italian Mafia in exchange for various debt collection act together and make them generate even more money robberies together Asian supermarkets. Each with their own purpose; Carl his girlfriend Terri-Lynn p"&amp;"lease and Jerry to win his muse Jane. Eventually succeed Jerry to a broadcast of Lady Blanche to attend and he goes into the world of Jane. Sweet, naive Jane likes Jerry but a weird guy, but she believes in the goodness of people, and thus they give Jerry"&amp;" unwittingly access to her life. Fortunately there her grandfather and tough inspector Evan with his beautiful blue eyes to make her characters beschermen.Bepaalde Dame Blanche your very reminiscent of the movie Flodder. In particular, the two cousins ​​J"&amp;"erry with his flowery blouse (Kees Flodder) and the somewhat more rugged and crafty Carl (Johnny Flodder) .Evenals in the film keep the cousins ​​engaged in shady, criminal activity and they end up in dire situations. Yet they find themselves in the nick "&amp;"of time to save every time, unaware of the debris they leave behind. Even sister Flodder Kees (Tatjana) enters the book for the role of Carl sweetheart; Terri-Lynn.De writing style Elvin Post is pleasing. No unnecessary long sentences or difficult languag"&amp;"e. Remarkably, in a chapter multiple characters and situations come by; which is the same switch for the reader. Unfortunately, in the first edition unnecessarily many bumps like no logic in the timeline, not beating times, change of names. In a second pr"&amp;"ess will probably not voorkomen.Ondanks that the plot is not surprising the story has enough tension and the momentum is good at it. The situation flow smoothly into each other and continue to read you. You can predict the ending but you keep having hope "&amp;"for another turn. Attention slackens niet.Dame Blanche, named after the cooking program Jane is a very readable book with an American theme. Not, as stated in the attractive cover, but more literary thriller to describe sensation novel. Pleasant reading! "&amp;"**** (in my opinion Crimezone reading club; 7.5)")</f>
        <v>Jane Raimy is a nice-looking thirty-something successful harvest with its own daily cooking show on television. Her success she owes her natural enthusiasm and spontaneity. Although she Over the years, a lot of trouble with her new manager Palmer; He sees Jane a product and only has eyes for the ratings. Together with her devoted assistant Linda Jane tries to change course again and spontaneity in the psychopath Jerry Lauper program brengen.De recently released zapping sees all his dreams in Jane passed out on television. Backed by the words of his favorite book "The power of constructive thought" he is convinced that he and Jane are made for each other. Jerry does everything for her for him alone krijgen.Om his daily maintenance to provide timber he and his nephew Carl. They live in the house of the Italian Mafia in exchange for various debt collection act together and make them generate even more money robberies together Asian supermarkets. Each with their own purpose; Carl his girlfriend Terri-Lynn please and Jerry to win his muse Jane. Eventually succeed Jerry to a broadcast of Lady Blanche to attend and he goes into the world of Jane. Sweet, naive Jane likes Jerry but a weird guy, but she believes in the goodness of people, and thus they give Jerry unwittingly access to her life. Fortunately there her grandfather and tough inspector Evan with his beautiful blue eyes to make her characters beschermen.Bepaalde Dame Blanche your very reminiscent of the movie Flodder. In particular, the two cousins ​​Jerry with his flowery blouse (Kees Flodder) and the somewhat more rugged and crafty Carl (Johnny Flodder) .Evenals in the film keep the cousins ​​engaged in shady, criminal activity and they end up in dire situations. Yet they find themselves in the nick of time to save every time, unaware of the debris they leave behind. Even sister Flodder Kees (Tatjana) enters the book for the role of Carl sweetheart; Terri-Lynn.De writing style Elvin Post is pleasing. No unnecessary long sentences or difficult language. Remarkably, in a chapter multiple characters and situations come by; which is the same switch for the reader. Unfortunately, in the first edition unnecessarily many bumps like no logic in the timeline, not beating times, change of names. In a second press will probably not voorkomen.Ondanks that the plot is not surprising the story has enough tension and the momentum is good at it. The situation flow smoothly into each other and continue to read you. You can predict the ending but you keep having hope for another turn. Attention slackens niet.Dame Blanche, named after the cooking program Jane is a very readable book with an American theme. Not, as stated in the attractive cover, but more literary thriller to describe sensation novel. Pleasant reading! **** (in my opinion Crimezone reading club; 7.5)</v>
      </c>
    </row>
    <row r="561" ht="15.75" customHeight="1">
      <c r="A561" s="1">
        <v>559.0</v>
      </c>
      <c r="B561" s="3">
        <v>0.0</v>
      </c>
      <c r="C561" s="3">
        <v>0.0</v>
      </c>
      <c r="D561" s="3">
        <v>0.0</v>
      </c>
      <c r="E561" s="3" t="s">
        <v>564</v>
      </c>
      <c r="F561" s="3" t="str">
        <f>IFERROR(__xludf.DUMMYFUNCTION("GOOGLETRANSLATE(E561,""nl"",""en"")"),"Young nurse Henry wakes up in the body of the vijfiger André Stu. It turns out that Henry had an accident and that his brains are transplanted during a covert operation. The operation was successful and now it is up to Henry to pick it up for him in a tot"&amp;"ally unknown life. Henry tries that by exercising the craft of André, similar to that of author Peter Allersma itself: teacher verpleegkunde.Een brain transplant, what impact would it have? What are the practical consequences, as will Peter Allersma not s"&amp;"top. Within no time to André / Hendrik running, without any form of rehabilitation. Anyways the same brains can completely control the new body. Medication to the foreign body to adjust to the body is not required. Also psychological counseling one has ev"&amp;"er heard. Henry is told that this was a covert operation, whether he please keep secret wishes and good luck with the rest of your life. Doei.Hoe Henry acquainted with his new family does just as clumsy, as if the author did not know what he had on them. "&amp;"Allersma seems only to get underway as he pages can tell how long Henry can shape verpleegkunde.Ingelijfd to the profession of teacher has therefore become a visionary thriller, based on an idea that deserved a better effect.")</f>
        <v>Young nurse Henry wakes up in the body of the vijfiger André Stu. It turns out that Henry had an accident and that his brains are transplanted during a covert operation. The operation was successful and now it is up to Henry to pick it up for him in a totally unknown life. Henry tries that by exercising the craft of André, similar to that of author Peter Allersma itself: teacher verpleegkunde.Een brain transplant, what impact would it have? What are the practical consequences, as will Peter Allersma not stop. Within no time to André / Hendrik running, without any form of rehabilitation. Anyways the same brains can completely control the new body. Medication to the foreign body to adjust to the body is not required. Also psychological counseling one has ever heard. Henry is told that this was a covert operation, whether he please keep secret wishes and good luck with the rest of your life. Doei.Hoe Henry acquainted with his new family does just as clumsy, as if the author did not know what he had on them. Allersma seems only to get underway as he pages can tell how long Henry can shape verpleegkunde.Ingelijfd to the profession of teacher has therefore become a visionary thriller, based on an idea that deserved a better effect.</v>
      </c>
    </row>
    <row r="562" ht="15.75" customHeight="1">
      <c r="A562" s="1">
        <v>560.0</v>
      </c>
      <c r="B562" s="3">
        <v>0.0</v>
      </c>
      <c r="C562" s="3">
        <v>0.0</v>
      </c>
      <c r="D562" s="3">
        <v>0.0</v>
      </c>
      <c r="E562" s="3" t="s">
        <v>565</v>
      </c>
      <c r="F562" s="3" t="str">
        <f>IFERROR(__xludf.DUMMYFUNCTION("GOOGLETRANSLATE(E562,""nl"",""en"")"),"Have read some very enthusiastic responses dt book but I could not appeal. The first part began promising and was also quite good, then drop it completely and get it not well.I thought it was a strange and incredible book that I have nothing to understand"&amp;".")</f>
        <v>Have read some very enthusiastic responses dt book but I could not appeal. The first part began promising and was also quite good, then drop it completely and get it not well.I thought it was a strange and incredible book that I have nothing to understand.</v>
      </c>
    </row>
    <row r="563" ht="15.75" customHeight="1">
      <c r="A563" s="1">
        <v>561.0</v>
      </c>
      <c r="B563" s="3">
        <v>0.0</v>
      </c>
      <c r="C563" s="3">
        <v>1.0</v>
      </c>
      <c r="D563" s="3">
        <v>0.0</v>
      </c>
      <c r="E563" s="3" t="s">
        <v>566</v>
      </c>
      <c r="F563" s="3" t="str">
        <f>IFERROR(__xludf.DUMMYFUNCTION("GOOGLETRANSLATE(E563,""nl"",""en"")"),"I think the mother Bo not sympathetic vrouw.Bij every action they take you think, ""they will not really going to do?"" For then indeed do. Actions that often only the problem but larger. And then walk pathetic do about all the injustices and difficulties"&amp;" they suffer in contact komt.Bo a common problem in thrillers: the female protagonist does stupid, really stupid, things for the greater good. In this case, to protect her daughter. She thinks too much with her emotion and too little ratio. Making everyth"&amp;"ing ontspoort.De most sympathy I have for hiding daughter Eva, with her 16 years a lot on her plate krijgt.Een part of the plot, which was obviously quite quickly for me, is a brilliant way for the characters in the book. Chapeau for this invention! We as"&amp;" readers can not do anything with this instruction, because we have no picture. But despite ... genius! A few fun again for me is that the story takes place in familiar territory. Therefore go the sites and stories more life.The story is well constructed "&amp;"and at the end I was still verrast.4 stars")</f>
        <v>I think the mother Bo not sympathetic vrouw.Bij every action they take you think, "they will not really going to do?" For then indeed do. Actions that often only the problem but larger. And then walk pathetic do about all the injustices and difficulties they suffer in contact komt.Bo a common problem in thrillers: the female protagonist does stupid, really stupid, things for the greater good. In this case, to protect her daughter. She thinks too much with her emotion and too little ratio. Making everything ontspoort.De most sympathy I have for hiding daughter Eva, with her 16 years a lot on her plate krijgt.Een part of the plot, which was obviously quite quickly for me, is a brilliant way for the characters in the book. Chapeau for this invention! We as readers can not do anything with this instruction, because we have no picture. But despite ... genius! A few fun again for me is that the story takes place in familiar territory. Therefore go the sites and stories more life.The story is well constructed and at the end I was still verrast.4 stars</v>
      </c>
    </row>
    <row r="564" ht="15.75" customHeight="1">
      <c r="A564" s="1">
        <v>562.0</v>
      </c>
      <c r="B564" s="3">
        <v>0.0</v>
      </c>
      <c r="C564" s="3">
        <v>0.0</v>
      </c>
      <c r="D564" s="3">
        <v>0.0</v>
      </c>
      <c r="E564" s="3" t="s">
        <v>567</v>
      </c>
      <c r="F564" s="3" t="str">
        <f>IFERROR(__xludf.DUMMYFUNCTION("GOOGLETRANSLATE(E564,""nl"",""en"")"),"Book begins very promising, but I think the end rather disappointing. The book you know how to captivate and reads easily. You come into the grip of the Child, and let him not go. Another end it was a great book !!")</f>
        <v>Book begins very promising, but I think the end rather disappointing. The book you know how to captivate and reads easily. You come into the grip of the Child, and let him not go. Another end it was a great book !!</v>
      </c>
    </row>
    <row r="565" ht="15.75" customHeight="1">
      <c r="A565" s="1">
        <v>563.0</v>
      </c>
      <c r="B565" s="3">
        <v>1.0</v>
      </c>
      <c r="C565" s="3">
        <v>1.0</v>
      </c>
      <c r="D565" s="3">
        <v>1.0</v>
      </c>
      <c r="E565" s="3" t="s">
        <v>568</v>
      </c>
      <c r="F565" s="3" t="str">
        <f>IFERROR(__xludf.DUMMYFUNCTION("GOOGLETRANSLATE(E565,""nl"",""en"")"),"It was a real pleasure to see how the story of Jana her life slowly began to form krijgen.Als they themselves will start its investigation then you understand why they do not actually want the rest here something from it may know.This debut is best a good"&amp;" start of a series with Jana starring some character may best deepened worden.Deze thriller allowed me to get a sequel and I would definitely read.")</f>
        <v>It was a real pleasure to see how the story of Jana her life slowly began to form krijgen.Als they themselves will start its investigation then you understand why they do not actually want the rest here something from it may know.This debut is best a good start of a series with Jana starring some character may best deepened worden.Deze thriller allowed me to get a sequel and I would definitely read.</v>
      </c>
    </row>
    <row r="566" ht="15.75" customHeight="1">
      <c r="A566" s="1">
        <v>564.0</v>
      </c>
      <c r="B566" s="3">
        <v>0.0</v>
      </c>
      <c r="C566" s="3">
        <v>0.0</v>
      </c>
      <c r="D566" s="3">
        <v>0.0</v>
      </c>
      <c r="E566" s="3" t="s">
        <v>569</v>
      </c>
      <c r="F566" s="3" t="str">
        <f>IFERROR(__xludf.DUMMYFUNCTION("GOOGLETRANSLATE(E566,""nl"",""en"")"),"Michael Koryta, (20-09-1980), lives in Bloomington, Indiana, where he works for a detective agency and the Indiana University lecturer in journalism. Despite his young age he is already a successful writer. His debut novel Tonight I Said Goodbye was not o"&amp;"nly nominated, but also immediately won the prestigious award for the best private detective book. In America, published four books of Michael Koryta, the third appears in the Netherlands. A Welcome Grave, Michael's third book about private investigator L"&amp;"incoln Perry, is published in the Netherlands under the title B.E.G.R.A.V.E.N.In B.E.G.R.A.V.E.N. private investigator Lincoln Perry is suspected of the murder of lawyer Alex Jefferson. Perry Jefferson and his sworn enemies from the moment the latter is t"&amp;"he fiancé of the other ran away. For the police, it is an excellent suspect, even further into trouble when he commissioned his ex-fiancée believed. She asks him if he her foster son, the principal heir of the lawyer can detect. The experienced Perry find"&amp;"s him pretty quickly, but is powerless as it commits suicide before his eyes. The police, however, refused the private investigator to go out suicide and also suspected of the murder. Perry no choice but, with the help of his partner, the mystery of the s"&amp;"uicide to solve and also suggests the killer of Alex Jefferson to vinden.Als thriller B.E.G.R.A.V.E.N. disappoint. The story just will not be exciting and the characters unconvincing. Lincoln Perry protagonist is presented as the new Mike Hammer, but with"&amp;"out his harshness and without their attraction to women. The private detective is not cool, it's just boring. The police forces of various states are very very shambling showing all lead detectives to tunnel vision, allowing them to concentrate only on on"&amp;"e suspect. Taciturn criminal Thor seems completely lame excuse: a mysterious, super heavy criminal committed selflessly, with actions that are easy life would kosten.Aan to the end of the story tries writer Michael Koryta still original to come out of the"&amp;" corner with a unexpected plot twist. Both the unexpected as the original, however, does not come from the paint, making the book ends as it began: predictable B.E.G.R.A.V.E.N!. is a real thirteen a dozen thriller. Relaxing reading material where you not "&amp;"have to think where you mostly not much to expect.")</f>
        <v>Michael Koryta, (20-09-1980), lives in Bloomington, Indiana, where he works for a detective agency and the Indiana University lecturer in journalism. Despite his young age he is already a successful writer. His debut novel Tonight I Said Goodbye was not only nominated, but also immediately won the prestigious award for the best private detective book. In America, published four books of Michael Koryta, the third appears in the Netherlands. A Welcome Grave, Michael's third book about private investigator Lincoln Perry, is published in the Netherlands under the title B.E.G.R.A.V.E.N.In B.E.G.R.A.V.E.N. private investigator Lincoln Perry is suspected of the murder of lawyer Alex Jefferson. Perry Jefferson and his sworn enemies from the moment the latter is the fiancé of the other ran away. For the police, it is an excellent suspect, even further into trouble when he commissioned his ex-fiancée believed. She asks him if he her foster son, the principal heir of the lawyer can detect. The experienced Perry finds him pretty quickly, but is powerless as it commits suicide before his eyes. The police, however, refused the private investigator to go out suicide and also suspected of the murder. Perry no choice but, with the help of his partner, the mystery of the suicide to solve and also suggests the killer of Alex Jefferson to vinden.Als thriller B.E.G.R.A.V.E.N. disappoint. The story just will not be exciting and the characters unconvincing. Lincoln Perry protagonist is presented as the new Mike Hammer, but without his harshness and without their attraction to women. The private detective is not cool, it's just boring. The police forces of various states are very very shambling showing all lead detectives to tunnel vision, allowing them to concentrate only on one suspect. Taciturn criminal Thor seems completely lame excuse: a mysterious, super heavy criminal committed selflessly, with actions that are easy life would kosten.Aan to the end of the story tries writer Michael Koryta still original to come out of the corner with a unexpected plot twist. Both the unexpected as the original, however, does not come from the paint, making the book ends as it began: predictable B.E.G.R.A.V.E.N!. is a real thirteen a dozen thriller. Relaxing reading material where you not have to think where you mostly not much to expect.</v>
      </c>
    </row>
    <row r="567" ht="15.75" customHeight="1">
      <c r="A567" s="1">
        <v>565.0</v>
      </c>
      <c r="B567" s="3">
        <v>0.0</v>
      </c>
      <c r="C567" s="3">
        <v>0.0</v>
      </c>
      <c r="D567" s="3">
        <v>0.0</v>
      </c>
      <c r="E567" s="3" t="s">
        <v>570</v>
      </c>
      <c r="F567" s="3" t="str">
        <f>IFERROR(__xludf.DUMMYFUNCTION("GOOGLETRANSLATE(E567,""nl"",""en"")"),"The reason to take it out of the bookstore was simple: a book about a fascinating period, a thriller on Dutch soil and a subject which I thought something off namely, Dutch schilderkunst.Het book pleasant to read, but soon leads to the conclusion it is mo"&amp;"re a children's book than a book adults.The plot is simple, the main character always saves himself from seemingly impossible situations and hardly suffers from the social context of its time! There was so much more can be made, especially if the true tha"&amp;"t the author has done extensive research on the Amsterdam in the Golden century.It is no more than a book on the train!")</f>
        <v>The reason to take it out of the bookstore was simple: a book about a fascinating period, a thriller on Dutch soil and a subject which I thought something off namely, Dutch schilderkunst.Het book pleasant to read, but soon leads to the conclusion it is more a children's book than a book adults.The plot is simple, the main character always saves himself from seemingly impossible situations and hardly suffers from the social context of its time! There was so much more can be made, especially if the true that the author has done extensive research on the Amsterdam in the Golden century.It is no more than a book on the train!</v>
      </c>
    </row>
    <row r="568" ht="15.75" customHeight="1">
      <c r="A568" s="1">
        <v>566.0</v>
      </c>
      <c r="B568" s="3">
        <v>0.0</v>
      </c>
      <c r="C568" s="3">
        <v>0.0</v>
      </c>
      <c r="D568" s="3">
        <v>0.0</v>
      </c>
      <c r="E568" s="3" t="s">
        <v>571</v>
      </c>
      <c r="F568" s="3" t="str">
        <f>IFERROR(__xludf.DUMMYFUNCTION("GOOGLETRANSLATE(E568,""nl"",""en"")"),"Sandrine Jolie is the pseudonym for a Dutch-Belgian author who has already written books under the name Linda Rijn.De author has years of experience in court and relies on it to incorporate them into her books. Soixante Neuf is the first erotic thriller f"&amp;"rom her hand and also the first book in the series G-reeks.Een thrillers whose intention is that eroticism and crime alternate and in which they are combined in a subtle way. For example, the least read on the back cover of her boek.In 'Soixante Neuf Sand"&amp;"y G gets to the job undercover in the world of seksclub.Nadat there two murders committed in the sex club Soixante Neuf sit detectives with their hands in the hair. They can not find any clue to the perpetrator. It is therefore the task of Sanne Romijn as"&amp;" Sandy G to infiltrate the environment of Ramses Barbino and the offender ontmaskeren.'Soixante Neuf pretends to be an erotic thriller but if you read this book you stay very long on your appetite to sit. The erotic scenes are brought few subtle and the b"&amp;"ook is absolutely not spannend.Het story is very simple and the reader is very difficult to let you carry involves verhaal.Wie a straight forward story, written in a very simple writing style, this book will be a nice snack vinden.De reader who loves rath"&amp;"er complicated storylines and intrigue, remains unsatisfied zitten.Spanning eroticism and you should not expect, however, though the back cover says it has tegendeel.Voor me Soixante Neuf and therefore not many language, style and spelling errors do not m"&amp;"ake it better on.The seems that the book should come with erotic hype of the moment and that is very unfortunate.")</f>
        <v>Sandrine Jolie is the pseudonym for a Dutch-Belgian author who has already written books under the name Linda Rijn.De author has years of experience in court and relies on it to incorporate them into her books. Soixante Neuf is the first erotic thriller from her hand and also the first book in the series G-reeks.Een thrillers whose intention is that eroticism and crime alternate and in which they are combined in a subtle way. For example, the least read on the back cover of her boek.In 'Soixante Neuf Sandy G gets to the job undercover in the world of seksclub.Nadat there two murders committed in the sex club Soixante Neuf sit detectives with their hands in the hair. They can not find any clue to the perpetrator. It is therefore the task of Sanne Romijn as Sandy G to infiltrate the environment of Ramses Barbino and the offender ontmaskeren.'Soixante Neuf pretends to be an erotic thriller but if you read this book you stay very long on your appetite to sit. The erotic scenes are brought few subtle and the book is absolutely not spannend.Het story is very simple and the reader is very difficult to let you carry involves verhaal.Wie a straight forward story, written in a very simple writing style, this book will be a nice snack vinden.De reader who loves rather complicated storylines and intrigue, remains unsatisfied zitten.Spanning eroticism and you should not expect, however, though the back cover says it has tegendeel.Voor me Soixante Neuf and therefore not many language, style and spelling errors do not make it better on.The seems that the book should come with erotic hype of the moment and that is very unfortunate.</v>
      </c>
    </row>
    <row r="569" ht="15.75" customHeight="1">
      <c r="A569" s="1">
        <v>567.0</v>
      </c>
      <c r="B569" s="3">
        <v>0.0</v>
      </c>
      <c r="C569" s="3">
        <v>0.0</v>
      </c>
      <c r="D569" s="3">
        <v>0.0</v>
      </c>
      <c r="E569" s="3" t="s">
        <v>572</v>
      </c>
      <c r="F569" s="3" t="str">
        <f>IFERROR(__xludf.DUMMYFUNCTION("GOOGLETRANSLATE(E569,""nl"",""en"")"),"Was it really the purpose of Clare Littleford to write or was it an idea of ​​the PR department of the publishing house to these two infamous words on the cover to put a literary thriller? In any case, Endangered is anything but a thriller and not at all "&amp;"literary. No heartbeat, this book is exciting. As an incorrigible optimist I remained but read on, hoping that the story would really begin in the next chapter. Lost effort. Instead of a thrilling quest for the missing girl Sophie and a story full of plot"&amp;" twists and possible suspects, we get über story about a man with problems at work that he has time something in the diary of Sophie reads and to the end book yours at last (a bit) in action shooting and actively searches for the girl. Luckily the plot su"&amp;"rprisingly, otherwise the book have been all a mouthful. The writing style did not really excite me. Constant there is a narrator speaking. Firstly protagonist Peter, but when he's reading the diary, Sophie is the narrator. Eventually came to me that you-"&amp;"I thoroughly throat out. Any depth you should not expect. All the characters remain superficial. You teach them not really know, let alone understand. So Peter is quite impracticable. Obsessed with the girl he desperately wants to know where Sophie is and"&amp;" hopes to find clues in the diary. Now, if I were Peter, I'd swallow that journal in a few hours and if necessary watching instantly on the last page. But he has hardly read twenty pages of the book after a month. Strange obsession! Threatened is a book l"&amp;"abeled literary thriller not deserve. These words on the cover was my expectations probably different than when they got out there. A blunder of the publishing house, as I now do not look straight forward to new work by Clare Litte Ford.")</f>
        <v>Was it really the purpose of Clare Littleford to write or was it an idea of ​​the PR department of the publishing house to these two infamous words on the cover to put a literary thriller? In any case, Endangered is anything but a thriller and not at all literary. No heartbeat, this book is exciting. As an incorrigible optimist I remained but read on, hoping that the story would really begin in the next chapter. Lost effort. Instead of a thrilling quest for the missing girl Sophie and a story full of plot twists and possible suspects, we get über story about a man with problems at work that he has time something in the diary of Sophie reads and to the end book yours at last (a bit) in action shooting and actively searches for the girl. Luckily the plot surprisingly, otherwise the book have been all a mouthful. The writing style did not really excite me. Constant there is a narrator speaking. Firstly protagonist Peter, but when he's reading the diary, Sophie is the narrator. Eventually came to me that you-I thoroughly throat out. Any depth you should not expect. All the characters remain superficial. You teach them not really know, let alone understand. So Peter is quite impracticable. Obsessed with the girl he desperately wants to know where Sophie is and hopes to find clues in the diary. Now, if I were Peter, I'd swallow that journal in a few hours and if necessary watching instantly on the last page. But he has hardly read twenty pages of the book after a month. Strange obsession! Threatened is a book labeled literary thriller not deserve. These words on the cover was my expectations probably different than when they got out there. A blunder of the publishing house, as I now do not look straight forward to new work by Clare Litte Ford.</v>
      </c>
    </row>
    <row r="570" ht="15.75" customHeight="1">
      <c r="A570" s="1">
        <v>568.0</v>
      </c>
      <c r="B570" s="3">
        <v>1.0</v>
      </c>
      <c r="C570" s="3">
        <v>0.0</v>
      </c>
      <c r="D570" s="3">
        <v>1.0</v>
      </c>
      <c r="E570" s="3" t="s">
        <v>573</v>
      </c>
      <c r="F570" s="3" t="str">
        <f>IFERROR(__xludf.DUMMYFUNCTION("GOOGLETRANSLATE(E570,""nl"",""en"")"),"Koos of Zomeren (1946) already made its debut in 1965 with the collection of poems The cycling race of Hank. As part of its fifty-authorship has now started all appeared. In the intervening fifty years published by him include columns, diaries, novels, st"&amp;"ories, poetry, journals, anthologies and thrillers. He therefore all possible genres and literary disciplines involved gehouden.Alles started is essentially a showcase of Van Zomerens oeuvre, many of his style exercises in this book. Sometimes the book of"&amp;" essayistic doing, and then subsequently to diary-like traits. There are even two poems for. In all started from Zomeren talks including on his writing, science (his passion), his family history and his dealings with the modern digitized maatschappij.Grap"&amp;"pig are the passages in which his disinterest in the ICT and social media all vents. An old disposable Nokia is the most advanced what he has. It interests him simply just not all. The same goes for the debate about the pros and cons of social media. ""My"&amp;" need I have largely left in the SP. And apart from that, if something has fed my aversion to computers and accessories in 1975 to play a role in the public debate, it was the endless bullshit about it."" And further ""In short, I fear that the new media "&amp;"of me would demand a degree of insincerity that I simply can not afford."" At the same time he wonders whether his opposition or disinterest not something convulsive and if he is not more should do his best to still join the modern era to vinden.Ergens wa"&amp;"y into the book he contemplates the end of his authorship. He has considered several times to stop writing, but he does not know who he would miss. Previously he was a name, but nowadays there are not many people who come to his lectures. He might as well"&amp;" keep on going. He puts the following needs: ""If the long-term of the special of my writing, I thought, I should even continue it as long as possible."" This kind thoughts and aspirations makes reading all started at times it waard.Dit book is probably b"&amp;"est suited to the reader who is familiar with the work and interests of Koos van Zomeren. Which will be able to find much in the many anecdotes and references to earlier books. That recognition is useful if not necessary to appreciate this book fully. He "&amp;"does meticulous record of growth and genesis of different types of orchids, which not only pages, but keep all the chapters. It literally keeps notes in a notebook that claims of flowers from day to day. Not everyone equally interesting takes to set it on"&amp;"ce euphemistically. Those not familiar with doing Koos van Zomeren there may be wise to book left to pass and to choose a more accessible title.")</f>
        <v>Koos of Zomeren (1946) already made its debut in 1965 with the collection of poems The cycling race of Hank. As part of its fifty-authorship has now started all appeared. In the intervening fifty years published by him include columns, diaries, novels, stories, poetry, journals, anthologies and thrillers. He therefore all possible genres and literary disciplines involved gehouden.Alles started is essentially a showcase of Van Zomerens oeuvre, many of his style exercises in this book. Sometimes the book of essayistic doing, and then subsequently to diary-like traits. There are even two poems for. In all started from Zomeren talks including on his writing, science (his passion), his family history and his dealings with the modern digitized maatschappij.Grappig are the passages in which his disinterest in the ICT and social media all vents. An old disposable Nokia is the most advanced what he has. It interests him simply just not all. The same goes for the debate about the pros and cons of social media. "My need I have largely left in the SP. And apart from that, if something has fed my aversion to computers and accessories in 1975 to play a role in the public debate, it was the endless bullshit about it." And further "In short, I fear that the new media of me would demand a degree of insincerity that I simply can not afford." At the same time he wonders whether his opposition or disinterest not something convulsive and if he is not more should do his best to still join the modern era to vinden.Ergens way into the book he contemplates the end of his authorship. He has considered several times to stop writing, but he does not know who he would miss. Previously he was a name, but nowadays there are not many people who come to his lectures. He might as well keep on going. He puts the following needs: "If the long-term of the special of my writing, I thought, I should even continue it as long as possible." This kind thoughts and aspirations makes reading all started at times it waard.Dit book is probably best suited to the reader who is familiar with the work and interests of Koos van Zomeren. Which will be able to find much in the many anecdotes and references to earlier books. That recognition is useful if not necessary to appreciate this book fully. He does meticulous record of growth and genesis of different types of orchids, which not only pages, but keep all the chapters. It literally keeps notes in a notebook that claims of flowers from day to day. Not everyone equally interesting takes to set it once euphemistically. Those not familiar with doing Koos van Zomeren there may be wise to book left to pass and to choose a more accessible title.</v>
      </c>
    </row>
    <row r="571" ht="15.75" customHeight="1">
      <c r="A571" s="1">
        <v>569.0</v>
      </c>
      <c r="B571" s="3">
        <v>1.0</v>
      </c>
      <c r="C571" s="3">
        <v>1.0</v>
      </c>
      <c r="D571" s="3">
        <v>1.0</v>
      </c>
      <c r="E571" s="3" t="s">
        <v>574</v>
      </c>
      <c r="F571" s="3" t="str">
        <f>IFERROR(__xludf.DUMMYFUNCTION("GOOGLETRANSLATE(E571,""nl"",""en"")"),"Before people came to live the others were already there, the others include werewolves and vampires, but then something else than what we are accustomed. the others and people live together and have accepted each other as far as possible. Simon follows y"&amp;"ou which one of the others and is a werewolf. He lives in a neighborhood where others live and where people are not accepted. there is a man who serves as a liaison between the outside world and the others. Meg get that contact and that soon changes how o"&amp;"thers think about it people. but Meg has a past. she is a prophet and blood can they see themselves cut visions. she is running away from the institution where she lives and want nothing more than to get her back and have everything over there. like the f"&amp;"act that history become explained first. This book is exciting but also funny and touching. find the story very original even the days of the week are different than we are accustomed. You can definitely recommend this series.")</f>
        <v>Before people came to live the others were already there, the others include werewolves and vampires, but then something else than what we are accustomed. the others and people live together and have accepted each other as far as possible. Simon follows you which one of the others and is a werewolf. He lives in a neighborhood where others live and where people are not accepted. there is a man who serves as a liaison between the outside world and the others. Meg get that contact and that soon changes how others think about it people. but Meg has a past. she is a prophet and blood can they see themselves cut visions. she is running away from the institution where she lives and want nothing more than to get her back and have everything over there. like the fact that history become explained first. This book is exciting but also funny and touching. find the story very original even the days of the week are different than we are accustomed. You can definitely recommend this series.</v>
      </c>
    </row>
    <row r="572" ht="15.75" customHeight="1">
      <c r="A572" s="1">
        <v>570.0</v>
      </c>
      <c r="B572" s="3">
        <v>1.0</v>
      </c>
      <c r="C572" s="3">
        <v>1.0</v>
      </c>
      <c r="D572" s="3">
        <v>1.0</v>
      </c>
      <c r="E572" s="3" t="s">
        <v>575</v>
      </c>
      <c r="F572" s="3" t="str">
        <f>IFERROR(__xludf.DUMMYFUNCTION("GOOGLETRANSLATE(E572,""nl"",""en"")"),"This is a good book boring. Imagine yourself in the world of family Riebeek, Menno father, mother and their son Sascha. The problems start when the emergence participate in poker tournaments debts and his son Menno money leent.De blackmailers start with t"&amp;"he son so at their own transport case Menno to eindigen.Wanneer not leave alone the criminal even Sascha, Menno is itself behind main culprit aan.Een story about an ordinary happy family with their little problems, a teenage son, his own business and ever"&amp;"yday worries. Until they end up in a criminal's hands do not know of districts. This large gevolgen.De characters are properly displayed, you feel their fear of what is to come. A bit naive to let you as an adult to transport drugs to repay your debt. Esp"&amp;"ecially if you know in advance that the person already a criminal heeft.Het criminal world is put down as it is with extortion and settlement.")</f>
        <v>This is a good book boring. Imagine yourself in the world of family Riebeek, Menno father, mother and their son Sascha. The problems start when the emergence participate in poker tournaments debts and his son Menno money leent.De blackmailers start with the son so at their own transport case Menno to eindigen.Wanneer not leave alone the criminal even Sascha, Menno is itself behind main culprit aan.Een story about an ordinary happy family with their little problems, a teenage son, his own business and everyday worries. Until they end up in a criminal's hands do not know of districts. This large gevolgen.De characters are properly displayed, you feel their fear of what is to come. A bit naive to let you as an adult to transport drugs to repay your debt. Especially if you know in advance that the person already a criminal heeft.Het criminal world is put down as it is with extortion and settlement.</v>
      </c>
    </row>
    <row r="573" ht="15.75" customHeight="1">
      <c r="A573" s="1">
        <v>571.0</v>
      </c>
      <c r="B573" s="3">
        <v>0.0</v>
      </c>
      <c r="C573" s="3">
        <v>0.0</v>
      </c>
      <c r="D573" s="3">
        <v>0.0</v>
      </c>
      <c r="E573" s="3" t="s">
        <v>576</v>
      </c>
      <c r="F573" s="3" t="str">
        <f>IFERROR(__xludf.DUMMYFUNCTION("GOOGLETRANSLATE(E573,""nl"",""en"")"),"Judging from what I heard about it and read, I expected a hell of a thriller. However, this is rather disappointing! The story depends on coincidences together, is not particularly exciting, and I was annoyed by the use of short sentences, what with quite"&amp;" opsommerig came over and did not really read fine. The naming of many colors I really superfluous! The main character in the book is fairly well put down, and so did her parents. The rest is pretty implausible about it, you read it through because you wa"&amp;"nt to know how it really is. But in the end do you ensure that this I've already read and was authored by me quite laughable about.The her debut, which she releases after winning a writing contest. This book is a reasonable snack you reads in an afternoon"&amp;". The book has it all just not, but many readers will see through this. For book two I just hope that real strong thriller.")</f>
        <v>Judging from what I heard about it and read, I expected a hell of a thriller. However, this is rather disappointing! The story depends on coincidences together, is not particularly exciting, and I was annoyed by the use of short sentences, what with quite opsommerig came over and did not really read fine. The naming of many colors I really superfluous! The main character in the book is fairly well put down, and so did her parents. The rest is pretty implausible about it, you read it through because you want to know how it really is. But in the end do you ensure that this I've already read and was authored by me quite laughable about.The her debut, which she releases after winning a writing contest. This book is a reasonable snack you reads in an afternoon. The book has it all just not, but many readers will see through this. For book two I just hope that real strong thriller.</v>
      </c>
    </row>
    <row r="574" ht="15.75" customHeight="1">
      <c r="A574" s="1">
        <v>572.0</v>
      </c>
      <c r="B574" s="3">
        <v>1.0</v>
      </c>
      <c r="C574" s="3">
        <v>1.0</v>
      </c>
      <c r="D574" s="3">
        <v>1.0</v>
      </c>
      <c r="E574" s="3" t="s">
        <v>577</v>
      </c>
      <c r="F574" s="3" t="str">
        <f>IFERROR(__xludf.DUMMYFUNCTION("GOOGLETRANSLATE(E574,""nl"",""en"")"),"Just a thick 5 points, a great novel, but nothing too much biblical savor the beginning to the end until you know how the story now in another zit.Aanrader")</f>
        <v>Just a thick 5 points, a great novel, but nothing too much biblical savor the beginning to the end until you know how the story now in another zit.Aanrader</v>
      </c>
    </row>
    <row r="575" ht="15.75" customHeight="1">
      <c r="A575" s="1">
        <v>573.0</v>
      </c>
      <c r="B575" s="3">
        <v>0.0</v>
      </c>
      <c r="C575" s="3">
        <v>0.0</v>
      </c>
      <c r="D575" s="3">
        <v>0.0</v>
      </c>
      <c r="E575" s="3" t="s">
        <v>578</v>
      </c>
      <c r="F575" s="3" t="str">
        <f>IFERROR(__xludf.DUMMYFUNCTION("GOOGLETRANSLATE(E575,""nl"",""en"")"),"So many positive reviews about the book, which also contains significant urban fantasy elements: it must be good! I thought. But when I started reading this book were my (perhaps too high strung ?!) expectations considerably in the bottom beaten. This is,"&amp;" in short, an extraordinary paranormal romance story in a much too thick jacket. The characters I decided not charmed (the word ""cardboard"" comes to mind), the story was predictable and could hardly captivate me, and, well, the summary is ""TL-DR. Did t"&amp;"he book away in the hope that someone else indeed enjoy them. So why two stars instead of one? Alas, it was written quite smooth, as such.")</f>
        <v>So many positive reviews about the book, which also contains significant urban fantasy elements: it must be good! I thought. But when I started reading this book were my (perhaps too high strung ?!) expectations considerably in the bottom beaten. This is, in short, an extraordinary paranormal romance story in a much too thick jacket. The characters I decided not charmed (the word "cardboard" comes to mind), the story was predictable and could hardly captivate me, and, well, the summary is "TL-DR. Did the book away in the hope that someone else indeed enjoy them. So why two stars instead of one? Alas, it was written quite smooth, as such.</v>
      </c>
    </row>
    <row r="576" ht="15.75" customHeight="1">
      <c r="A576" s="1">
        <v>574.0</v>
      </c>
      <c r="B576" s="3">
        <v>0.0</v>
      </c>
      <c r="C576" s="3">
        <v>0.0</v>
      </c>
      <c r="D576" s="3">
        <v>0.0</v>
      </c>
      <c r="E576" s="3" t="s">
        <v>579</v>
      </c>
      <c r="F576" s="3" t="str">
        <f>IFERROR(__xludf.DUMMYFUNCTION("GOOGLETRANSLATE(E576,""nl"",""en"")"),"Rarely a bad book gelezenLangdradig, boring and ridiculous end shame it seemed a good boekZal not quickly read another book by this author")</f>
        <v>Rarely a bad book gelezenLangdradig, boring and ridiculous end shame it seemed a good boekZal not quickly read another book by this author</v>
      </c>
    </row>
    <row r="577" ht="15.75" customHeight="1">
      <c r="A577" s="1">
        <v>575.0</v>
      </c>
      <c r="B577" s="3">
        <v>0.0</v>
      </c>
      <c r="C577" s="3">
        <v>0.0</v>
      </c>
      <c r="D577" s="3">
        <v>0.0</v>
      </c>
      <c r="E577" s="3" t="s">
        <v>580</v>
      </c>
      <c r="F577" s="3" t="str">
        <f>IFERROR(__xludf.DUMMYFUNCTION("GOOGLETRANSLATE(E577,""nl"",""en"")"),"It happens to me quite often that I have not read a book to succeed, but this book is still far. Too bad, but so be it. This is not really a review, but rather a personal feeling I overhou after a wrong choice of book (mea culpa) .After more than 120 page"&amp;"s, I am unable to find any experience in the story. A possible explanation I see in: Use short simple sentences, uninteresting characters, a story that can not captivate me .... The story hangs string of unimpressive restaurant visits each time with a lis"&amp;"t of the menu (perhaps unprecedented writing duo has been working in the hospitality industry?). A list of all the things that do not matter and two journalists (the main characters) which actually admitted to the crime scene, which seems hard to believe "&amp;"me. Anyway, after 120 pages I found it quite boring and oppervlakkig.Dat the book was nominated for the Premio Bancarella 2018 is therefore strange. Ultimately, this book did not win the prize. The prize was awarded thank god the magnificent book by Dolor"&amp;"es Redondo ""All this I will give you that"" rightly deserves this award. In this beautiful tip.Onder the cover of ""Life is too short to read books uninteresting"" let this cup pass from me. From the reviews I find many mensendit find a book and then I s"&amp;"till vote yet satisfied that such books began vinden.Ik find an audience for this book after reading ""the Berlin trilogy"" of Philip Kerr. Perhaps the contrast in language and story too big so I have chosen the wrong time for this book to grasp. But a se"&amp;"cond chance does not come.")</f>
        <v>It happens to me quite often that I have not read a book to succeed, but this book is still far. Too bad, but so be it. This is not really a review, but rather a personal feeling I overhou after a wrong choice of book (mea culpa) .After more than 120 pages, I am unable to find any experience in the story. A possible explanation I see in: Use short simple sentences, uninteresting characters, a story that can not captivate me .... The story hangs string of unimpressive restaurant visits each time with a list of the menu (perhaps unprecedented writing duo has been working in the hospitality industry?). A list of all the things that do not matter and two journalists (the main characters) which actually admitted to the crime scene, which seems hard to believe me. Anyway, after 120 pages I found it quite boring and oppervlakkig.Dat the book was nominated for the Premio Bancarella 2018 is therefore strange. Ultimately, this book did not win the prize. The prize was awarded thank god the magnificent book by Dolores Redondo "All this I will give you that" rightly deserves this award. In this beautiful tip.Onder the cover of "Life is too short to read books uninteresting" let this cup pass from me. From the reviews I find many mensendit find a book and then I still vote yet satisfied that such books began vinden.Ik find an audience for this book after reading "the Berlin trilogy" of Philip Kerr. Perhaps the contrast in language and story too big so I have chosen the wrong time for this book to grasp. But a second chance does not come.</v>
      </c>
    </row>
    <row r="578" ht="15.75" customHeight="1">
      <c r="A578" s="1">
        <v>576.0</v>
      </c>
      <c r="B578" s="3">
        <v>0.0</v>
      </c>
      <c r="C578" s="3">
        <v>0.0</v>
      </c>
      <c r="D578" s="3">
        <v>0.0</v>
      </c>
      <c r="E578" s="3" t="s">
        <v>581</v>
      </c>
      <c r="F578" s="3" t="str">
        <f>IFERROR(__xludf.DUMMYFUNCTION("GOOGLETRANSLATE(E578,""nl"",""en"")"),"No ... I found this book worse as cold South, while I was not broken that. Shame about the money, I bought the book new, but sold fortunately. Unbelievable and not interesting and sometimes even annoying. Unfortunately !")</f>
        <v>No ... I found this book worse as cold South, while I was not broken that. Shame about the money, I bought the book new, but sold fortunately. Unbelievable and not interesting and sometimes even annoying. Unfortunately !</v>
      </c>
    </row>
    <row r="579" ht="15.75" customHeight="1">
      <c r="A579" s="1">
        <v>577.0</v>
      </c>
      <c r="B579" s="3">
        <v>0.0</v>
      </c>
      <c r="C579" s="3">
        <v>0.0</v>
      </c>
      <c r="D579" s="3">
        <v>0.0</v>
      </c>
      <c r="E579" s="3" t="s">
        <v>582</v>
      </c>
      <c r="F579" s="3" t="str">
        <f>IFERROR(__xludf.DUMMYFUNCTION("GOOGLETRANSLATE(E579,""nl"",""en"")"),"Despite it's an interesting topic, read this book not easy because of his schrijfstijl.De writer widely touted but this book could bekoren.Ik'm not me then dropped out halfway through the book.")</f>
        <v>Despite it's an interesting topic, read this book not easy because of his schrijfstijl.De writer widely touted but this book could bekoren.Ik'm not me then dropped out halfway through the book.</v>
      </c>
    </row>
    <row r="580" ht="15.75" customHeight="1">
      <c r="A580" s="1">
        <v>578.0</v>
      </c>
      <c r="B580" s="3">
        <v>0.0</v>
      </c>
      <c r="C580" s="3">
        <v>0.0</v>
      </c>
      <c r="D580" s="3">
        <v>0.0</v>
      </c>
      <c r="E580" s="3" t="s">
        <v>583</v>
      </c>
      <c r="F580" s="3" t="str">
        <f>IFERROR(__xludf.DUMMYFUNCTION("GOOGLETRANSLATE(E580,""nl"",""en"")"),"This book I'm reading the book reads very easily to the NS Publieksprijs.Hoewel I have nothing to René van der Gijp. But it is not a subject that fascinates me.")</f>
        <v>This book I'm reading the book reads very easily to the NS Publieksprijs.Hoewel I have nothing to René van der Gijp. But it is not a subject that fascinates me.</v>
      </c>
    </row>
    <row r="581" ht="15.75" customHeight="1">
      <c r="A581" s="1">
        <v>579.0</v>
      </c>
      <c r="B581" s="3">
        <v>0.0</v>
      </c>
      <c r="C581" s="3">
        <v>0.0</v>
      </c>
      <c r="D581" s="3">
        <v>0.0</v>
      </c>
      <c r="E581" s="3" t="s">
        <v>584</v>
      </c>
      <c r="F581" s="3" t="str">
        <f>IFERROR(__xludf.DUMMYFUNCTION("GOOGLETRANSLATE(E581,""nl"",""en"")"),"Anthea has a husband who is unfaithful to her. It separates and remains in the Netherlands with her daughter. Her ex is not exactly faithful wants to study in paying his alimony and their daughter. Therefore decides to travel Anthea to Spain, where her ex"&amp;" lives in opulence. She combines a vacation to establish three weeks. On the first night when she sneaks around in the garden of her ex and an attempt to blackmail him, he is killed. There are several suspects including Anthea.De dead poet is the title of"&amp;" this book. Loek Kessels has good writing skills and write a story that sails. The dead poet you would call a feel-good thriller (exists that category?). An exotic place (in this case, holiday in Spain), a relational story with all sorts of complications,"&amp;" events follow each other rapidly and many suspects. Even men who qualify as new lover passing. There is nothing wrong with feel-good thrillers. A little shiver, a little excitement and know that's right. Criterion obviously remains to a book written well"&amp;" and the plot is believable. This suggested the dead poet disappoint me. There is too much talk of coincidence and it seems as if the author had lost a lot in this book. This creates a sort of overdose: suspects, incidents, emotions and language. On the c"&amp;"over is that it is a literary thriller, but I did not beautifully written book. An example: The smell of garlic flapped towards me. And there are more examples. Anthea is less than a week in Spain if they have been good friends. Many people need half a li"&amp;"fetime to distinguish friends from acquaintances or passers-by. The denouement did not surprise me. Well that ends well you arrive and the romance with a hottie previously discredited by Anthea was. If it is something between those two then there is a lot"&amp;" to discuss. All in all I found this book to be constructed with too many complications and no strong plot. The two stars are due to the smooth writing style Loek Kessels. Because the book reads very rapid way.")</f>
        <v>Anthea has a husband who is unfaithful to her. It separates and remains in the Netherlands with her daughter. Her ex is not exactly faithful wants to study in paying his alimony and their daughter. Therefore decides to travel Anthea to Spain, where her ex lives in opulence. She combines a vacation to establish three weeks. On the first night when she sneaks around in the garden of her ex and an attempt to blackmail him, he is killed. There are several suspects including Anthea.De dead poet is the title of this book. Loek Kessels has good writing skills and write a story that sails. The dead poet you would call a feel-good thriller (exists that category?). An exotic place (in this case, holiday in Spain), a relational story with all sorts of complications, events follow each other rapidly and many suspects. Even men who qualify as new lover passing. There is nothing wrong with feel-good thrillers. A little shiver, a little excitement and know that's right. Criterion obviously remains to a book written well and the plot is believable. This suggested the dead poet disappoint me. There is too much talk of coincidence and it seems as if the author had lost a lot in this book. This creates a sort of overdose: suspects, incidents, emotions and language. On the cover is that it is a literary thriller, but I did not beautifully written book. An example: The smell of garlic flapped towards me. And there are more examples. Anthea is less than a week in Spain if they have been good friends. Many people need half a lifetime to distinguish friends from acquaintances or passers-by. The denouement did not surprise me. Well that ends well you arrive and the romance with a hottie previously discredited by Anthea was. If it is something between those two then there is a lot to discuss. All in all I found this book to be constructed with too many complications and no strong plot. The two stars are due to the smooth writing style Loek Kessels. Because the book reads very rapid way.</v>
      </c>
    </row>
    <row r="582" ht="15.75" customHeight="1">
      <c r="A582" s="1">
        <v>580.0</v>
      </c>
      <c r="B582" s="3">
        <v>0.0</v>
      </c>
      <c r="C582" s="3">
        <v>0.0</v>
      </c>
      <c r="D582" s="3">
        <v>0.0</v>
      </c>
      <c r="E582" s="3" t="s">
        <v>585</v>
      </c>
      <c r="F582" s="3" t="str">
        <f>IFERROR(__xludf.DUMMYFUNCTION("GOOGLETRANSLATE(E582,""nl"",""en"")"),"The story lines are very mixed, you have the story of Door, Mr. Croup and Vandemar and Richard. There is also a little story of the Angel Islington. What happened at the beginning is that by chasing sat and Richard find her bleeding on the street. He deci"&amp;"des to help her with all that dien.In the beginning I did not put so well how it all together. London-top and London flooded into each other. It seemed like in London under part-time but stopped again not ... It was very confusing to me. The writing style"&amp;" got me but not to deal. What exactly was I do not know, but I feel reading the terribly slow and there was just no movement in.The book gave me such a weird feeling I ended up in a leesdip. On the one hand I wanted to discard the book, but on the other h"&amp;"and I just wanted to read further. Although the book is totally me was not turned on yet something made me continue las.Uiteindelijk I read the book after three weeks. It's a great book, unfortunately just not for me.")</f>
        <v>The story lines are very mixed, you have the story of Door, Mr. Croup and Vandemar and Richard. There is also a little story of the Angel Islington. What happened at the beginning is that by chasing sat and Richard find her bleeding on the street. He decides to help her with all that dien.In the beginning I did not put so well how it all together. London-top and London flooded into each other. It seemed like in London under part-time but stopped again not ... It was very confusing to me. The writing style got me but not to deal. What exactly was I do not know, but I feel reading the terribly slow and there was just no movement in.The book gave me such a weird feeling I ended up in a leesdip. On the one hand I wanted to discard the book, but on the other hand I just wanted to read further. Although the book is totally me was not turned on yet something made me continue las.Uiteindelijk I read the book after three weeks. It's a great book, unfortunately just not for me.</v>
      </c>
    </row>
    <row r="583" ht="15.75" customHeight="1">
      <c r="A583" s="1">
        <v>581.0</v>
      </c>
      <c r="B583" s="3">
        <v>1.0</v>
      </c>
      <c r="C583" s="3">
        <v>1.0</v>
      </c>
      <c r="D583" s="3">
        <v>1.0</v>
      </c>
      <c r="E583" s="3" t="s">
        <v>586</v>
      </c>
      <c r="F583" s="3" t="str">
        <f>IFERROR(__xludf.DUMMYFUNCTION("GOOGLETRANSLATE(E583,""nl"",""en"")"),"Yesterday I started in ""The Seven Kingdoms"" by Cinda Williams Chima. I read it in one sitting out. Now it was yesterday's lovely to sit on the mesh, I have great driving around on my scooter and the occasional tasty read. Now I had already read a lot in"&amp;" the book before I thought yesterday .... okay this book I'm reading now in a day. It reads as delicious way! The story covers two main characters. Han a street boy who said a gang farewell to create an option for his sister Mari. Han is a street urchin, "&amp;"a boy of 12 trades and master of none. He only has a mother and a younger sister. They live above the stables. Their father is deceased in war. Han really trying to stay out of trouble but draws like a magnet. He gets an amulet having ""curse pitchers"" ("&amp;"magicians) which strangely seems to react with the silver bands around his arm. And why silver bracelets. He will not dismiss them too. Why all the deaths in the neighborhoods of the city? Other protagonist's Crown Princess Raisa. In the summer, her feast"&amp;" day she is 16 and she comes on the marriage market. Previously she has been 3 years in the Clan of her father. The Prince Consort is a trader from a mountain clan and often from home as Raisa sweet. The Clans are mountain people, they, Raisa, lives on th"&amp;"e plain, in the Stad.Dat she comes on the marriage market is not something they really looking forward to and why is the chief magician still constantly find her mother? Raisa is very protected upbringing and do not really know what is happening in their "&amp;"own city and in the Seven Kingdoms. When her old boyfriend from her youth returns from his first year at the Cadet School, he is her about many things. She wants them naturally firsthand zien.En how come these two storylines together? Read it myself I can"&amp;" definitely recommend")</f>
        <v>Yesterday I started in "The Seven Kingdoms" by Cinda Williams Chima. I read it in one sitting out. Now it was yesterday's lovely to sit on the mesh, I have great driving around on my scooter and the occasional tasty read. Now I had already read a lot in the book before I thought yesterday .... okay this book I'm reading now in a day. It reads as delicious way! The story covers two main characters. Han a street boy who said a gang farewell to create an option for his sister Mari. Han is a street urchin, a boy of 12 trades and master of none. He only has a mother and a younger sister. They live above the stables. Their father is deceased in war. Han really trying to stay out of trouble but draws like a magnet. He gets an amulet having "curse pitchers" (magicians) which strangely seems to react with the silver bands around his arm. And why silver bracelets. He will not dismiss them too. Why all the deaths in the neighborhoods of the city? Other protagonist's Crown Princess Raisa. In the summer, her feast day she is 16 and she comes on the marriage market. Previously she has been 3 years in the Clan of her father. The Prince Consort is a trader from a mountain clan and often from home as Raisa sweet. The Clans are mountain people, they, Raisa, lives on the plain, in the Stad.Dat she comes on the marriage market is not something they really looking forward to and why is the chief magician still constantly find her mother? Raisa is very protected upbringing and do not really know what is happening in their own city and in the Seven Kingdoms. When her old boyfriend from her youth returns from his first year at the Cadet School, he is her about many things. She wants them naturally firsthand zien.En how come these two storylines together? Read it myself I can definitely recommend</v>
      </c>
    </row>
    <row r="584" ht="15.75" customHeight="1">
      <c r="A584" s="1">
        <v>582.0</v>
      </c>
      <c r="B584" s="3">
        <v>1.0</v>
      </c>
      <c r="C584" s="3">
        <v>1.0</v>
      </c>
      <c r="D584" s="3">
        <v>1.0</v>
      </c>
      <c r="E584" s="3" t="s">
        <v>587</v>
      </c>
      <c r="F584" s="3" t="str">
        <f>IFERROR(__xludf.DUMMYFUNCTION("GOOGLETRANSLATE(E584,""nl"",""en"")"),"This is a debut novel by John Anderson. A book that I was right in the grip under me skin crawl and slowly dispersed, Hammer is a former commando who has gone into the security, he must cooperate with the police investigate a murder, the big question is w"&amp;"ho ???? It turns out to include drug and human trafficking, which goes back to Srebrenica where he has been on a mission. Who is the murderer who is the chair? A book with an unexpected ending, which I could not put down")</f>
        <v>This is a debut novel by John Anderson. A book that I was right in the grip under me skin crawl and slowly dispersed, Hammer is a former commando who has gone into the security, he must cooperate with the police investigate a murder, the big question is who ???? It turns out to include drug and human trafficking, which goes back to Srebrenica where he has been on a mission. Who is the murderer who is the chair? A book with an unexpected ending, which I could not put down</v>
      </c>
    </row>
    <row r="585" ht="15.75" customHeight="1">
      <c r="A585" s="1">
        <v>583.0</v>
      </c>
      <c r="B585" s="3">
        <v>1.0</v>
      </c>
      <c r="C585" s="3">
        <v>1.0</v>
      </c>
      <c r="D585" s="3">
        <v>1.0</v>
      </c>
      <c r="E585" s="3" t="s">
        <v>588</v>
      </c>
      <c r="F585" s="3" t="str">
        <f>IFERROR(__xludf.DUMMYFUNCTION("GOOGLETRANSLATE(E585,""nl"",""en"")"),"Two exciting storylines together, one playing at present and in the past, delightful read. The information from the past close to the nice line in it now, it's almost too polished, but that did not spoil the fun for me. The story goes very quickly into ac"&amp;"tion making you look good ""in"" drawn wordt.De Grant County series I can read worden.Zeker exciting enough by itself each book read each other but it bothers at all, to a jerk to read, certainly better than many ""exciting series"" on TV. Do me get along"&amp;" vermaakt.Trouwens, the original title ""Indelible"" means ""Indelible"" I place much better than hidden, but that will be selling technical.")</f>
        <v>Two exciting storylines together, one playing at present and in the past, delightful read. The information from the past close to the nice line in it now, it's almost too polished, but that did not spoil the fun for me. The story goes very quickly into action making you look good "in" drawn wordt.De Grant County series I can read worden.Zeker exciting enough by itself each book read each other but it bothers at all, to a jerk to read, certainly better than many "exciting series" on TV. Do me get along vermaakt.Trouwens, the original title "Indelible" means "Indelible" I place much better than hidden, but that will be selling technical.</v>
      </c>
    </row>
    <row r="586" ht="15.75" customHeight="1">
      <c r="A586" s="1">
        <v>584.0</v>
      </c>
      <c r="B586" s="3">
        <v>0.0</v>
      </c>
      <c r="C586" s="3">
        <v>0.0</v>
      </c>
      <c r="D586" s="3">
        <v>0.0</v>
      </c>
      <c r="E586" s="3" t="s">
        <v>589</v>
      </c>
      <c r="F586" s="3" t="str">
        <f>IFERROR(__xludf.DUMMYFUNCTION("GOOGLETRANSLATE(E586,""nl"",""en"")"),"As a loyal fan Elizabeth George, I was pretty disappointed in this whopper. Just as before, I was bitten to meet Inspector Lynley and Havers inspectuer, so the fact that this speurdersduo this time played no role in the book was the first disappointment. "&amp;"Moreover, I found the story itself, possibly be a correct reflection of the lives of young people in London, at times very boring and sometimes pathetic. I also missed some action in the book. The descriptions and the events that kept repeating, lacked ca"&amp;"pacity and voltage. It is the first, and hopefully also the last book of George, I've put aside, as exciting books to me were to beckon. The end began again what content to win, but really close, I do not really teruggevonden.Ik sincerely Lynley and Haver"&amp;"s to meet again in the next book !!")</f>
        <v>As a loyal fan Elizabeth George, I was pretty disappointed in this whopper. Just as before, I was bitten to meet Inspector Lynley and Havers inspectuer, so the fact that this speurdersduo this time played no role in the book was the first disappointment. Moreover, I found the story itself, possibly be a correct reflection of the lives of young people in London, at times very boring and sometimes pathetic. I also missed some action in the book. The descriptions and the events that kept repeating, lacked capacity and voltage. It is the first, and hopefully also the last book of George, I've put aside, as exciting books to me were to beckon. The end began again what content to win, but really close, I do not really teruggevonden.Ik sincerely Lynley and Havers to meet again in the next book !!</v>
      </c>
    </row>
    <row r="587" ht="15.75" customHeight="1">
      <c r="A587" s="1">
        <v>585.0</v>
      </c>
      <c r="B587" s="3">
        <v>1.0</v>
      </c>
      <c r="C587" s="3">
        <v>1.0</v>
      </c>
      <c r="D587" s="3">
        <v>1.0</v>
      </c>
      <c r="E587" s="3" t="s">
        <v>590</v>
      </c>
      <c r="F587" s="3" t="str">
        <f>IFERROR(__xludf.DUMMYFUNCTION("GOOGLETRANSLATE(E587,""nl"",""en"")"),"What a wonderful and incredibly beautiful story this was. Idd very sorry that this was the last part! But what I enjoyed it here !!! A new number one in my top ten!")</f>
        <v>What a wonderful and incredibly beautiful story this was. Idd very sorry that this was the last part! But what I enjoyed it here !!! A new number one in my top ten!</v>
      </c>
    </row>
    <row r="588" ht="15.75" customHeight="1">
      <c r="A588" s="1">
        <v>586.0</v>
      </c>
      <c r="B588" s="3">
        <v>0.0</v>
      </c>
      <c r="C588" s="3">
        <v>0.0</v>
      </c>
      <c r="D588" s="3">
        <v>1.0</v>
      </c>
      <c r="E588" s="3" t="s">
        <v>591</v>
      </c>
      <c r="F588" s="3" t="str">
        <f>IFERROR(__xludf.DUMMYFUNCTION("GOOGLETRANSLATE(E588,""nl"",""en"")"),"Issa and Gijs, two very good friends comrades being torn apart by a fatal accident (?). How this happened is unfortunately not clear in this story. Shame that such an important detail is not uitgewerkt.Om the story to follow good it is wise to read out at"&amp;" one time, which unfortunately is not for everyone. There are several storylines that some messy overlap.")</f>
        <v>Issa and Gijs, two very good friends comrades being torn apart by a fatal accident (?). How this happened is unfortunately not clear in this story. Shame that such an important detail is not uitgewerkt.Om the story to follow good it is wise to read out at one time, which unfortunately is not for everyone. There are several storylines that some messy overlap.</v>
      </c>
    </row>
    <row r="589" ht="15.75" customHeight="1">
      <c r="A589" s="1">
        <v>587.0</v>
      </c>
      <c r="B589" s="3">
        <v>0.0</v>
      </c>
      <c r="C589" s="3">
        <v>0.0</v>
      </c>
      <c r="D589" s="3">
        <v>0.0</v>
      </c>
      <c r="E589" s="3" t="s">
        <v>592</v>
      </c>
      <c r="F589" s="3" t="str">
        <f>IFERROR(__xludf.DUMMYFUNCTION("GOOGLETRANSLATE(E589,""nl"",""en"")"),"Mwah ... this series is clearly one book too long. What a disappointment, and while I've enjoyed for years so all the supernatural adventures. Incidentally, not every time five stars, but gradually I was still getting closer to that strange Odd Thomas. An"&amp;"d this colorless end. It lacks focus in this story, it all takes too long, the opponents of cardboard, their motives remain unclear and the plot is rushed ... a really crappy ending. Koontz like there was no point anymore. If he had any ideas for more Odd"&amp;". I would say: do not let it sit. For the money Koontz do it to me no longer I doen.Laat stop grumbling. The whole series I found worthwhile. Koontz remains one of my favorite writers (but this must 'ie not do).")</f>
        <v>Mwah ... this series is clearly one book too long. What a disappointment, and while I've enjoyed for years so all the supernatural adventures. Incidentally, not every time five stars, but gradually I was still getting closer to that strange Odd Thomas. And this colorless end. It lacks focus in this story, it all takes too long, the opponents of cardboard, their motives remain unclear and the plot is rushed ... a really crappy ending. Koontz like there was no point anymore. If he had any ideas for more Odd. I would say: do not let it sit. For the money Koontz do it to me no longer I doen.Laat stop grumbling. The whole series I found worthwhile. Koontz remains one of my favorite writers (but this must 'ie not do).</v>
      </c>
    </row>
    <row r="590" ht="15.75" customHeight="1">
      <c r="A590" s="1">
        <v>588.0</v>
      </c>
      <c r="B590" s="3">
        <v>1.0</v>
      </c>
      <c r="C590" s="3">
        <v>1.0</v>
      </c>
      <c r="D590" s="3">
        <v>1.0</v>
      </c>
      <c r="E590" s="3" t="s">
        <v>593</v>
      </c>
      <c r="F590" s="3" t="str">
        <f>IFERROR(__xludf.DUMMYFUNCTION("GOOGLETRANSLATE(E590,""nl"",""en"")"),"The flight reads like a particular book. The story is special in the sense that violent things happen in a short period. Carrasco gives shape by descriptions that can be placed directly in the environment in which it takes place. Apart is that the names a"&amp;"re not called by the main characters. He limited to: the goatherd (not only tending his goats, but the boy), the boy (which is on the run) and right (who wants to apply) .It is not clear why the boy the air is beaten or that he beschuldigd.De way of descr"&amp;"ibing appealing. You are, as it were myself constantly covered in dust from the dusty plains where the story afspeelt..De metaphors Carrasco used fire regularly and therefore not always speak aan.Zijn final sentence is phenomenal. When it finally neverthe"&amp;"less once again going to rain Carrasco concludes: Then he walked back to the door and stood there while standing watch how God it rained for just the thumb screws which said looser draaide.Zoals: Phenomenal !!")</f>
        <v>The flight reads like a particular book. The story is special in the sense that violent things happen in a short period. Carrasco gives shape by descriptions that can be placed directly in the environment in which it takes place. Apart is that the names are not called by the main characters. He limited to: the goatherd (not only tending his goats, but the boy), the boy (which is on the run) and right (who wants to apply) .It is not clear why the boy the air is beaten or that he beschuldigd.De way of describing appealing. You are, as it were myself constantly covered in dust from the dusty plains where the story afspeelt..De metaphors Carrasco used fire regularly and therefore not always speak aan.Zijn final sentence is phenomenal. When it finally nevertheless once again going to rain Carrasco concludes: Then he walked back to the door and stood there while standing watch how God it rained for just the thumb screws which said looser draaide.Zoals: Phenomenal !!</v>
      </c>
    </row>
    <row r="591" ht="15.75" customHeight="1">
      <c r="A591" s="1">
        <v>589.0</v>
      </c>
      <c r="B591" s="3">
        <v>0.0</v>
      </c>
      <c r="C591" s="3">
        <v>0.0</v>
      </c>
      <c r="D591" s="3">
        <v>0.0</v>
      </c>
      <c r="E591" s="3" t="s">
        <v>594</v>
      </c>
      <c r="F591" s="3" t="str">
        <f>IFERROR(__xludf.DUMMYFUNCTION("GOOGLETRANSLATE(E591,""nl"",""en"")"),"On the basis of the title of the book selected. That was a bit disappointing. It started well with an addict daughter and intervention, but then what was happening could have had any other beginning. For me much stress and sometimes tedious. Also very Chr"&amp;"istian just a little from me nor have I read a book. Unfortunately!")</f>
        <v>On the basis of the title of the book selected. That was a bit disappointing. It started well with an addict daughter and intervention, but then what was happening could have had any other beginning. For me much stress and sometimes tedious. Also very Christian just a little from me nor have I read a book. Unfortunately!</v>
      </c>
    </row>
    <row r="592" ht="15.75" customHeight="1">
      <c r="A592" s="1">
        <v>590.0</v>
      </c>
      <c r="B592" s="3">
        <v>1.0</v>
      </c>
      <c r="C592" s="3">
        <v>1.0</v>
      </c>
      <c r="D592" s="3">
        <v>1.0</v>
      </c>
      <c r="E592" s="3" t="s">
        <v>595</v>
      </c>
      <c r="F592" s="3" t="str">
        <f>IFERROR(__xludf.DUMMYFUNCTION("GOOGLETRANSLATE(E592,""nl"",""en"")"),"Home to the Golden bend Jessie Burton. LS Uitgever.Ik like to read historical novels, this story is loosely based on the story of Petronella Oortman became world famous and whose doll is beautifully exhibited in the National Museum in Amsterdam.The story "&amp;"view on the Herengracht in Amsterdam 1686.Jessie Burton describes with many details about the layout of houses, food, hygiene habits, the city of Amsterdam, its directors, but also about life beyond; VOC slave trade, export, I like it, the descriptions pa"&amp;"int a vivid picture of old Amsterdam.Ik think Nella Oortman another life had in mind when she was married to John Brandt, she is confronted with a man who loved her but looking pleasures outdoors, in a shocking way she has witnessed. She feels deceived, y"&amp;"et they develop compassion for her husband and the residents of the huis.Enige find solace Nella Oortmans her doll, to make the house habitable she seeks contact with a maker of miniatures, it appears a mysterious person which surprised her with all kinds"&amp;" of miniatures, reflecting Nella's life. How thumbnail maker may be so familiar with her private life? Is there a happy future for Nella in the offing after the tragedy that has affected all residents of the house? In the house of the gold curve Jesse Bur"&amp;"ton does not give all the answers, but she has managed to get a professional and dignified novel writing about life in the golden century.The dollhouse will survive history, it will be seen forever.")</f>
        <v>Home to the Golden bend Jessie Burton. LS Uitgever.Ik like to read historical novels, this story is loosely based on the story of Petronella Oortman became world famous and whose doll is beautifully exhibited in the National Museum in Amsterdam.The story view on the Herengracht in Amsterdam 1686.Jessie Burton describes with many details about the layout of houses, food, hygiene habits, the city of Amsterdam, its directors, but also about life beyond; VOC slave trade, export, I like it, the descriptions paint a vivid picture of old Amsterdam.Ik think Nella Oortman another life had in mind when she was married to John Brandt, she is confronted with a man who loved her but looking pleasures outdoors, in a shocking way she has witnessed. She feels deceived, yet they develop compassion for her husband and the residents of the huis.Enige find solace Nella Oortmans her doll, to make the house habitable she seeks contact with a maker of miniatures, it appears a mysterious person which surprised her with all kinds of miniatures, reflecting Nella's life. How thumbnail maker may be so familiar with her private life? Is there a happy future for Nella in the offing after the tragedy that has affected all residents of the house? In the house of the gold curve Jesse Burton does not give all the answers, but she has managed to get a professional and dignified novel writing about life in the golden century.The dollhouse will survive history, it will be seen forever.</v>
      </c>
    </row>
    <row r="593" ht="15.75" customHeight="1">
      <c r="A593" s="1">
        <v>591.0</v>
      </c>
      <c r="B593" s="3">
        <v>0.0</v>
      </c>
      <c r="C593" s="3">
        <v>0.0</v>
      </c>
      <c r="D593" s="3">
        <v>1.0</v>
      </c>
      <c r="E593" s="3" t="s">
        <v>596</v>
      </c>
      <c r="F593" s="3" t="str">
        <f>IFERROR(__xludf.DUMMYFUNCTION("GOOGLETRANSLATE(E593,""nl"",""en"")"),"Quentin and Margo have been best friends for years when they find a dead man in the park on a day that has deprived himself of life. That day had a major impact on their friendship. They contradict each year not until Margo one evening comes back in throu"&amp;"gh his bedroom window and go to it convinces with its most improbable night ever. Quentin tries as the most mysterious girl he finally knows for himself to win, while Margo with all the other stuff is working. This shows the next day as Margo disappears a"&amp;"nd Quentin is doing its best to find her. Every indication fuels the urge to find her and love her anymore. But what if Margo will be not found? And what did that day in the park years ago means for Margo? After the lyrical reactions to the book and the f"&amp;"ilm adaptation of The Fault in Our Stars, or The Fault in Our Stars, expectations for Paper Towns were very high. For this book receives John Green, years after publication, the honor to show this story to the big screen. This focus the eyes of many young"&amp;" readers back to the original story, which Green particular teenagers managed to emerge as astute young people with a contemporary take on the world. Fans of The Fault in Our Stars, one of his best books, will unfortunately not be enough reunited with the"&amp;" Green location where they fell in love. The depth that the tone from the first page that both the book and the movie The Fault in Our Stars featuring, in Paper Towns nowhere to be seen. the reader can empathize but to a certain level by the wit and myste"&amp;"ry of some characters. This atmosphere of mystery does show why Paper Towns received a major thriller prices, namely the Edgar Award. The problems and embarrassing moments of everyday adolescent discussed extensively, making the story loosely and gives a "&amp;"funny twist. The literary references and unusual statements coming from the mouth of Green late teens care for cracks in the credibility of the characters. This in turn contributes well to the mysterious atmosphere of the book, which the reader more curio"&amp;"us is the whereabouts of Margo Roth Spiegelman.De search for Margo Roth Spiegelman appears as mysterious as its name suggests. Instructions specifically concerns are left to Quentin sure you want to jump in the story to help Margo search. Green sucks you "&amp;"into a quest that might seem endless and ultimately losing credibility by the coincidences. Green gives you too good to be true feeling, which probably has not been his intention. The stabbing the Green during the search for Margo drops he does not know w"&amp;"ell maken.Waar become the characters of The Fault in Our Stars you deeply know that Quentin Green and Margo unreachable. Empathy with the protagonist Quentin fails entirely, leaving arise questions like ""Why does he want Margo find now if they ran away b"&amp;"efore?"" And ""Why does he feel so deeply connected to her?"". Because the reader during the search for Margot Roth Spiegelman looking for answers to these questions, the story seems to be turning to the quest than actually finding Margo. It also remains "&amp;"unclear why exactly Margot disappeared, which is a huge anti-climax to the exciting and joyful atmosphere of the quest. The storyline is good and surprising, but seems more Greens head than to play on paper. A real disappointment. Unless Green wanted to c"&amp;"onvey that the journey is more important than the destination ...")</f>
        <v>Quentin and Margo have been best friends for years when they find a dead man in the park on a day that has deprived himself of life. That day had a major impact on their friendship. They contradict each year not until Margo one evening comes back in through his bedroom window and go to it convinces with its most improbable night ever. Quentin tries as the most mysterious girl he finally knows for himself to win, while Margo with all the other stuff is working. This shows the next day as Margo disappears and Quentin is doing its best to find her. Every indication fuels the urge to find her and love her anymore. But what if Margo will be not found? And what did that day in the park years ago means for Margo? After the lyrical reactions to the book and the film adaptation of The Fault in Our Stars, or The Fault in Our Stars, expectations for Paper Towns were very high. For this book receives John Green, years after publication, the honor to show this story to the big screen. This focus the eyes of many young readers back to the original story, which Green particular teenagers managed to emerge as astute young people with a contemporary take on the world. Fans of The Fault in Our Stars, one of his best books, will unfortunately not be enough reunited with the Green location where they fell in love. The depth that the tone from the first page that both the book and the movie The Fault in Our Stars featuring, in Paper Towns nowhere to be seen. the reader can empathize but to a certain level by the wit and mystery of some characters. This atmosphere of mystery does show why Paper Towns received a major thriller prices, namely the Edgar Award. The problems and embarrassing moments of everyday adolescent discussed extensively, making the story loosely and gives a funny twist. The literary references and unusual statements coming from the mouth of Green late teens care for cracks in the credibility of the characters. This in turn contributes well to the mysterious atmosphere of the book, which the reader more curious is the whereabouts of Margo Roth Spiegelman.De search for Margo Roth Spiegelman appears as mysterious as its name suggests. Instructions specifically concerns are left to Quentin sure you want to jump in the story to help Margo search. Green sucks you into a quest that might seem endless and ultimately losing credibility by the coincidences. Green gives you too good to be true feeling, which probably has not been his intention. The stabbing the Green during the search for Margo drops he does not know well maken.Waar become the characters of The Fault in Our Stars you deeply know that Quentin Green and Margo unreachable. Empathy with the protagonist Quentin fails entirely, leaving arise questions like "Why does he want Margo find now if they ran away before?" And "Why does he feel so deeply connected to her?". Because the reader during the search for Margot Roth Spiegelman looking for answers to these questions, the story seems to be turning to the quest than actually finding Margo. It also remains unclear why exactly Margot disappeared, which is a huge anti-climax to the exciting and joyful atmosphere of the quest. The storyline is good and surprising, but seems more Greens head than to play on paper. A real disappointment. Unless Green wanted to convey that the journey is more important than the destination ...</v>
      </c>
    </row>
    <row r="594" ht="15.75" customHeight="1">
      <c r="A594" s="1">
        <v>592.0</v>
      </c>
      <c r="B594" s="3">
        <v>0.0</v>
      </c>
      <c r="C594" s="3">
        <v>1.0</v>
      </c>
      <c r="D594" s="3">
        <v>1.0</v>
      </c>
      <c r="E594" s="3" t="s">
        <v>597</v>
      </c>
      <c r="F594" s="3" t="str">
        <f>IFERROR(__xludf.DUMMYFUNCTION("GOOGLETRANSLATE(E594,""nl"",""en"")"),"Disclaimer: There are three stories from my hand in this book, which succeeded quite well in my own humble opinion, but I'm hardly an objective source. I will therefore not take them into my bespreking.Dit book has come in a very short time to score. In N"&amp;"ovember authors got to deliver something to the invitation and the end of December is on the mat. A major achievement of the formulator, which for this purpose exhausted from the gepubliceerden in the Edge.Zero-bundles. This selection method ensures that "&amp;"they are experienced authors, many of which are known from other bundles and the SF magazines in our country. A few horror authors lack of homegrown (Tom Thys and Anthonie Holslag) and a couple of writers (including me) often present themselves as a SF wr"&amp;"iter, but at least you will not find beginners in this volume. The level is therefore hoog.Wat makes the bundle is also interesting is the theme of Lovecraft-inspired stories in a Dutch setting. The enthusiasm with which contributed authors may well be in"&amp;"ferred that this theme also lives in the Dutch genre scene. It appears to many interesting playing with the building blocks that Lovecraft left: especially the old gods who sleep on the ocean floor are popular and sectarian groups that worship them. But w"&amp;"hat many authors is difficult (at least, they come to me) is the mood of a story about Lovecraftiaans wear: deep time, the distances of space, fear of the unknown. It is not called ""cosmic horror"". And especially because horror readers are well familiar"&amp;" with Lovecraft bestiary of creatures are soon to be 'known'. Just like the alien in ""Alien covenant"" was not as scary as we now all know what an alien, and he was also seen in full view. More exciting was when he stood in the shadows and we as viewers "&amp;"did not know what he looked like and what he could. We more scared of what lies in the shadows. And in the Lovecraft stories will also further to the consequences of what is in the shadows - the consequence that our human existence has no meaning, that hi"&amp;"gher powers do not perceive even us that chaos and disorder under the thin veneer of what the senses perceive hide. That's what makes us shudder at 'Alien' - the notion that 'in space no one can hear you scream'.Er were happy in this collection of stories"&amp;" that this hair, this alienation, this ""horror"" clearly conveyed. ""Field E-42"" of Dick van der Bij, about a boy who discovers something strange in the land of a somewhat eccentric farmer. Written from the perspective of an older man, crisp and busines"&amp;"s-like (what suits the farmland where he comes from), and what's on field E-42 was hidden is not entirely clear. I thought it was a very good story. His 'Paal 13' is also very good - full of strange events, protagonists in the dark groping and with an apo"&amp;"calyptic end. I am very excited about both contributions of the author and hope to read more stories from him. Frank Roger does in ""Darkness, Darkness, swallow me 'a horror writer a house look far from civilization to work on his novel. He suddenly has a"&amp;" flash of inspiration, but flash just might be more than could have been. Much remains unclear, especially the whys and wherefores, but the decline occurring is horrifying and inescapable. True cosmic horror. Jan J.B. Kuipers always know great imagination"&amp;" to mount credible descriptions of the history and here he takes it to the Middelburg reader of the 19th century and a small theater that is playing an unmentionable part. Very atmospheric and oppressive. Jack Schlimazlnik can write may meanwhile be assum"&amp;"ed. In his story will celebrate fifty years reclamation of the Flevopolder a dark side. Well-drawn characters, the reality that distorts and blurs, observations from drunkenness may occur. I meant only that the author too much wanted to impress with his l"&amp;"anguage - the dialogues were not credible through some difficult words, and I did not even sure how to interpret the end of the story. Slightly more hold the story had strengthened to narrative convention, I think. But creepy ""was. Mike Jansens ""The sma"&amp;"ll recipe book of Mr. Ho-Hum '(illustrated by Gidion of the Swaluw) is a worthy closing of the beam. It seems pretty harmless. An Amsterdam woman goes together with her daughter with the friendly Paul on the edge of the Veluwe. The latter take part in car"&amp;"ing for the girl and read to her from his favorite picture book. The end is announced well and when it comes it is quite frightening. Maybe some thematically similar to the movie ""The Baba popped? But I Jansen have done something original with this subje"&amp;"ct. Jansens 'The genesis egg' less astonishment aroused in me - a steampunk story in an alternative Netherlands with Victorian values ​​but more advanced technology, a woman looking for a way to create new life. Her creation is not manageable. I found it "&amp;"very interesting, but it was perhaps more SF than Lovecraftiaans. For me the boundary was the story of Peter Kaptein, set during the Eighty Years' War. A demonic force has settled in Leiden and lie in wait for the souls of men. The story was well written "&amp;"and exciting, but I did not feel that evokes the best supernatural horror - how scary the antagonist was. However, a good ghost story. This also applies to 'Master of Gold' Roderick Lionheart. Man, what can write! A Leiden professor would enable a pirate "&amp;"to strike a blow, but that is not quite as he intended. The atmosphere in the story is great and finally put everything happened in a different light - very well done. But the sample (good ghastly, certainly!) Has a rather Earthly motivation. Tais Teng pl"&amp;"ays in Lovecraft World with obvious pleasure - his story is a pleasure to read, with numerous references to 'Mythos'. It even runs quite well! What I liked was that the stories of Anaid Haen and Django Mathijsen into each other. Anaid is a star in realist"&amp;"ic dialogues and the description of a relationship between lovers. Django knows how to create a whole alternative science and exciting situations as one of the practitioners of this art in action to come. But it is in my view clear that both are SF-author"&amp;"s, for the old gods are reduced to tentacle monsters (so it seemed to me). Okay apocalyptic way, and people are perhaps the greatest monsters. Adriaan van Garde is not the least. His story of a school reunion in a hunting cabin is beautifully written and "&amp;"attractively - I could vividly represent the location. Exciting was. But the excitement was for me more of the dynamics between the people than of the supernatural element. The story of Malcolm Balder was good. Atmospheric, about someone who has to play a"&amp;" role in a rather unpleasant ceremony. I enjoyed the pictures and how the main character fought back. Also he must put at the end itself is quite gruesome. A lot of blood in this story and intestines. Jaap Boekestein has set a target to connect a literary"&amp;" character, Eline Vere by Cthulhu-mythos. With a dose of sex there, a lady with a slightly reptilian appearance and an apocalyptic end. I enjoyed it, but this was a story that I clearly saw the nod of the author. Boekestein loves in my life too much to re"&amp;"ally be able to match the atmosphere of Lovecraft too. For me the opposite Mark Ruyffelaert - I'm just not a fan of him. I find his stories are not exciting - there's hardly even story. They arouse only disgust. You have to love. I might forget a few shor"&amp;"t stories, but let it be clear: fans of the horror genre, cosmic SF and tentacles (yes, those are common) should read this book. Every single one of the stories always fascinating and I had a lot of fun (if that's the right word). Now quickly bring a bloo"&amp;"dy sacrifice to the wrath of the ancient gods proberenaf to turn ...")</f>
        <v>Disclaimer: There are three stories from my hand in this book, which succeeded quite well in my own humble opinion, but I'm hardly an objective source. I will therefore not take them into my bespreking.Dit book has come in a very short time to score. In November authors got to deliver something to the invitation and the end of December is on the mat. A major achievement of the formulator, which for this purpose exhausted from the gepubliceerden in the Edge.Zero-bundles. This selection method ensures that they are experienced authors, many of which are known from other bundles and the SF magazines in our country. A few horror authors lack of homegrown (Tom Thys and Anthonie Holslag) and a couple of writers (including me) often present themselves as a SF writer, but at least you will not find beginners in this volume. The level is therefore hoog.Wat makes the bundle is also interesting is the theme of Lovecraft-inspired stories in a Dutch setting. The enthusiasm with which contributed authors may well be inferred that this theme also lives in the Dutch genre scene. It appears to many interesting playing with the building blocks that Lovecraft left: especially the old gods who sleep on the ocean floor are popular and sectarian groups that worship them. But what many authors is difficult (at least, they come to me) is the mood of a story about Lovecraftiaans wear: deep time, the distances of space, fear of the unknown. It is not called "cosmic horror". And especially because horror readers are well familiar with Lovecraft bestiary of creatures are soon to be 'known'. Just like the alien in "Alien covenant" was not as scary as we now all know what an alien, and he was also seen in full view. More exciting was when he stood in the shadows and we as viewers did not know what he looked like and what he could. We more scared of what lies in the shadows. And in the Lovecraft stories will also further to the consequences of what is in the shadows - the consequence that our human existence has no meaning, that higher powers do not perceive even us that chaos and disorder under the thin veneer of what the senses perceive hide. That's what makes us shudder at 'Alien' - the notion that 'in space no one can hear you scream'.Er were happy in this collection of stories that this hair, this alienation, this "horror" clearly conveyed. "Field E-42" of Dick van der Bij, about a boy who discovers something strange in the land of a somewhat eccentric farmer. Written from the perspective of an older man, crisp and business-like (what suits the farmland where he comes from), and what's on field E-42 was hidden is not entirely clear. I thought it was a very good story. His 'Paal 13' is also very good - full of strange events, protagonists in the dark groping and with an apocalyptic end. I am very excited about both contributions of the author and hope to read more stories from him. Frank Roger does in "Darkness, Darkness, swallow me 'a horror writer a house look far from civilization to work on his novel. He suddenly has a flash of inspiration, but flash just might be more than could have been. Much remains unclear, especially the whys and wherefores, but the decline occurring is horrifying and inescapable. True cosmic horror. Jan J.B. Kuipers always know great imagination to mount credible descriptions of the history and here he takes it to the Middelburg reader of the 19th century and a small theater that is playing an unmentionable part. Very atmospheric and oppressive. Jack Schlimazlnik can write may meanwhile be assumed. In his story will celebrate fifty years reclamation of the Flevopolder a dark side. Well-drawn characters, the reality that distorts and blurs, observations from drunkenness may occur. I meant only that the author too much wanted to impress with his language - the dialogues were not credible through some difficult words, and I did not even sure how to interpret the end of the story. Slightly more hold the story had strengthened to narrative convention, I think. But creepy "was. Mike Jansens "The small recipe book of Mr. Ho-Hum '(illustrated by Gidion of the Swaluw) is a worthy closing of the beam. It seems pretty harmless. An Amsterdam woman goes together with her daughter with the friendly Paul on the edge of the Veluwe. The latter take part in caring for the girl and read to her from his favorite picture book. The end is announced well and when it comes it is quite frightening. Maybe some thematically similar to the movie "The Baba popped? But I Jansen have done something original with this subject. Jansens 'The genesis egg' less astonishment aroused in me - a steampunk story in an alternative Netherlands with Victorian values ​​but more advanced technology, a woman looking for a way to create new life. Her creation is not manageable. I found it very interesting, but it was perhaps more SF than Lovecraftiaans. For me the boundary was the story of Peter Kaptein, set during the Eighty Years' War. A demonic force has settled in Leiden and lie in wait for the souls of men. The story was well written and exciting, but I did not feel that evokes the best supernatural horror - how scary the antagonist was. However, a good ghost story. This also applies to 'Master of Gold' Roderick Lionheart. Man, what can write! A Leiden professor would enable a pirate to strike a blow, but that is not quite as he intended. The atmosphere in the story is great and finally put everything happened in a different light - very well done. But the sample (good ghastly, certainly!) Has a rather Earthly motivation. Tais Teng plays in Lovecraft World with obvious pleasure - his story is a pleasure to read, with numerous references to 'Mythos'. It even runs quite well! What I liked was that the stories of Anaid Haen and Django Mathijsen into each other. Anaid is a star in realistic dialogues and the description of a relationship between lovers. Django knows how to create a whole alternative science and exciting situations as one of the practitioners of this art in action to come. But it is in my view clear that both are SF-authors, for the old gods are reduced to tentacle monsters (so it seemed to me). Okay apocalyptic way, and people are perhaps the greatest monsters. Adriaan van Garde is not the least. His story of a school reunion in a hunting cabin is beautifully written and attractively - I could vividly represent the location. Exciting was. But the excitement was for me more of the dynamics between the people than of the supernatural element. The story of Malcolm Balder was good. Atmospheric, about someone who has to play a role in a rather unpleasant ceremony. I enjoyed the pictures and how the main character fought back. Also he must put at the end itself is quite gruesome. A lot of blood in this story and intestines. Jaap Boekestein has set a target to connect a literary character, Eline Vere by Cthulhu-mythos. With a dose of sex there, a lady with a slightly reptilian appearance and an apocalyptic end. I enjoyed it, but this was a story that I clearly saw the nod of the author. Boekestein loves in my life too much to really be able to match the atmosphere of Lovecraft too. For me the opposite Mark Ruyffelaert - I'm just not a fan of him. I find his stories are not exciting - there's hardly even story. They arouse only disgust. You have to love. I might forget a few short stories, but let it be clear: fans of the horror genre, cosmic SF and tentacles (yes, those are common) should read this book. Every single one of the stories always fascinating and I had a lot of fun (if that's the right word). Now quickly bring a bloody sacrifice to the wrath of the ancient gods proberenaf to turn ...</v>
      </c>
    </row>
    <row r="595" ht="15.75" customHeight="1">
      <c r="A595" s="1">
        <v>593.0</v>
      </c>
      <c r="B595" s="3">
        <v>0.0</v>
      </c>
      <c r="C595" s="3">
        <v>0.0</v>
      </c>
      <c r="D595" s="3">
        <v>0.0</v>
      </c>
      <c r="E595" s="3" t="s">
        <v>598</v>
      </c>
      <c r="F595" s="3" t="str">
        <f>IFERROR(__xludf.DUMMYFUNCTION("GOOGLETRANSLATE(E595,""nl"",""en"")"),"The book reads easily and is comfortable but led me somehow not count. The various characters were my feelings not tangible: there are aspects of their character and past, have increased but not further used. So is the story ... eg visiting the clairvoyan"&amp;"t is but little used, the story swings a different approach. Similarly the end, like it was explained a few things, but it felt then. All the main characters have a troubled relationship and although it or at the very extreme end of a thread to the perpet"&amp;"rator tapers I found it very unsatisfactory that it was no longer worked. I experienced no threat / stress, depression or surprise emotions, so no invitation for the next part.")</f>
        <v>The book reads easily and is comfortable but led me somehow not count. The various characters were my feelings not tangible: there are aspects of their character and past, have increased but not further used. So is the story ... eg visiting the clairvoyant is but little used, the story swings a different approach. Similarly the end, like it was explained a few things, but it felt then. All the main characters have a troubled relationship and although it or at the very extreme end of a thread to the perpetrator tapers I found it very unsatisfactory that it was no longer worked. I experienced no threat / stress, depression or surprise emotions, so no invitation for the next part.</v>
      </c>
    </row>
    <row r="596" ht="15.75" customHeight="1">
      <c r="A596" s="1">
        <v>594.0</v>
      </c>
      <c r="B596" s="3">
        <v>1.0</v>
      </c>
      <c r="C596" s="3">
        <v>1.0</v>
      </c>
      <c r="D596" s="3">
        <v>1.0</v>
      </c>
      <c r="E596" s="3" t="s">
        <v>599</v>
      </c>
      <c r="F596" s="3" t="str">
        <f>IFERROR(__xludf.DUMMYFUNCTION("GOOGLETRANSLATE(E596,""nl"",""en"")"),"I enjoyed heartache. The way the story is written, I really love van..Niet exciting but incredibly fascinating and intrigerend..Vier Thumbs and I go straight to the sequel part: sweetheart.")</f>
        <v>I enjoyed heartache. The way the story is written, I really love van..Niet exciting but incredibly fascinating and intrigerend..Vier Thumbs and I go straight to the sequel part: sweetheart.</v>
      </c>
    </row>
    <row r="597" ht="15.75" customHeight="1">
      <c r="A597" s="1">
        <v>595.0</v>
      </c>
      <c r="B597" s="3">
        <v>0.0</v>
      </c>
      <c r="C597" s="3">
        <v>1.0</v>
      </c>
      <c r="D597" s="3">
        <v>0.0</v>
      </c>
      <c r="E597" s="3" t="s">
        <v>600</v>
      </c>
      <c r="F597" s="3" t="str">
        <f>IFERROR(__xludf.DUMMYFUNCTION("GOOGLETRANSLATE(E597,""nl"",""en"")"),"The book itself is good but there are a few opmerkingen.Bijvoorbeeld: the conversation between Felix and Cock took too long was finally at the end is not clear who now had to go to jail.")</f>
        <v>The book itself is good but there are a few opmerkingen.Bijvoorbeeld: the conversation between Felix and Cock took too long was finally at the end is not clear who now had to go to jail.</v>
      </c>
    </row>
    <row r="598" ht="15.75" customHeight="1">
      <c r="A598" s="1">
        <v>596.0</v>
      </c>
      <c r="B598" s="3">
        <v>0.0</v>
      </c>
      <c r="C598" s="3">
        <v>0.0</v>
      </c>
      <c r="D598" s="3">
        <v>0.0</v>
      </c>
      <c r="E598" s="3" t="s">
        <v>601</v>
      </c>
      <c r="F598" s="3" t="str">
        <f>IFERROR(__xludf.DUMMYFUNCTION("GOOGLETRANSLATE(E598,""nl"",""en"")"),"This time is not ""literary"" on the cover, but I suspect the book there to be a literary thriller. Birdman is full of strange phrases which I read still do not understand what is meant after three times. This debut of Mo Hayder had in my opinion should n"&amp;"ever be issued. I've struggled through much effort. Hayder simply can not write. The plot is very cliché and includes the well-known list: serial killer with strange modus operandi and medical background, copy-cat, police investigation, romance and apocal"&amp;"yptic final scene. Exactly the same as Surgeon Tess Gerritsen only difference being that Tess could indeed write and evokes an exciting atmosphere. Birdman is a short afrader.")</f>
        <v>This time is not "literary" on the cover, but I suspect the book there to be a literary thriller. Birdman is full of strange phrases which I read still do not understand what is meant after three times. This debut of Mo Hayder had in my opinion should never be issued. I've struggled through much effort. Hayder simply can not write. The plot is very cliché and includes the well-known list: serial killer with strange modus operandi and medical background, copy-cat, police investigation, romance and apocalyptic final scene. Exactly the same as Surgeon Tess Gerritsen only difference being that Tess could indeed write and evokes an exciting atmosphere. Birdman is a short afrader.</v>
      </c>
    </row>
    <row r="599" ht="15.75" customHeight="1">
      <c r="A599" s="1">
        <v>597.0</v>
      </c>
      <c r="B599" s="3">
        <v>0.0</v>
      </c>
      <c r="C599" s="3">
        <v>0.0</v>
      </c>
      <c r="D599" s="3">
        <v>0.0</v>
      </c>
      <c r="E599" s="3" t="s">
        <v>602</v>
      </c>
      <c r="F599" s="3" t="str">
        <f>IFERROR(__xludf.DUMMYFUNCTION("GOOGLETRANSLATE(E599,""nl"",""en"")"),"""The night of four of November 'deals with an interesting topic: how do parents deal with it if their daughter is missing. What happened to Jonna? Jon and Magnhild see her ever again? And what does the whole situation for their relationship? Karin Fossum"&amp;" has chosen to center to make the role of the laggards rather than the perpetrators and / or the police. In itself it is an interesting fact to look at a loss from this point, but unfortunately it results in an unremarkable story. It is very slow and does"&amp;" not invite to keep reading through. After a portion of the book read, I play and I first read three other books I continue ging.Het book has no chapter formats. That does not make reading easier. I wonder why the author chose this. Occasionally there is "&amp;"an asterisk as a barrier, but also the story if it were told at a stretch. Because there is not much happening, but the story meanders along without it really gets interesting. Pity. I had expected more after I read the blurb.")</f>
        <v>"The night of four of November 'deals with an interesting topic: how do parents deal with it if their daughter is missing. What happened to Jonna? Jon and Magnhild see her ever again? And what does the whole situation for their relationship? Karin Fossum has chosen to center to make the role of the laggards rather than the perpetrators and / or the police. In itself it is an interesting fact to look at a loss from this point, but unfortunately it results in an unremarkable story. It is very slow and does not invite to keep reading through. After a portion of the book read, I play and I first read three other books I continue ging.Het book has no chapter formats. That does not make reading easier. I wonder why the author chose this. Occasionally there is an asterisk as a barrier, but also the story if it were told at a stretch. Because there is not much happening, but the story meanders along without it really gets interesting. Pity. I had expected more after I read the blurb.</v>
      </c>
    </row>
    <row r="600" ht="15.75" customHeight="1">
      <c r="A600" s="1">
        <v>598.0</v>
      </c>
      <c r="B600" s="3">
        <v>0.0</v>
      </c>
      <c r="C600" s="3">
        <v>0.0</v>
      </c>
      <c r="D600" s="3">
        <v>0.0</v>
      </c>
      <c r="E600" s="3" t="s">
        <v>603</v>
      </c>
      <c r="F600" s="3" t="str">
        <f>IFERROR(__xludf.DUMMYFUNCTION("GOOGLETRANSLATE(E600,""nl"",""en"")"),"What seemed to me a great data proved bitterly disappointing too. Ms. concerned behaves indeed very stupid and in love with everything in pants. Very annoying everyone, read in the beginning is still with but after no. 3, we have it they lived long and ge"&amp;"had.En gelukkig.Nee I've had exciting books.")</f>
        <v>What seemed to me a great data proved bitterly disappointing too. Ms. concerned behaves indeed very stupid and in love with everything in pants. Very annoying everyone, read in the beginning is still with but after no. 3, we have it they lived long and gehad.En gelukkig.Nee I've had exciting books.</v>
      </c>
    </row>
    <row r="601" ht="15.75" customHeight="1">
      <c r="A601" s="1">
        <v>599.0</v>
      </c>
      <c r="B601" s="3">
        <v>1.0</v>
      </c>
      <c r="C601" s="3">
        <v>1.0</v>
      </c>
      <c r="D601" s="3">
        <v>1.0</v>
      </c>
      <c r="E601" s="3" t="s">
        <v>604</v>
      </c>
      <c r="F601" s="3" t="str">
        <f>IFERROR(__xludf.DUMMYFUNCTION("GOOGLETRANSLATE(E601,""nl"",""en"")"),"""From dreams you can not live. Is only hope. And hope is useless."" ~ P32.Bij some authors know you just advance that they do not get disappointed. That what they have written is just good, but without ever having read a letter. Luckily my intuition sugg"&amp;"ested me this time too does not disappoint! ""He had suffered her share, had to feel her pain. He must pay for what he did to her."" ~ P156.Spiegelgeest is the first part of the trilogy Drakenzieler where you acquainted with Fenna. Fenna is a young girl w"&amp;"ho has put her mind to be enjoyed Drakenzieler, a feature that is only suitable for the very best. Drake Castle announces she joined the Proeve a selection to be admitted to the program to which girls advance often be denied. But Fenna insists! This is th"&amp;"e beginning of an exciting story in a world where dragons most normal thing in the world and interact with people. Meanwhile, there is an unknown threat that calls itself Circuit, dragons attacks and toetakelt. But why? In just a few words, the author man"&amp;"ages to create a world where you can see dragons flying and just believed by air. By alternating the perspective you get a wider view on the story and get to know the characters better. The book really had me in its grip, and I even went to the trouble as"&amp;"saults and murder read the dragons. And several times I held my breath in the twilight world ... ""The Dragon's Fire Balls swirled around him as if he were the center of the universe was and the planets."" ~ P333.Het whole book is really great, with one s"&amp;"mall caveat and that is why this book just did not get a five star. Between the first and second years of a hole. The jump is made feels too big for me, especially since the second year of equal, in a kind of momentum. I would like to read more about the "&amp;"development Fenna makes during her training and how her relationship with Brann and master Arlan grows. The second year is happy so exciting that it manages to grab you again soon, and prefer to read in one jerk! Fortunately, I can now equal more in the s"&amp;"econd part, for that end ...")</f>
        <v>"From dreams you can not live. Is only hope. And hope is useless." ~ P32.Bij some authors know you just advance that they do not get disappointed. That what they have written is just good, but without ever having read a letter. Luckily my intuition suggested me this time too does not disappoint! "He had suffered her share, had to feel her pain. He must pay for what he did to her." ~ P156.Spiegelgeest is the first part of the trilogy Drakenzieler where you acquainted with Fenna. Fenna is a young girl who has put her mind to be enjoyed Drakenzieler, a feature that is only suitable for the very best. Drake Castle announces she joined the Proeve a selection to be admitted to the program to which girls advance often be denied. But Fenna insists! This is the beginning of an exciting story in a world where dragons most normal thing in the world and interact with people. Meanwhile, there is an unknown threat that calls itself Circuit, dragons attacks and toetakelt. But why? In just a few words, the author manages to create a world where you can see dragons flying and just believed by air. By alternating the perspective you get a wider view on the story and get to know the characters better. The book really had me in its grip, and I even went to the trouble assaults and murder read the dragons. And several times I held my breath in the twilight world ... "The Dragon's Fire Balls swirled around him as if he were the center of the universe was and the planets." ~ P333.Het whole book is really great, with one small caveat and that is why this book just did not get a five star. Between the first and second years of a hole. The jump is made feels too big for me, especially since the second year of equal, in a kind of momentum. I would like to read more about the development Fenna makes during her training and how her relationship with Brann and master Arlan grows. The second year is happy so exciting that it manages to grab you again soon, and prefer to read in one jerk! Fortunately, I can now equal more in the second part, for that end ...</v>
      </c>
    </row>
    <row r="602" ht="15.75" customHeight="1">
      <c r="A602" s="1">
        <v>600.0</v>
      </c>
      <c r="B602" s="3">
        <v>1.0</v>
      </c>
      <c r="C602" s="3">
        <v>1.0</v>
      </c>
      <c r="D602" s="3">
        <v>1.0</v>
      </c>
      <c r="E602" s="3" t="s">
        <v>605</v>
      </c>
      <c r="F602" s="3" t="str">
        <f>IFERROR(__xludf.DUMMYFUNCTION("GOOGLETRANSLATE(E602,""nl"",""en"")"),"The child with Japanese eyes, Reggie BaayAls grandchild of a grandfather who ""prison camp"" barely survived and grandmother as ""outside contestant 'with my father went through the war, I was immediately fascinated by the description of this latest book "&amp;"by Reggie Baay, ""about people adrift after the second world war in Asia and the war of independence in Indonesia awaits a third war in the Netherlands against the herinnering'Het book begins with the discovery of a box full of negatives after the parents"&amp;"' death the I-figuur.Hij explains that the main reason is the story of his, by past traumatized parents to reconstruct, because he has this obligation to his brother; dear brother genoemd.Hij tells the story of his quest in Indonesia today, interspersed w"&amp;"ith flashbacks from the war and the subsequent independence war from the perspective of his father. He briefly tells the story of his mother, from her eyes examined. There are told many names, but not of the narrator, his parents and broer.Door using this"&amp;" writing style he knows perfectly combine horror and survival strategies of the past with the consequences of these for the next generation. I was struck by the description of events in the Japanese camps, but especially by the monstrous way in which the "&amp;"Dutch government after the liberation, this former prisoner of war after a bizarre short ""recovery period"" immediately inzette at a special militia of the KNIL in the War of Independence Indonesia: the Gadja Merah.Indrukwekkend I liked the track in whic"&amp;"h the narrator his earlier encounter lijfbaboe. This evidence shows clearly how were torn apart families and friends see this oorlog.De writer clearly the cruelty and madness of both sides and it is also much discussed during the conversations that the na"&amp;"rrator during his zoektocht.Prachtig his the descriptions of how pa as cook can ease the lives of his fellow soldiers by making good food and healing, rather than imported canned food which was normally cost spoken daily. This healing power is also descri"&amp;"bed in many kumpulans later Holland.De love and marriage of his parents shows the resilience of the people to see, despite the war and the grief still doorgaan.Als his older brother after a difficult birth during an attack their camp is born, he appears a"&amp;"longside various ""quirks"" also have Japanese eyes; 'Already doomed before life began was'Wat is also very painful forward, the indifferent and dismissive way the Indian Dutch after 1950' welcomed 'in the Netherlands, where they are forced to go leave. F"&amp;"irst comes a time in the former camp Westerbork and then moving to Oude Wetering where local disciple of the DMZ makes their life miserable. It becomes clear that the war never disappears from the minds: which geschreven.Het against herinnering.Reggie Baa"&amp;"y has this to me a beautiful, impressive book is not only enlightening for people with Indian roots, whose parents and grandparents told so little about what they had experienced, but also for all others who know nothing about this period of Dutch geschie"&amp;"denis.Zoals so beautifully expressed in the conclusion of the book: ""I believe that because of histories will always floating around when they are cast once in words and told aloud. And even though they are not heard, there comes a time when they descend"&amp;" like dust again and then be heard """)</f>
        <v>The child with Japanese eyes, Reggie BaayAls grandchild of a grandfather who "prison camp" barely survived and grandmother as "outside contestant 'with my father went through the war, I was immediately fascinated by the description of this latest book by Reggie Baay, "about people adrift after the second world war in Asia and the war of independence in Indonesia awaits a third war in the Netherlands against the herinnering'Het book begins with the discovery of a box full of negatives after the parents' death the I-figuur.Hij explains that the main reason is the story of his, by past traumatized parents to reconstruct, because he has this obligation to his brother; dear brother genoemd.Hij tells the story of his quest in Indonesia today, interspersed with flashbacks from the war and the subsequent independence war from the perspective of his father. He briefly tells the story of his mother, from her eyes examined. There are told many names, but not of the narrator, his parents and broer.Door using this writing style he knows perfectly combine horror and survival strategies of the past with the consequences of these for the next generation. I was struck by the description of events in the Japanese camps, but especially by the monstrous way in which the Dutch government after the liberation, this former prisoner of war after a bizarre short "recovery period" immediately inzette at a special militia of the KNIL in the War of Independence Indonesia: the Gadja Merah.Indrukwekkend I liked the track in which the narrator his earlier encounter lijfbaboe. This evidence shows clearly how were torn apart families and friends see this oorlog.De writer clearly the cruelty and madness of both sides and it is also much discussed during the conversations that the narrator during his zoektocht.Prachtig his the descriptions of how pa as cook can ease the lives of his fellow soldiers by making good food and healing, rather than imported canned food which was normally cost spoken daily. This healing power is also described in many kumpulans later Holland.De love and marriage of his parents shows the resilience of the people to see, despite the war and the grief still doorgaan.Als his older brother after a difficult birth during an attack their camp is born, he appears alongside various "quirks" also have Japanese eyes; 'Already doomed before life began was'Wat is also very painful forward, the indifferent and dismissive way the Indian Dutch after 1950' welcomed 'in the Netherlands, where they are forced to go leave. First comes a time in the former camp Westerbork and then moving to Oude Wetering where local disciple of the DMZ makes their life miserable. It becomes clear that the war never disappears from the minds: which geschreven.Het against herinnering.Reggie Baay has this to me a beautiful, impressive book is not only enlightening for people with Indian roots, whose parents and grandparents told so little about what they had experienced, but also for all others who know nothing about this period of Dutch geschiedenis.Zoals so beautifully expressed in the conclusion of the book: "I believe that because of histories will always floating around when they are cast once in words and told aloud. And even though they are not heard, there comes a time when they descend like dust again and then be heard "</v>
      </c>
    </row>
    <row r="603" ht="15.75" customHeight="1">
      <c r="A603" s="1">
        <v>601.0</v>
      </c>
      <c r="B603" s="3">
        <v>0.0</v>
      </c>
      <c r="C603" s="3">
        <v>0.0</v>
      </c>
      <c r="D603" s="3">
        <v>0.0</v>
      </c>
      <c r="E603" s="3" t="s">
        <v>606</v>
      </c>
      <c r="F603" s="3" t="str">
        <f>IFERROR(__xludf.DUMMYFUNCTION("GOOGLETRANSLATE(E603,""nl"",""en"")"),"I received the book from Crimezone and am full entousiasme start reading. Spijitg enough the book could captivate me enough and I really straining to begin the story lezen.Het in a small village and main character is Harry Smith, a lawyer in the village a"&amp;"nd married Mary, a woman severely depressed at the pills sitting. All women fall for Harry's blue eyes and Harry is not immune to this female interest and share with one after another the bed.The story begins well as filthy rich businessman and castle res"&amp;"idents of the village Frederico Gomez on a day in Harry's office is with two of his ""employees"" and a briefcase full of money. Harry is invited to represent its interests and some nepfirma's target too. In return, he gets a lot of money. A while Gomez w"&amp;"as murdered later with a tie wrap and follow other identical murders. Even Harry is prime suspect No. 1 at one time because all these people are linked to him. The plot is good but suddenly summarized in an epilogue and reference is made to Part 2 of this"&amp;" series. We are sorry, but I will not buy the next book in this series.")</f>
        <v>I received the book from Crimezone and am full entousiasme start reading. Spijitg enough the book could captivate me enough and I really straining to begin the story lezen.Het in a small village and main character is Harry Smith, a lawyer in the village and married Mary, a woman severely depressed at the pills sitting. All women fall for Harry's blue eyes and Harry is not immune to this female interest and share with one after another the bed.The story begins well as filthy rich businessman and castle residents of the village Frederico Gomez on a day in Harry's office is with two of his "employees" and a briefcase full of money. Harry is invited to represent its interests and some nepfirma's target too. In return, he gets a lot of money. A while Gomez was murdered later with a tie wrap and follow other identical murders. Even Harry is prime suspect No. 1 at one time because all these people are linked to him. The plot is good but suddenly summarized in an epilogue and reference is made to Part 2 of this series. We are sorry, but I will not buy the next book in this series.</v>
      </c>
    </row>
    <row r="604" ht="15.75" customHeight="1">
      <c r="A604" s="1">
        <v>602.0</v>
      </c>
      <c r="B604" s="3">
        <v>1.0</v>
      </c>
      <c r="C604" s="3">
        <v>0.0</v>
      </c>
      <c r="D604" s="3">
        <v>0.0</v>
      </c>
      <c r="E604" s="3" t="s">
        <v>607</v>
      </c>
      <c r="F604" s="3" t="str">
        <f>IFERROR(__xludf.DUMMYFUNCTION("GOOGLETRANSLATE(E604,""nl"",""en"")"),"The original of my review can be found on my blog: http: //www.linda-linea-recta.nl/wat-we-zien-als-we-lezen-door-peter-mendelsund/*Ik know I with myself have agreed to outside * of my comfort zone to read *. But this is very far from my bed. *")</f>
        <v>The original of my review can be found on my blog: http: //www.linda-linea-recta.nl/wat-we-zien-als-we-lezen-door-peter-mendelsund/*Ik know I with myself have agreed to outside * of my comfort zone to read *. But this is very far from my bed. *</v>
      </c>
    </row>
    <row r="605" ht="15.75" customHeight="1">
      <c r="A605" s="1">
        <v>603.0</v>
      </c>
      <c r="B605" s="3">
        <v>0.0</v>
      </c>
      <c r="C605" s="3">
        <v>0.0</v>
      </c>
      <c r="D605" s="3">
        <v>0.0</v>
      </c>
      <c r="E605" s="3" t="s">
        <v>608</v>
      </c>
      <c r="F605" s="3" t="str">
        <f>IFERROR(__xludf.DUMMYFUNCTION("GOOGLETRANSLATE(E605,""nl"",""en"")"),"After Mattias story about a boy who died that is clear and then you get all short impressions of his friends and family how they here deal with it and want to talk sometimes about how he was but could not because of the great sorrow. Yes something that ev"&amp;"erybody will have experienced once. Personally, I did not read that book a raft. Honor there again you were sitting in the short story a different story maybe too many characters I do not know. So that's why I give only a two star.")</f>
        <v>After Mattias story about a boy who died that is clear and then you get all short impressions of his friends and family how they here deal with it and want to talk sometimes about how he was but could not because of the great sorrow. Yes something that everybody will have experienced once. Personally, I did not read that book a raft. Honor there again you were sitting in the short story a different story maybe too many characters I do not know. So that's why I give only a two star.</v>
      </c>
    </row>
    <row r="606" ht="15.75" customHeight="1">
      <c r="A606" s="1">
        <v>604.0</v>
      </c>
      <c r="B606" s="3">
        <v>0.0</v>
      </c>
      <c r="C606" s="3">
        <v>0.0</v>
      </c>
      <c r="D606" s="3">
        <v>0.0</v>
      </c>
      <c r="E606" s="3" t="s">
        <v>609</v>
      </c>
      <c r="F606" s="3" t="str">
        <f>IFERROR(__xludf.DUMMYFUNCTION("GOOGLETRANSLATE(E606,""nl"",""en"")"),"After the death of his father Pieter-Jan (12) brought up very protected by his mother. Therefore succeed her not to tell him about the harassment he has suffered. Reading from about 11 years. It is a hot topic, but it does not come into its own. It is far"&amp;" too easy and it has no depth. I was annoyed by his mother. Missed opportunity this story.")</f>
        <v>After the death of his father Pieter-Jan (12) brought up very protected by his mother. Therefore succeed her not to tell him about the harassment he has suffered. Reading from about 11 years. It is a hot topic, but it does not come into its own. It is far too easy and it has no depth. I was annoyed by his mother. Missed opportunity this story.</v>
      </c>
    </row>
    <row r="607" ht="15.75" customHeight="1">
      <c r="A607" s="1">
        <v>605.0</v>
      </c>
      <c r="B607" s="3">
        <v>0.0</v>
      </c>
      <c r="C607" s="3">
        <v>0.0</v>
      </c>
      <c r="D607" s="3">
        <v>1.0</v>
      </c>
      <c r="E607" s="3" t="s">
        <v>610</v>
      </c>
      <c r="F607" s="3" t="str">
        <f>IFERROR(__xludf.DUMMYFUNCTION("GOOGLETRANSLATE(E607,""nl"",""en"")"),"In the film world we know the sad sequel effect. The so-called ""stage 2"" is a faint reflection of the original, sometimes even a low-cost remake; merely to cash. In the world of the printed word is sometimes not starting anders.Een author poops a second"&amp;" soon after a favorable first title. This occurs apparently under pressure from the publisher, are costly partner, the towering mortgage or because of the idea that the author believes to be really good schrijven.De smell of mortality was a very pleasant "&amp;"and disarming thriller. Simon Beckett is now the last silent and the aforementioned sequel effect lies thick bovenop.Een corpse, a secluded community, fifty characters and now but guess who did what. The story is very forcibly about is dowdy and written b"&amp;"y the little clichés boeiend.Simon says: better next time.")</f>
        <v>In the film world we know the sad sequel effect. The so-called "stage 2" is a faint reflection of the original, sometimes even a low-cost remake; merely to cash. In the world of the printed word is sometimes not starting anders.Een author poops a second soon after a favorable first title. This occurs apparently under pressure from the publisher, are costly partner, the towering mortgage or because of the idea that the author believes to be really good schrijven.De smell of mortality was a very pleasant and disarming thriller. Simon Beckett is now the last silent and the aforementioned sequel effect lies thick bovenop.Een corpse, a secluded community, fifty characters and now but guess who did what. The story is very forcibly about is dowdy and written by the little clichés boeiend.Simon says: better next time.</v>
      </c>
    </row>
    <row r="608" ht="15.75" customHeight="1">
      <c r="A608" s="1">
        <v>606.0</v>
      </c>
      <c r="B608" s="3">
        <v>0.0</v>
      </c>
      <c r="C608" s="3">
        <v>1.0</v>
      </c>
      <c r="D608" s="3">
        <v>0.0</v>
      </c>
      <c r="E608" s="3" t="s">
        <v>611</v>
      </c>
      <c r="F608" s="3" t="str">
        <f>IFERROR(__xludf.DUMMYFUNCTION("GOOGLETRANSLATE(E608,""nl"",""en"")"),"Celine, five-year-old daughter of journalist protagonist Benthe Berg and her husband Raoul victim turns out to be a pedophile. The man gets a minimum sentence and held him, the hand above the head by his fellow villagers from Ringerdam, where Benthe and h"&amp;"er family live. Outsiders are they, they remain outsiders, such Benthe experience when they publish in the newspaper about her findings regarding the pedophile and her feelings on this matter. She looked to her neck and rest nothing but themselves to take"&amp;" action. Nobody supports her, she stands alone. Benthe devises a plan to kill the pedophile. The man managed to do throughout her and let all her energy gobbles up what causes both at home and at work tensions. How does this end Milou van der Will chops t"&amp;"here from the start immediately: ""I'm not afraid anymore. ... I kill him. "" Who the 'I' is soon clear: Benthe. Benthe is me from the outset unsympathetic. I understand that she wants to take the man to graze who abused her daughter, but she is driven an"&amp;"d egocentric. It is all me, me, me and solo actions. Man Raoul does not count, it treats them disrespectfully. Examples abound: ""the kitchen I renovate,"" ""someone trying to get into my house"", ""he is sitting at my kitchen table."" Or ""we"", ""us"" a"&amp;"nd ""our"" would be more appropriate. Benthes desire for ""justice"" seems almost a compensation for neglecting her loved ones, because Céline is short. Raoul takes her to school, grandfather spends much time and attention to her. Benthe work, work comes "&amp;"first, at least in her work comes first. Compassion with other people missing it altogether. I assume that Van der Will Benthe deliberately so put down, because with such a headstrong type starring there will always be enough material for new experiences "&amp;"and avonturen.'In my blood ""consists of several lines, the pedophile, the sample of Voorburg and Benthes private life. Compelling, fascinating, exciting at times. Beautifully written, sensitively as appropriate, enjoyable reading, in adult language. Hot "&amp;"topics, which extensively have been in the news in recent years in a slightly different form (scale DNA research, child abuse). Compliments. The ultimate effect of the storylines I think something substandard and unrealistic. To nothing to reveal what I c"&amp;"all no names, but what about a murder suspect in no time allowed to leave the police station again? And a girl who falls from the sky? And the coincidences that initiate the final chords? And the fact that the police only operates in the background and as"&amp;" a source of information act? Up to two thirds of the book is good. Then drop it in what, by the accumulation of random, illogical and unconvincing actions conceived seem all storylines simultaneously an end to knit. Thirds I was convinced that this would"&amp;" be a four-star book. The remaining third deserve it for me but three. End result: four stars with a minus.")</f>
        <v>Celine, five-year-old daughter of journalist protagonist Benthe Berg and her husband Raoul victim turns out to be a pedophile. The man gets a minimum sentence and held him, the hand above the head by his fellow villagers from Ringerdam, where Benthe and her family live. Outsiders are they, they remain outsiders, such Benthe experience when they publish in the newspaper about her findings regarding the pedophile and her feelings on this matter. She looked to her neck and rest nothing but themselves to take action. Nobody supports her, she stands alone. Benthe devises a plan to kill the pedophile. The man managed to do throughout her and let all her energy gobbles up what causes both at home and at work tensions. How does this end Milou van der Will chops there from the start immediately: "I'm not afraid anymore. ... I kill him. " Who the 'I' is soon clear: Benthe. Benthe is me from the outset unsympathetic. I understand that she wants to take the man to graze who abused her daughter, but she is driven and egocentric. It is all me, me, me and solo actions. Man Raoul does not count, it treats them disrespectfully. Examples abound: "the kitchen I renovate," "someone trying to get into my house", "he is sitting at my kitchen table." Or "we", "us" and "our" would be more appropriate. Benthes desire for "justice" seems almost a compensation for neglecting her loved ones, because Céline is short. Raoul takes her to school, grandfather spends much time and attention to her. Benthe work, work comes first, at least in her work comes first. Compassion with other people missing it altogether. I assume that Van der Will Benthe deliberately so put down, because with such a headstrong type starring there will always be enough material for new experiences and avonturen.'In my blood "consists of several lines, the pedophile, the sample of Voorburg and Benthes private life. Compelling, fascinating, exciting at times. Beautifully written, sensitively as appropriate, enjoyable reading, in adult language. Hot topics, which extensively have been in the news in recent years in a slightly different form (scale DNA research, child abuse). Compliments. The ultimate effect of the storylines I think something substandard and unrealistic. To nothing to reveal what I call no names, but what about a murder suspect in no time allowed to leave the police station again? And a girl who falls from the sky? And the coincidences that initiate the final chords? And the fact that the police only operates in the background and as a source of information act? Up to two thirds of the book is good. Then drop it in what, by the accumulation of random, illogical and unconvincing actions conceived seem all storylines simultaneously an end to knit. Thirds I was convinced that this would be a four-star book. The remaining third deserve it for me but three. End result: four stars with a minus.</v>
      </c>
    </row>
    <row r="609" ht="15.75" customHeight="1">
      <c r="A609" s="1">
        <v>607.0</v>
      </c>
      <c r="B609" s="3">
        <v>1.0</v>
      </c>
      <c r="C609" s="3">
        <v>1.0</v>
      </c>
      <c r="D609" s="3">
        <v>1.0</v>
      </c>
      <c r="E609" s="3" t="s">
        <v>612</v>
      </c>
      <c r="F609" s="3" t="str">
        <f>IFERROR(__xludf.DUMMYFUNCTION("GOOGLETRANSLATE(E609,""nl"",""en"")"),"Ballerina Dream tells the story of ballerina Michaela Deprince. Michaela was born in Sierra Leone. There she grew up in the early years orphanage. In that orphanage began her dream to be a ballerina. When Michaela was four years old, she was adopted by El"&amp;"aine Deprince and she moved to America. Since her dream has come true. Meanwhile, Michaela is a professional ballerina and dance she wrote in The National Ballet in Amsterdam.Samen with her mother Michaela has the book Ballerina Dream. This book gives Mic"&amp;"haela life again. How she grew up in an orphanage and the dream began to be ballerinas, how she was adopted and ballet in America was and how her dream finally reality werd.Kijk for my full review at: Ballerina Dream")</f>
        <v>Ballerina Dream tells the story of ballerina Michaela Deprince. Michaela was born in Sierra Leone. There she grew up in the early years orphanage. In that orphanage began her dream to be a ballerina. When Michaela was four years old, she was adopted by Elaine Deprince and she moved to America. Since her dream has come true. Meanwhile, Michaela is a professional ballerina and dance she wrote in The National Ballet in Amsterdam.Samen with her mother Michaela has the book Ballerina Dream. This book gives Michaela life again. How she grew up in an orphanage and the dream began to be ballerinas, how she was adopted and ballet in America was and how her dream finally reality werd.Kijk for my full review at: Ballerina Dream</v>
      </c>
    </row>
    <row r="610" ht="15.75" customHeight="1">
      <c r="A610" s="1">
        <v>608.0</v>
      </c>
      <c r="B610" s="3">
        <v>1.0</v>
      </c>
      <c r="C610" s="3">
        <v>1.0</v>
      </c>
      <c r="D610" s="3">
        <v>1.0</v>
      </c>
      <c r="E610" s="3" t="s">
        <v>613</v>
      </c>
      <c r="F610" s="3" t="str">
        <f>IFERROR(__xludf.DUMMYFUNCTION("GOOGLETRANSLATE(E610,""nl"",""en"")"),"Lost illusions plays in the years 1820-1821 in the provincial town of Angouleme. The novel is about two bosom friends, each in their own way poetic natures. Lucien Chardon dreams of a literary career, trying with lofty thoughts banality of his humble orig"&amp;"ins to supplant and writes poetry. His soulmate David Séchard has taken over the printing of his father and hopes for prestige and wealth. David is looking feverishly for what should bring him fortune: a process to produce cheap paper, that books and othe"&amp;"r printed matter within the capabilities of anyone coming to liggen.Lucien is an inveterate Casanova. Hypocrisy and deceit are not foreign to him, yet he softens too, precisely because he seems to lack any moral sense. Balzac put it down as a pretty boy h"&amp;"olding the world in his hand and actually put love as he delivers the automatic piloot.De irony of this cracking sarcastic novel writes newspaper pieces, that one friend puts them deep in debt to paper making the dissemination of the truth, while the othe"&amp;"r knows what nonsense mercenary there are in the newspapers. Indeed he did himself geschreven.Balzac also outline the literary world during the Restoration. Young talent that is eager to be issued, publishers who have read a script comment without it, cri"&amp;"tics who find one and the other writing, or reading a book to debunk out of sheer lust for power, boyfriends who extol each other, enemies to each other fire and sword fighting. In short, literature is tough business. Balzac allowed us repeatedly to keep "&amp;"that honesty is longer, but with his biting satire he constantly proves the contrary. In this respect there seems two centuries .Verloren illusions otherwise little changed often tedious to modern standards. But, nowhere really limp. The Balzac talent fig"&amp;"ures of flesh and blood to create is just as universal as that of Dickens.")</f>
        <v>Lost illusions plays in the years 1820-1821 in the provincial town of Angouleme. The novel is about two bosom friends, each in their own way poetic natures. Lucien Chardon dreams of a literary career, trying with lofty thoughts banality of his humble origins to supplant and writes poetry. His soulmate David Séchard has taken over the printing of his father and hopes for prestige and wealth. David is looking feverishly for what should bring him fortune: a process to produce cheap paper, that books and other printed matter within the capabilities of anyone coming to liggen.Lucien is an inveterate Casanova. Hypocrisy and deceit are not foreign to him, yet he softens too, precisely because he seems to lack any moral sense. Balzac put it down as a pretty boy holding the world in his hand and actually put love as he delivers the automatic piloot.De irony of this cracking sarcastic novel writes newspaper pieces, that one friend puts them deep in debt to paper making the dissemination of the truth, while the other knows what nonsense mercenary there are in the newspapers. Indeed he did himself geschreven.Balzac also outline the literary world during the Restoration. Young talent that is eager to be issued, publishers who have read a script comment without it, critics who find one and the other writing, or reading a book to debunk out of sheer lust for power, boyfriends who extol each other, enemies to each other fire and sword fighting. In short, literature is tough business. Balzac allowed us repeatedly to keep that honesty is longer, but with his biting satire he constantly proves the contrary. In this respect there seems two centuries .Verloren illusions otherwise little changed often tedious to modern standards. But, nowhere really limp. The Balzac talent figures of flesh and blood to create is just as universal as that of Dickens.</v>
      </c>
    </row>
    <row r="611" ht="15.75" customHeight="1">
      <c r="A611" s="1">
        <v>609.0</v>
      </c>
      <c r="B611" s="3">
        <v>0.0</v>
      </c>
      <c r="C611" s="3">
        <v>0.0</v>
      </c>
      <c r="D611" s="3">
        <v>0.0</v>
      </c>
      <c r="E611" s="3" t="s">
        <v>614</v>
      </c>
      <c r="F611" s="3" t="str">
        <f>IFERROR(__xludf.DUMMYFUNCTION("GOOGLETRANSLATE(E611,""nl"",""en"")"),"The book is about all kinds of things that the author finds in books, notes to letters of underscores to coffee stains. In itself there are really interesting things. Theodore has just traveled the world - sometimes seems the main quest for books - and ma"&amp;"ny bookstores visited and bought empty. It remains for me a hodgepodge of unrelated matters. That's probably also because Theodore as a doctor treats a lot of medical books, which to me anyway less aanspreken.Wel particularly clever things he finds he tri"&amp;"es to reduce to read the origin ervan.Aardig to, but not recommended.")</f>
        <v>The book is about all kinds of things that the author finds in books, notes to letters of underscores to coffee stains. In itself there are really interesting things. Theodore has just traveled the world - sometimes seems the main quest for books - and many bookstores visited and bought empty. It remains for me a hodgepodge of unrelated matters. That's probably also because Theodore as a doctor treats a lot of medical books, which to me anyway less aanspreken.Wel particularly clever things he finds he tries to reduce to read the origin ervan.Aardig to, but not recommended.</v>
      </c>
    </row>
    <row r="612" ht="15.75" customHeight="1">
      <c r="A612" s="1">
        <v>610.0</v>
      </c>
      <c r="B612" s="3">
        <v>1.0</v>
      </c>
      <c r="C612" s="3">
        <v>1.0</v>
      </c>
      <c r="D612" s="3">
        <v>1.0</v>
      </c>
      <c r="E612" s="3" t="s">
        <v>615</v>
      </c>
      <c r="F612" s="3" t="str">
        <f>IFERROR(__xludf.DUMMYFUNCTION("GOOGLETRANSLATE(E612,""nl"",""en"")"),"Also I am an absolute fan! Incomprehensible that apparently was not enough trust to keep the original title. The book has a whole do not need to want to hitch up with bestselling titles. I especially liked the great scientific perspective, because usually"&amp;" issues written from a religious or spiritual background. Some pages you may need to read it twice to get the information to allow you to penetrate, but if you do not answer fully the details you can follow the story. Pretty well all the storylines are in"&amp;"terwoven at the end together. No open ended so. I also fully agree with Nicky de Cock. Great book, recommended!")</f>
        <v>Also I am an absolute fan! Incomprehensible that apparently was not enough trust to keep the original title. The book has a whole do not need to want to hitch up with bestselling titles. I especially liked the great scientific perspective, because usually issues written from a religious or spiritual background. Some pages you may need to read it twice to get the information to allow you to penetrate, but if you do not answer fully the details you can follow the story. Pretty well all the storylines are interwoven at the end together. No open ended so. I also fully agree with Nicky de Cock. Great book, recommended!</v>
      </c>
    </row>
    <row r="613" ht="15.75" customHeight="1">
      <c r="A613" s="1">
        <v>611.0</v>
      </c>
      <c r="B613" s="3">
        <v>0.0</v>
      </c>
      <c r="C613" s="3">
        <v>0.0</v>
      </c>
      <c r="D613" s="3">
        <v>0.0</v>
      </c>
      <c r="E613" s="3" t="s">
        <v>616</v>
      </c>
      <c r="F613" s="3" t="str">
        <f>IFERROR(__xludf.DUMMYFUNCTION("GOOGLETRANSLATE(E613,""nl"",""en"")"),"Imagination is truly the worst book by my favorite writer Harlan Coben. Unlike his other thrillers, in which such a bit in each chapter is a plot twist, this is a very boring book to me almost not get to was. So I give one star.")</f>
        <v>Imagination is truly the worst book by my favorite writer Harlan Coben. Unlike his other thrillers, in which such a bit in each chapter is a plot twist, this is a very boring book to me almost not get to was. So I give one star.</v>
      </c>
    </row>
    <row r="614" ht="15.75" customHeight="1">
      <c r="A614" s="1">
        <v>612.0</v>
      </c>
      <c r="B614" s="3">
        <v>0.0</v>
      </c>
      <c r="C614" s="3">
        <v>0.0</v>
      </c>
      <c r="D614" s="3">
        <v>0.0</v>
      </c>
      <c r="E614" s="3" t="s">
        <v>617</v>
      </c>
      <c r="F614" s="3" t="str">
        <f>IFERROR(__xludf.DUMMYFUNCTION("GOOGLETRANSLATE(E614,""nl"",""en"")"),"For me it was difficult to read. It took a really long time to get it. Usually ""the book better than the movie,"" but now it is the reverse for me anyway. In the film, I was not on the tip of my match, with the book.")</f>
        <v>For me it was difficult to read. It took a really long time to get it. Usually "the book better than the movie," but now it is the reverse for me anyway. In the film, I was not on the tip of my match, with the book.</v>
      </c>
    </row>
    <row r="615" ht="15.75" customHeight="1">
      <c r="A615" s="1">
        <v>613.0</v>
      </c>
      <c r="B615" s="3">
        <v>0.0</v>
      </c>
      <c r="C615" s="3">
        <v>0.0</v>
      </c>
      <c r="D615" s="3">
        <v>0.0</v>
      </c>
      <c r="E615" s="3" t="s">
        <v>618</v>
      </c>
      <c r="F615" s="3" t="str">
        <f>IFERROR(__xludf.DUMMYFUNCTION("GOOGLETRANSLATE(E615,""nl"",""en"")"),"Well what can I say this. I started this book. It's about the Paris Gare du Nord. The various stories in this book are dragged like a slow snail. I have not come further than page 88 (the book is readable 198 pages) is telling. Especially since I do not b"&amp;"ook a quick read-out. But with this book I could not really go out. I will therefore recommend anyone here ever start in too.")</f>
        <v>Well what can I say this. I started this book. It's about the Paris Gare du Nord. The various stories in this book are dragged like a slow snail. I have not come further than page 88 (the book is readable 198 pages) is telling. Especially since I do not book a quick read-out. But with this book I could not really go out. I will therefore recommend anyone here ever start in too.</v>
      </c>
    </row>
    <row r="616" ht="15.75" customHeight="1">
      <c r="A616" s="1">
        <v>614.0</v>
      </c>
      <c r="B616" s="3">
        <v>1.0</v>
      </c>
      <c r="C616" s="3">
        <v>1.0</v>
      </c>
      <c r="D616" s="3">
        <v>1.0</v>
      </c>
      <c r="E616" s="3" t="s">
        <v>619</v>
      </c>
      <c r="F616" s="3" t="str">
        <f>IFERROR(__xludf.DUMMYFUNCTION("GOOGLETRANSLATE(E616,""nl"",""en"")"),"This book itself has a separate history behind: Flanders, a cultural history (Landscapes of the imagination) was originally written in English and published by Signal Books / Oxford University Press, and is already in 2007. The author lives and works hims"&amp;"elf as a writer and translator in Oxford and wrote before all Brussels A cultural and literal history. His passion and expertise are evident in Flemish history. Due to the success New Zeno Antwerp translated this book in an easy accessible Dutch edition, "&amp;"which was published by Skyline established by the network in 2017 uitgebracht.In book André de Vries describes the cultural and religious history of the highlights of the Flemish cities and the rural regions. From the coast to Limburg, from 'Dutch' Zeeuws"&amp;"- to French Flanders he crosses the Flemish country and continues to dwell on the most important historical figures, monuments and facts. In his introduction, De Vries include the location of Flanders, the 'flat country of Jacques Brel, and the identities"&amp;" of the Fleming. Then zooms the author in the following three chapters in a short history, beginning with the conquests of Caesar in 58 v. Ch. who first referred to the Belgae, religion, folklore and even the Flemish gastronomy and folk culture, the Red D"&amp;"evils to the finches zetten.De next ten chapters all bring exciting way the history of the various regions to life. In Ghent take the gate to hell and you get not only more about Jacob van Artevelde and the Counts but also the popular district Patershol w"&amp;"as alternately folk and hip. Antwerp join you along in the footsteps of William Elsschot, Dinska Bronska, Hendrik Conscience and especially Peter Paul Rubens. Ieper can not be discussed without also W.O. I discussed extensively to komen.Elk chapter is pre"&amp;"ceded by a quote from a famous foreign or Belgian author such as Dante Alighieri: ""As the Fleming from Wissant to Bruges frightened by the flood comes to storms because levees raised to sea ​​return ... ""This book is well structured and can be used acco"&amp;"rding to the table of contents as excellent tourist guide. The interested reader / tourist can each one chapter a particular region 'visit' and about learn, rather than the entire journey to and read the book in one go off immediately. If you're really tr"&amp;"aveling in the area concerned, the facts are even more obvious. It quickly jump from one monument to the next topic within one regional chapter sometimes interrupts or narrative writing style and occasionally, certain important people and events several t"&amp;"imes to include multiple ""lemma's'.In a clear and entertaining language there are more to know about the cultural development of Flanders. The author connects artistic, religious and political elements to get a fairly complete view of the complex Flander"&amp;"s. The sources he consulted his extensive bibliography also recorded as the evidence at the end. The beautiful design anyway also catches the eye: quite a few black and white photos is to illustrate the book inside and a lovely night time scene of a Flemi"&amp;"sh city adorns the cover design of Dominic Van Hips. Together with the extensive bibliography and a useful index makes this book an excellent reference for anyone Flanders inside and outside will know.")</f>
        <v>This book itself has a separate history behind: Flanders, a cultural history (Landscapes of the imagination) was originally written in English and published by Signal Books / Oxford University Press, and is already in 2007. The author lives and works himself as a writer and translator in Oxford and wrote before all Brussels A cultural and literal history. His passion and expertise are evident in Flemish history. Due to the success New Zeno Antwerp translated this book in an easy accessible Dutch edition, which was published by Skyline established by the network in 2017 uitgebracht.In book André de Vries describes the cultural and religious history of the highlights of the Flemish cities and the rural regions. From the coast to Limburg, from 'Dutch' Zeeuws- to French Flanders he crosses the Flemish country and continues to dwell on the most important historical figures, monuments and facts. In his introduction, De Vries include the location of Flanders, the 'flat country of Jacques Brel, and the identities of the Fleming. Then zooms the author in the following three chapters in a short history, beginning with the conquests of Caesar in 58 v. Ch. who first referred to the Belgae, religion, folklore and even the Flemish gastronomy and folk culture, the Red Devils to the finches zetten.De next ten chapters all bring exciting way the history of the various regions to life. In Ghent take the gate to hell and you get not only more about Jacob van Artevelde and the Counts but also the popular district Patershol was alternately folk and hip. Antwerp join you along in the footsteps of William Elsschot, Dinska Bronska, Hendrik Conscience and especially Peter Paul Rubens. Ieper can not be discussed without also W.O. I discussed extensively to komen.Elk chapter is preceded by a quote from a famous foreign or Belgian author such as Dante Alighieri: "As the Fleming from Wissant to Bruges frightened by the flood comes to storms because levees raised to sea ​​return ... "This book is well structured and can be used according to the table of contents as excellent tourist guide. The interested reader / tourist can each one chapter a particular region 'visit' and about learn, rather than the entire journey to and read the book in one go off immediately. If you're really traveling in the area concerned, the facts are even more obvious. It quickly jump from one monument to the next topic within one regional chapter sometimes interrupts or narrative writing style and occasionally, certain important people and events several times to include multiple "lemma's'.In a clear and entertaining language there are more to know about the cultural development of Flanders. The author connects artistic, religious and political elements to get a fairly complete view of the complex Flanders. The sources he consulted his extensive bibliography also recorded as the evidence at the end. The beautiful design anyway also catches the eye: quite a few black and white photos is to illustrate the book inside and a lovely night time scene of a Flemish city adorns the cover design of Dominic Van Hips. Together with the extensive bibliography and a useful index makes this book an excellent reference for anyone Flanders inside and outside will know.</v>
      </c>
    </row>
    <row r="617" ht="15.75" customHeight="1">
      <c r="A617" s="1">
        <v>615.0</v>
      </c>
      <c r="B617" s="3">
        <v>0.0</v>
      </c>
      <c r="C617" s="3">
        <v>0.0</v>
      </c>
      <c r="D617" s="3">
        <v>1.0</v>
      </c>
      <c r="E617" s="3" t="s">
        <v>620</v>
      </c>
      <c r="F617" s="3" t="str">
        <f>IFERROR(__xludf.DUMMYFUNCTION("GOOGLETRANSLATE(E617,""nl"",""en"")"),"With difficulty I could get through this book through worstelen.Wat an unlikely story, I'm glad I got out of him.")</f>
        <v>With difficulty I could get through this book through worstelen.Wat an unlikely story, I'm glad I got out of him.</v>
      </c>
    </row>
    <row r="618" ht="15.75" customHeight="1">
      <c r="A618" s="1">
        <v>616.0</v>
      </c>
      <c r="B618" s="3">
        <v>1.0</v>
      </c>
      <c r="C618" s="3">
        <v>1.0</v>
      </c>
      <c r="D618" s="3">
        <v>1.0</v>
      </c>
      <c r="E618" s="3" t="s">
        <v>621</v>
      </c>
      <c r="F618" s="3" t="str">
        <f>IFERROR(__xludf.DUMMYFUNCTION("GOOGLETRANSLATE(E618,""nl"",""en"")"),"Brigance Hailey is considered the death penalty to remember. However, this is not so one simple task because the division between whites and blacks had just put into practice. Moreover, this division was far from effective in Mississippi by many blacks wh"&amp;"o were former to work as slaves, making discrimination here again was so great. The book is very instructive because it was written during the period of segregation occurred in the same region (Mississippi). Grisham was an exemplary American law student. "&amp;"He then worked for almost ten years as a lawyer and he has so much interest in the legal environment. This explains why all his thrillers in general act on this. The jury is a perfect example van.In 1991, he brings yet another thriller from bestseller and"&amp;" named Lawyer of the devil, that his popularity and fame even further. From his novel The leaseholders he changes the overall subject of his novels and he is now more focus on life in the southern states of the US and not on the court with the jury systee"&amp;"m.Grisham wants the reader rushing the poignant tale of segregation and the long, hard road that went along with it. The book reads very smoothly and is very compelling because the narrator exposes many details about the life of the characters. It seems t"&amp;"hat the narrator is a character from the book and the events which take personally. The intrinsic voltage present at the final climax of the reader until the lock remains very attentive to the final judgment of the jury to determine. Grisham The decision "&amp;"of the jury to demonstrate that real progress has been made in the complicated process of segregation. The book contains not a difficult language and is therefore suitable for young adolescents.")</f>
        <v>Brigance Hailey is considered the death penalty to remember. However, this is not so one simple task because the division between whites and blacks had just put into practice. Moreover, this division was far from effective in Mississippi by many blacks who were former to work as slaves, making discrimination here again was so great. The book is very instructive because it was written during the period of segregation occurred in the same region (Mississippi). Grisham was an exemplary American law student. He then worked for almost ten years as a lawyer and he has so much interest in the legal environment. This explains why all his thrillers in general act on this. The jury is a perfect example van.In 1991, he brings yet another thriller from bestseller and named Lawyer of the devil, that his popularity and fame even further. From his novel The leaseholders he changes the overall subject of his novels and he is now more focus on life in the southern states of the US and not on the court with the jury systeem.Grisham wants the reader rushing the poignant tale of segregation and the long, hard road that went along with it. The book reads very smoothly and is very compelling because the narrator exposes many details about the life of the characters. It seems that the narrator is a character from the book and the events which take personally. The intrinsic voltage present at the final climax of the reader until the lock remains very attentive to the final judgment of the jury to determine. Grisham The decision of the jury to demonstrate that real progress has been made in the complicated process of segregation. The book contains not a difficult language and is therefore suitable for young adolescents.</v>
      </c>
    </row>
    <row r="619" ht="15.75" customHeight="1">
      <c r="A619" s="1">
        <v>617.0</v>
      </c>
      <c r="B619" s="3">
        <v>0.0</v>
      </c>
      <c r="C619" s="3">
        <v>0.0</v>
      </c>
      <c r="D619" s="3">
        <v>0.0</v>
      </c>
      <c r="E619" s="3" t="s">
        <v>622</v>
      </c>
      <c r="F619" s="3" t="str">
        <f>IFERROR(__xludf.DUMMYFUNCTION("GOOGLETRANSLATE(E619,""nl"",""en"")"),"When I saw reviews of this book, I wanted to read it right away. I can not pass up a great thriller? It turns out that I had too high expectations, certainly very soon after reading another very exciting thriller. This book I did it easily on the side, co"&amp;"uld not beat my tiredness and I fell while reading almost slaap.Hoffman attempts a psychological thriller writing, play as head of its characters, but it does not really. There are too many repeated effects of the mind can be tedious and boring, eliminati"&amp;"ng the stress. For me any good book, there is too little, it is predictable and tedious, most exciting pieces that would be just fly by.")</f>
        <v>When I saw reviews of this book, I wanted to read it right away. I can not pass up a great thriller? It turns out that I had too high expectations, certainly very soon after reading another very exciting thriller. This book I did it easily on the side, could not beat my tiredness and I fell while reading almost slaap.Hoffman attempts a psychological thriller writing, play as head of its characters, but it does not really. There are too many repeated effects of the mind can be tedious and boring, eliminating the stress. For me any good book, there is too little, it is predictable and tedious, most exciting pieces that would be just fly by.</v>
      </c>
    </row>
    <row r="620" ht="15.75" customHeight="1">
      <c r="A620" s="1">
        <v>618.0</v>
      </c>
      <c r="B620" s="3">
        <v>1.0</v>
      </c>
      <c r="C620" s="3">
        <v>0.0</v>
      </c>
      <c r="D620" s="3">
        <v>1.0</v>
      </c>
      <c r="E620" s="3" t="s">
        <v>623</v>
      </c>
      <c r="F620" s="3" t="str">
        <f>IFERROR(__xludf.DUMMYFUNCTION("GOOGLETRANSLATE(E620,""nl"",""en"")"),"Verity is, during the Second World War, trained as a spy, her friend Maddie's pilot. Maddie flies Verity, during a secret mission, to Ormaie in occupied France. The plane, however, hit and Verity should jump off the plane and do not know if her friend has"&amp;" overleefd.Helaas Verity is captured and transferred to the Gestapo.Daar she is to be her execution or transported at least to a concentration camp, postpone, forced a confession writing and secret codes price geven.In the second part of the book we meet "&amp;"Maddie that the situation outside the prison exposed. Therefore, the book is more exciting and credible, something is missing in the first part.")</f>
        <v>Verity is, during the Second World War, trained as a spy, her friend Maddie's pilot. Maddie flies Verity, during a secret mission, to Ormaie in occupied France. The plane, however, hit and Verity should jump off the plane and do not know if her friend has overleefd.Helaas Verity is captured and transferred to the Gestapo.Daar she is to be her execution or transported at least to a concentration camp, postpone, forced a confession writing and secret codes price geven.In the second part of the book we meet Maddie that the situation outside the prison exposed. Therefore, the book is more exciting and credible, something is missing in the first part.</v>
      </c>
    </row>
    <row r="621" ht="15.75" customHeight="1">
      <c r="A621" s="1">
        <v>619.0</v>
      </c>
      <c r="B621" s="3">
        <v>0.0</v>
      </c>
      <c r="C621" s="3">
        <v>0.0</v>
      </c>
      <c r="D621" s="3">
        <v>0.0</v>
      </c>
      <c r="E621" s="3" t="s">
        <v>624</v>
      </c>
      <c r="F621" s="3" t="str">
        <f>IFERROR(__xludf.DUMMYFUNCTION("GOOGLETRANSLATE(E621,""nl"",""en"")"),"The underlying story of Ravens guys, magic and ley lines, is captivating and original. Therefore chapters gansey starring are by far the interessantst.Ik regret that the exciting story is constantly interrupted by the Young Adult love affairs and the sear"&amp;"ch for identity (the book was in the library with fiction books).")</f>
        <v>The underlying story of Ravens guys, magic and ley lines, is captivating and original. Therefore chapters gansey starring are by far the interessantst.Ik regret that the exciting story is constantly interrupted by the Young Adult love affairs and the search for identity (the book was in the library with fiction books).</v>
      </c>
    </row>
    <row r="622" ht="15.75" customHeight="1">
      <c r="A622" s="1">
        <v>620.0</v>
      </c>
      <c r="B622" s="3">
        <v>0.0</v>
      </c>
      <c r="C622" s="3">
        <v>1.0</v>
      </c>
      <c r="D622" s="3">
        <v>0.0</v>
      </c>
      <c r="E622" s="3" t="s">
        <v>625</v>
      </c>
      <c r="F622" s="3" t="str">
        <f>IFERROR(__xludf.DUMMYFUNCTION("GOOGLETRANSLATE(E622,""nl"",""en"")"),"ditto, unfortunately")</f>
        <v>ditto, unfortunately</v>
      </c>
    </row>
    <row r="623" ht="15.75" customHeight="1">
      <c r="A623" s="1">
        <v>621.0</v>
      </c>
      <c r="B623" s="3">
        <v>1.0</v>
      </c>
      <c r="C623" s="3">
        <v>1.0</v>
      </c>
      <c r="D623" s="3">
        <v>1.0</v>
      </c>
      <c r="E623" s="3" t="s">
        <v>626</v>
      </c>
      <c r="F623" s="3" t="str">
        <f>IFERROR(__xludf.DUMMYFUNCTION("GOOGLETRANSLATE(E623,""nl"",""en"")"),"This finely written book Els Snick talks about the conduct of Joseph Roth, particularly his residence and ties to the lowlands. Much of the work of Roth after his Auswanderung, published by the Amsterdam exile publishing Allert de Lange and Querido.Middel"&amp;"s eleven chapters, we did get a picture of how Roth how he networked and how he sometimes worked in desperate situations. We see friendships that Roth often abused to get money. His friendship with Stefan Zweig was such a friendship. This was created in 1"&amp;"927, following a positive review of Zweig about Roths' Juden auf Wanderschaft (in a recent translation of Els Snick as Jews drift issued). Zweig developed into a patron of Roth and helped him more than once to money. Zweig's review of the novel Hiob (in D"&amp;"utch: Job), who was very troubled about it, helped Roth read a status of important author verkrijgen.We how Roth came to some of his books. During a stay in Antibes, with Zweig, the hotel owner showed a kind of museum of Napoleonic memorabilia to keep aft"&amp;"er. This Roth inspired to write the novel ""The Hundred Days'. Special is also the genesis of his work ""The false weight. The seed should be placed instead in a conversation at a table in the dining room at Hotel Eden in Amsterdam, where a newspaper was "&amp;"cited for tampering with calibration weights. True or false, it is at least interesting facts. In addition, be mentioned a lot more facts in the book, including the relationship between Roth and Marlene Dietrich. Who loves this kind of facts and a lover o"&amp;"f the writer Joseph Roth, would do well to read this brief biography.")</f>
        <v>This finely written book Els Snick talks about the conduct of Joseph Roth, particularly his residence and ties to the lowlands. Much of the work of Roth after his Auswanderung, published by the Amsterdam exile publishing Allert de Lange and Querido.Middels eleven chapters, we did get a picture of how Roth how he networked and how he sometimes worked in desperate situations. We see friendships that Roth often abused to get money. His friendship with Stefan Zweig was such a friendship. This was created in 1927, following a positive review of Zweig about Roths' Juden auf Wanderschaft (in a recent translation of Els Snick as Jews drift issued). Zweig developed into a patron of Roth and helped him more than once to money. Zweig's review of the novel Hiob (in Dutch: Job), who was very troubled about it, helped Roth read a status of important author verkrijgen.We how Roth came to some of his books. During a stay in Antibes, with Zweig, the hotel owner showed a kind of museum of Napoleonic memorabilia to keep after. This Roth inspired to write the novel "The Hundred Days'. Special is also the genesis of his work "The false weight. The seed should be placed instead in a conversation at a table in the dining room at Hotel Eden in Amsterdam, where a newspaper was cited for tampering with calibration weights. True or false, it is at least interesting facts. In addition, be mentioned a lot more facts in the book, including the relationship between Roth and Marlene Dietrich. Who loves this kind of facts and a lover of the writer Joseph Roth, would do well to read this brief biography.</v>
      </c>
    </row>
    <row r="624" ht="15.75" customHeight="1">
      <c r="A624" s="1">
        <v>622.0</v>
      </c>
      <c r="B624" s="3">
        <v>0.0</v>
      </c>
      <c r="C624" s="3">
        <v>0.0</v>
      </c>
      <c r="D624" s="3">
        <v>1.0</v>
      </c>
      <c r="E624" s="3" t="s">
        <v>627</v>
      </c>
      <c r="F624" s="3" t="str">
        <f>IFERROR(__xludf.DUMMYFUNCTION("GOOGLETRANSLATE(E624,""nl"",""en"")"),"Kjell E. Genberg shining in their own country Sweden - to be a famous author with more than 200 titles to his name. It was time for us to find him and so appeared a title of his hand Return Stockholm in Dutch vertaling.Hoofdpersoon's Commissioner Arnold N"&amp;"yman. He is a widower and has one adult daughter. His help is asked if a police officer is found dead under a duikplank.In early Return Stockholm is the things going on. Nice finds come over and Kjell Genberg will know how to captivate his descriptions of"&amp;" police and criminal backgrounds. Characters within criminal circles as Toomas Ubregis and are well described and come to life. The same applies to their backgrounds and Commissioner Arnold Nyman and dochter.Maar unfortunately, the book also has downsides"&amp;". Criminals know suspicion upon the Commissioner and from that moment he is fair game. Then apron sometimes the credibility of events and coincidences make too much part of the story. Here, among other things, the relative daughter of the commissioner but"&amp;" her role in this part of the book I could not overtuigen.Gedurende the ride remains a book with speed reading easy. Relaxing exciting reading, good for a few nights reading enjoyable. But as I said - not always credible. Characters and story will not lin"&amp;"ger long. A nice story that belongs to a middle. Kjell E. Genberg is not a new Swedish talent for me to embrace immediately. Maybe he has more in store for the future?")</f>
        <v>Kjell E. Genberg shining in their own country Sweden - to be a famous author with more than 200 titles to his name. It was time for us to find him and so appeared a title of his hand Return Stockholm in Dutch vertaling.Hoofdpersoon's Commissioner Arnold Nyman. He is a widower and has one adult daughter. His help is asked if a police officer is found dead under a duikplank.In early Return Stockholm is the things going on. Nice finds come over and Kjell Genberg will know how to captivate his descriptions of police and criminal backgrounds. Characters within criminal circles as Toomas Ubregis and are well described and come to life. The same applies to their backgrounds and Commissioner Arnold Nyman and dochter.Maar unfortunately, the book also has downsides. Criminals know suspicion upon the Commissioner and from that moment he is fair game. Then apron sometimes the credibility of events and coincidences make too much part of the story. Here, among other things, the relative daughter of the commissioner but her role in this part of the book I could not overtuigen.Gedurende the ride remains a book with speed reading easy. Relaxing exciting reading, good for a few nights reading enjoyable. But as I said - not always credible. Characters and story will not linger long. A nice story that belongs to a middle. Kjell E. Genberg is not a new Swedish talent for me to embrace immediately. Maybe he has more in store for the future?</v>
      </c>
    </row>
    <row r="625" ht="15.75" customHeight="1">
      <c r="A625" s="1">
        <v>623.0</v>
      </c>
      <c r="B625" s="3">
        <v>1.0</v>
      </c>
      <c r="C625" s="3">
        <v>1.0</v>
      </c>
      <c r="D625" s="3">
        <v>1.0</v>
      </c>
      <c r="E625" s="3" t="s">
        <v>628</v>
      </c>
      <c r="F625" s="3" t="str">
        <f>IFERROR(__xludf.DUMMYFUNCTION("GOOGLETRANSLATE(E625,""nl"",""en"")"),"""Traveling poufs' tells the story of Pol and Polleke Grasspriet. When the parents of Pol and Polleke go a week holiday in Italy, staying Pol and Polleke with their grandmother. Their grandmother is nice. She is everything in and she's hip'.Op some point "&amp;"slide Pol two poufs grandma against each other for the fireplace. He enjoys the warmth of the dancing flames in the fireplace. And then ... ... .ineens Pol flying into the air and he comes into the land of King Barbaro where he is imprisoned. Polleke look"&amp;"s for her brother and enters Cockaigne ... Pol escapes and with a giant bird and his exciting adventures. Pol and Polleke find each other again and everything goes out well? You read it in ""Traveling poufs."" They scattered asterisks on us so we always w"&amp;"ent faster. At the castle they bore us to the King and we are His servants. The witch had turned us into just such barbarians as the king. """" Traveling poufs' is the brainchild of Van den Berg shot by her grandchildren and it shows! She has written a wo"&amp;"nderful children's book that is full of adventure and where many children will enjoy immensely. Her visual writing style will certainly appeal children and fantasy in her tales she also presents. ""The icicle falls into a thousand pieces, as small crystal"&amp;"s between the white chocolate flakes. Pol raaktt a snowman and pulkt a bit with his finger on the snow. He broke off a piece and stops it in his mouth. Delicious, a Magnum Ice. He takes a lot and can not stop. ""The alternation between tension and scary e"&amp;"vents by author sophisticated interspersed with joyful elements and will ensure that captivated keep her young readers."" He should not have done, there is an army creepers appear. They run straight at them. They are green monsters without arms everywhere"&amp;" reluctant to climb. ""The book is divided into short chapters which read upgrading works and Van den Berg sees opportunity -without even one moment pedantic to are- beautiful themes to miss out as friendship, together do and love. ""Traveling poufs' is s"&amp;"uitable for children from 8 to 11 jaar.Over author lieve van den Berg discovered her love of writing already in elementary school. However, she goes to work as a nurse and later in the operations department in writing ziekenhuis.Daar comes up again. They "&amp;"develop a book for memory which is used today in many nursing homes and care facilities. Meanwhile, she writes diaries full of anything and keeps a blog about everyday things. Van den Berg is part of a writing group in which participants write intuitively"&amp;" using opdrachten.UitvoeringGodijn Publishing ISBN 978-94-92115-31-7Paperback, 194 pagina'sOver Hanneke Tinor-CentiHanneke Tinor-Centi (1960), owner of HT -C Communications and Marketing, literary agent, book marketer and recensent.http: //ht-c-communicat"&amp;"ie.nl/")</f>
        <v>"Traveling poufs' tells the story of Pol and Polleke Grasspriet. When the parents of Pol and Polleke go a week holiday in Italy, staying Pol and Polleke with their grandmother. Their grandmother is nice. She is everything in and she's hip'.Op some point slide Pol two poufs grandma against each other for the fireplace. He enjoys the warmth of the dancing flames in the fireplace. And then ... ... .ineens Pol flying into the air and he comes into the land of King Barbaro where he is imprisoned. Polleke looks for her brother and enters Cockaigne ... Pol escapes and with a giant bird and his exciting adventures. Pol and Polleke find each other again and everything goes out well? You read it in "Traveling poufs." They scattered asterisks on us so we always went faster. At the castle they bore us to the King and we are His servants. The witch had turned us into just such barbarians as the king. "" Traveling poufs' is the brainchild of Van den Berg shot by her grandchildren and it shows! She has written a wonderful children's book that is full of adventure and where many children will enjoy immensely. Her visual writing style will certainly appeal children and fantasy in her tales she also presents. "The icicle falls into a thousand pieces, as small crystals between the white chocolate flakes. Pol raaktt a snowman and pulkt a bit with his finger on the snow. He broke off a piece and stops it in his mouth. Delicious, a Magnum Ice. He takes a lot and can not stop. "The alternation between tension and scary events by author sophisticated interspersed with joyful elements and will ensure that captivated keep her young readers." He should not have done, there is an army creepers appear. They run straight at them. They are green monsters without arms everywhere reluctant to climb. "The book is divided into short chapters which read upgrading works and Van den Berg sees opportunity -without even one moment pedantic to are- beautiful themes to miss out as friendship, together do and love. "Traveling poufs' is suitable for children from 8 to 11 jaar.Over author lieve van den Berg discovered her love of writing already in elementary school. However, she goes to work as a nurse and later in the operations department in writing ziekenhuis.Daar comes up again. They develop a book for memory which is used today in many nursing homes and care facilities. Meanwhile, she writes diaries full of anything and keeps a blog about everyday things. Van den Berg is part of a writing group in which participants write intuitively using opdrachten.UitvoeringGodijn Publishing ISBN 978-94-92115-31-7Paperback, 194 pagina'sOver Hanneke Tinor-CentiHanneke Tinor-Centi (1960), owner of HT -C Communications and Marketing, literary agent, book marketer and recensent.http: //ht-c-communicatie.nl/</v>
      </c>
    </row>
    <row r="626" ht="15.75" customHeight="1">
      <c r="A626" s="1">
        <v>624.0</v>
      </c>
      <c r="B626" s="3">
        <v>0.0</v>
      </c>
      <c r="C626" s="3">
        <v>0.0</v>
      </c>
      <c r="D626" s="3">
        <v>0.0</v>
      </c>
      <c r="E626" s="3" t="s">
        <v>629</v>
      </c>
      <c r="F626" s="3" t="str">
        <f>IFERROR(__xludf.DUMMYFUNCTION("GOOGLETRANSLATE(E626,""nl"",""en"")"),"The book was entertaining but unfortunately saw the end coming. Really exciting it was not, but it is a great book if you want to read a book for ""in between"".")</f>
        <v>The book was entertaining but unfortunately saw the end coming. Really exciting it was not, but it is a great book if you want to read a book for "in between".</v>
      </c>
    </row>
    <row r="627" ht="15.75" customHeight="1">
      <c r="A627" s="1">
        <v>625.0</v>
      </c>
      <c r="B627" s="3">
        <v>0.0</v>
      </c>
      <c r="C627" s="3">
        <v>0.0</v>
      </c>
      <c r="D627" s="3">
        <v>0.0</v>
      </c>
      <c r="E627" s="3" t="s">
        <v>630</v>
      </c>
      <c r="F627" s="3" t="str">
        <f>IFERROR(__xludf.DUMMYFUNCTION("GOOGLETRANSLATE(E627,""nl"",""en"")"),"Choosing a booth at the shadow in place of Petra Hammesfahr, is not easy. When you go down to the blurb, it seems to go a horror story. The first pages are more reminiscent of the prelude of a sound against what and when you read on, it all seems to revol"&amp;"ve around supernatural and witchcraft. Only when you have all five hundred pages worked through that psychological thriller shows also could be an appropriate label. A difficult case, therefore, this boek.Lastig to start because it is too thick around hal"&amp;"f. Five hundred pages is a decent pill, so one author must have a lot to report and keep the reader enthralled nice to know. That Hammesfahr fails; they lapse into lengthy descriptions of matters not, or only loosely connected to the story have to do and "&amp;"has no qualms about the wild ideas of its protagonists expanded several times to set zetten.Die wild ideas are a difficult issue. For how credible is it that two policemen, a district nurse and a successful career woman all believe that a writer has super"&amp;"natural powers? How did they come to believe that the woman who forces also employs regularly to remove people from the way her get in the way? That's no good from the verf.Waar stake? Stella Heiner has no easy time. She was fired as a film producer, and "&amp;"lives in a village where they can not leave. She and her husband live with his mother, who constantly comment on how Stella is trying to care for their newborn handicapped daughter. To make matters worse Stella has a drinking problem, perhaps even for the"&amp;" disability of her child has gezorgd.De recent weeks, Stella tried to leave the drink, but one evening goes wrong yet again. Middle of the night, she is drunk woke up on the couch, while a piece of is it produced horror movie on TV. It seems that the spir"&amp;"it of the film is suddenly in the room, and Stella is terrified. The next morning found her husband after his night shift asleep on the couch. The child has disappeared and upstairs in the bathroom, he finds his mother with a smashed schedel.Waarschijnlij"&amp;"k is intended that the reader, like a good horror story, want to believe that ghosts, spirits and other forces are at work. But anywhere you are so taken by the voltage or the writing style that you really start thinking. The overriding feeling remains wh"&amp;"at a hassle, would soon there will be a statement. Although it takes a while, but that statement is coming eventually. But then you have long dropped out.")</f>
        <v>Choosing a booth at the shadow in place of Petra Hammesfahr, is not easy. When you go down to the blurb, it seems to go a horror story. The first pages are more reminiscent of the prelude of a sound against what and when you read on, it all seems to revolve around supernatural and witchcraft. Only when you have all five hundred pages worked through that psychological thriller shows also could be an appropriate label. A difficult case, therefore, this boek.Lastig to start because it is too thick around half. Five hundred pages is a decent pill, so one author must have a lot to report and keep the reader enthralled nice to know. That Hammesfahr fails; they lapse into lengthy descriptions of matters not, or only loosely connected to the story have to do and has no qualms about the wild ideas of its protagonists expanded several times to set zetten.Die wild ideas are a difficult issue. For how credible is it that two policemen, a district nurse and a successful career woman all believe that a writer has supernatural powers? How did they come to believe that the woman who forces also employs regularly to remove people from the way her get in the way? That's no good from the verf.Waar stake? Stella Heiner has no easy time. She was fired as a film producer, and lives in a village where they can not leave. She and her husband live with his mother, who constantly comment on how Stella is trying to care for their newborn handicapped daughter. To make matters worse Stella has a drinking problem, perhaps even for the disability of her child has gezorgd.De recent weeks, Stella tried to leave the drink, but one evening goes wrong yet again. Middle of the night, she is drunk woke up on the couch, while a piece of is it produced horror movie on TV. It seems that the spirit of the film is suddenly in the room, and Stella is terrified. The next morning found her husband after his night shift asleep on the couch. The child has disappeared and upstairs in the bathroom, he finds his mother with a smashed schedel.Waarschijnlijk is intended that the reader, like a good horror story, want to believe that ghosts, spirits and other forces are at work. But anywhere you are so taken by the voltage or the writing style that you really start thinking. The overriding feeling remains what a hassle, would soon there will be a statement. Although it takes a while, but that statement is coming eventually. But then you have long dropped out.</v>
      </c>
    </row>
    <row r="628" ht="15.75" customHeight="1">
      <c r="A628" s="1">
        <v>626.0</v>
      </c>
      <c r="B628" s="3">
        <v>1.0</v>
      </c>
      <c r="C628" s="3">
        <v>1.0</v>
      </c>
      <c r="D628" s="3">
        <v>1.0</v>
      </c>
      <c r="E628" s="3" t="s">
        <v>631</v>
      </c>
      <c r="F628" s="3" t="str">
        <f>IFERROR(__xludf.DUMMYFUNCTION("GOOGLETRANSLATE(E628,""nl"",""en"")"),"A secret, passionate first childhood love in a society almost impossible. Locked in one of the lowest loft of the caste system. Daily care whether tonight will be food on the table. If you get the chance to become the new princess, do you do that? Would y"&amp;"ou leave your home, will compete for a crown that you do not really want and the love of your life turn their backs to give a better life your family? A heartbreaking choice that the phenomenal trilogy Selection Kiera Cass great open wordt.America Singer "&amp;"is one of the lucky ladies who come through the first round of selection. The only problem is they all want to be a princess. She has already pledged her heart to her secret love Aspen and the last thing they want is competing against 34 girls who want to"&amp;" conquer the heart of the prince. As long as they stay in the palace, her parents received a compensation for her absence, what first appears to be the only reason she stays. But America meets the charming Prince Maxon and everything changes. As soon as t"&amp;"he story appears to be much more than the heart of Prince Maxon alone. Along with America learn it through and through and you become embroiled in the great choices that lie ahead. From the first page you live all along with America. Cass is hugely succes"&amp;"sful in recognizable making the main character. Even though she makes it the most unusual situations, America is a normal young woman with the daily struggles that will recognize all young readers. This allows the reader can easily move inside her. As the"&amp;" story progresses and America are the other participants increasingly closer to the reader. This book shows you real girls chuckle and grin to the bold actions of America and real pride you'll feel when they always save anywhere from know. Cass has a real"&amp;" princesses writing book to know the romance of each page drips. From the first kiss to the last laugh romance remains present in the background without dominating. Through the eyes of a spirited girl makes the reader ultimate happiness and deep sorrow of"&amp;" close to it. Her awkwardness and childish indiscretion makes her accessible and this is what makes this story a phenomenal YA book. One minute you'll be drawn into the conflicting thoughts of a princess in the making and will be described in detail each "&amp;"day, while the other time fly by the day. This Cas gives a realistic picture of the unreality of royal life. This brings a great feeling read with them and it reminds you while reading that emotion is more important than the fantasy element. The feelings "&amp;"of America and the other participants of the Selection jump from the pages down and drag you into the passionate emotions of carefree teenager loves. Conversely withstand the harsh but understandable thoughts that America experience when they must choose "&amp;"between her old life and a new life as a princess Ilea. All parts of the Selection series get tactile depth because the essential history of the state Ilea play a prominent role. The frustration with the policies caste system since the state was founded I"&amp;"lea will be impeccable. America grew up as a five but it was her participation in a Three Selection. Even though this is for young readers is very unimaginable, Cass makes life really to make the rules and difficulties of the caste system in a moving way "&amp;"every time. This YA fiction writer is saved in their own words by the writer, as demonstrated by its enthusiastic and personal acknowledgments at the end of the series. She asks the reader literally give the book a high-five, because she is so grateful th"&amp;"at people read her books. This they call even more sympathy than the book itself does, so they can be called an admirable writer. Cass knows the attention of the reader in all three to hold the parts of the series and the future of America unclear to unti"&amp;"l the very end. As a result, the three books inseparable and is one of the books read separately almost impossible. The writing style and statements of the characters fit a different era in which the story takes place. This gives the story an indispensabl"&amp;"e mysterious touch. Beginning on the first part and you'll be full of sorrow read the last page.")</f>
        <v>A secret, passionate first childhood love in a society almost impossible. Locked in one of the lowest loft of the caste system. Daily care whether tonight will be food on the table. If you get the chance to become the new princess, do you do that? Would you leave your home, will compete for a crown that you do not really want and the love of your life turn their backs to give a better life your family? A heartbreaking choice that the phenomenal trilogy Selection Kiera Cass great open wordt.America Singer is one of the lucky ladies who come through the first round of selection. The only problem is they all want to be a princess. She has already pledged her heart to her secret love Aspen and the last thing they want is competing against 34 girls who want to conquer the heart of the prince. As long as they stay in the palace, her parents received a compensation for her absence, what first appears to be the only reason she stays. But America meets the charming Prince Maxon and everything changes. As soon as the story appears to be much more than the heart of Prince Maxon alone. Along with America learn it through and through and you become embroiled in the great choices that lie ahead. From the first page you live all along with America. Cass is hugely successful in recognizable making the main character. Even though she makes it the most unusual situations, America is a normal young woman with the daily struggles that will recognize all young readers. This allows the reader can easily move inside her. As the story progresses and America are the other participants increasingly closer to the reader. This book shows you real girls chuckle and grin to the bold actions of America and real pride you'll feel when they always save anywhere from know. Cass has a real princesses writing book to know the romance of each page drips. From the first kiss to the last laugh romance remains present in the background without dominating. Through the eyes of a spirited girl makes the reader ultimate happiness and deep sorrow of close to it. Her awkwardness and childish indiscretion makes her accessible and this is what makes this story a phenomenal YA book. One minute you'll be drawn into the conflicting thoughts of a princess in the making and will be described in detail each day, while the other time fly by the day. This Cas gives a realistic picture of the unreality of royal life. This brings a great feeling read with them and it reminds you while reading that emotion is more important than the fantasy element. The feelings of America and the other participants of the Selection jump from the pages down and drag you into the passionate emotions of carefree teenager loves. Conversely withstand the harsh but understandable thoughts that America experience when they must choose between her old life and a new life as a princess Ilea. All parts of the Selection series get tactile depth because the essential history of the state Ilea play a prominent role. The frustration with the policies caste system since the state was founded Ilea will be impeccable. America grew up as a five but it was her participation in a Three Selection. Even though this is for young readers is very unimaginable, Cass makes life really to make the rules and difficulties of the caste system in a moving way every time. This YA fiction writer is saved in their own words by the writer, as demonstrated by its enthusiastic and personal acknowledgments at the end of the series. She asks the reader literally give the book a high-five, because she is so grateful that people read her books. This they call even more sympathy than the book itself does, so they can be called an admirable writer. Cass knows the attention of the reader in all three to hold the parts of the series and the future of America unclear to until the very end. As a result, the three books inseparable and is one of the books read separately almost impossible. The writing style and statements of the characters fit a different era in which the story takes place. This gives the story an indispensable mysterious touch. Beginning on the first part and you'll be full of sorrow read the last page.</v>
      </c>
    </row>
    <row r="629" ht="15.75" customHeight="1">
      <c r="A629" s="1">
        <v>627.0</v>
      </c>
      <c r="B629" s="3">
        <v>0.0</v>
      </c>
      <c r="C629" s="3">
        <v>0.0</v>
      </c>
      <c r="D629" s="3">
        <v>0.0</v>
      </c>
      <c r="E629" s="3" t="s">
        <v>632</v>
      </c>
      <c r="F629" s="3" t="str">
        <f>IFERROR(__xludf.DUMMYFUNCTION("GOOGLETRANSLATE(E629,""nl"",""en"")"),"but no more than that. Ethan Decker disillusioned after the death of his son. He verpietert in the New Mexico desert until Anna Kelsey comes driving with her two children wake. She dumps at Ethan and the children disappear, he can figure out for yourself."&amp;" But who are these children and what to do with them While reading Blind hunt I kept thinking: This movie I have once seen this means two things.. First, the book written cinematic, you'll see the scene almost before you, making it easy to read fluently. "&amp;"The second point is that the story contained little new for me. It is an exciting chase story with people who are flawed and people that are flawed. Fortunately, they are flawed which is mostly great way and a more or less dead on the side of the bad guys"&amp;" does not matter. Actually you know from page 50 about how the story will develop further globally. Is left over for anything surprise you about, wonder and enjoy? Yes, though. The story of the children sometimes poignant. In addition, it is nevertheless "&amp;"also an entertaining book with momentum and the necessary action work. There is a lot of shooting and records and provide the rapid changes of time and place much pace. Hunting blind reading easy and exciting. For me this book falls into the category rela"&amp;"xing entertainment. There's nothing wrong otherwise carry, letters to you and flies. Before you know it, the sun is a lot further fallen and hit you close the book and the life beyond gaat.Al with an enjoyable snack, but not more than that.")</f>
        <v>but no more than that. Ethan Decker disillusioned after the death of his son. He verpietert in the New Mexico desert until Anna Kelsey comes driving with her two children wake. She dumps at Ethan and the children disappear, he can figure out for yourself. But who are these children and what to do with them While reading Blind hunt I kept thinking: This movie I have once seen this means two things.. First, the book written cinematic, you'll see the scene almost before you, making it easy to read fluently. The second point is that the story contained little new for me. It is an exciting chase story with people who are flawed and people that are flawed. Fortunately, they are flawed which is mostly great way and a more or less dead on the side of the bad guys does not matter. Actually you know from page 50 about how the story will develop further globally. Is left over for anything surprise you about, wonder and enjoy? Yes, though. The story of the children sometimes poignant. In addition, it is nevertheless also an entertaining book with momentum and the necessary action work. There is a lot of shooting and records and provide the rapid changes of time and place much pace. Hunting blind reading easy and exciting. For me this book falls into the category relaxing entertainment. There's nothing wrong otherwise carry, letters to you and flies. Before you know it, the sun is a lot further fallen and hit you close the book and the life beyond gaat.Al with an enjoyable snack, but not more than that.</v>
      </c>
    </row>
    <row r="630" ht="15.75" customHeight="1">
      <c r="A630" s="1">
        <v>628.0</v>
      </c>
      <c r="B630" s="3">
        <v>0.0</v>
      </c>
      <c r="C630" s="3">
        <v>0.0</v>
      </c>
      <c r="D630" s="3">
        <v>0.0</v>
      </c>
      <c r="E630" s="3" t="s">
        <v>633</v>
      </c>
      <c r="F630" s="3" t="str">
        <f>IFERROR(__xludf.DUMMYFUNCTION("GOOGLETRANSLATE(E630,""nl"",""en"")"),"Having read previous 13 hours of Deon Meyer to have my expectations were very high when I started to Phoenix. Unfortunately, these expectations did not materialize. Phoenix itself is a pretty good detective novel, but this book is not nearly measure up to"&amp;" the real thrillers of the moment. It might also be a bit of an unfair comparison to compare these two books because Phoenix one of his first 13 hours and was one of his last books. Meyer has therefore concerns me that certainly undergone a very positive "&amp;"development. His books, however, are not very suitable for ""against the grain"" to lezen.Feniks has a very special story in which the necessary murders and robberies occur. The young inspector Mat Joubert gets the job solving this puzzle. It's just the b"&amp;"oost he needs to give a useful interpretation his life. After the death of his wife two years before his life is in a downward spiral had rightly gekomen.Het a story too sexually tone for me. This did not fit the story, just as the long texts that were gi"&amp;"ven to the 'have to' fall off the inspector. These are not issues that I love in a thrilling boek.De beautiful writing style of Deon Meyer lost his charm soon by the overload it. Unfortunately, the story itself could not really get me in its grip. All in "&amp;"all a nice book (in the form of Mwoah) but not more than that. Not recommended for me. If you do something good for Deon Meyer want to read, I would definitely recommend 13 hours raden.Frappant I find that I read while still kept wondering what Meyer exac"&amp;"tly meant with Phoenix and who that lady is on the cover of the Dutch versions adorned Plot: 2Spanning: 2Leesplezier: 2Schrijfstijl: 3Originaliteit: 2Psychologie: 2")</f>
        <v>Having read previous 13 hours of Deon Meyer to have my expectations were very high when I started to Phoenix. Unfortunately, these expectations did not materialize. Phoenix itself is a pretty good detective novel, but this book is not nearly measure up to the real thrillers of the moment. It might also be a bit of an unfair comparison to compare these two books because Phoenix one of his first 13 hours and was one of his last books. Meyer has therefore concerns me that certainly undergone a very positive development. His books, however, are not very suitable for "against the grain" to lezen.Feniks has a very special story in which the necessary murders and robberies occur. The young inspector Mat Joubert gets the job solving this puzzle. It's just the boost he needs to give a useful interpretation his life. After the death of his wife two years before his life is in a downward spiral had rightly gekomen.Het a story too sexually tone for me. This did not fit the story, just as the long texts that were given to the 'have to' fall off the inspector. These are not issues that I love in a thrilling boek.De beautiful writing style of Deon Meyer lost his charm soon by the overload it. Unfortunately, the story itself could not really get me in its grip. All in all a nice book (in the form of Mwoah) but not more than that. Not recommended for me. If you do something good for Deon Meyer want to read, I would definitely recommend 13 hours raden.Frappant I find that I read while still kept wondering what Meyer exactly meant with Phoenix and who that lady is on the cover of the Dutch versions adorned Plot: 2Spanning: 2Leesplezier: 2Schrijfstijl: 3Originaliteit: 2Psychologie: 2</v>
      </c>
    </row>
    <row r="631" ht="15.75" customHeight="1">
      <c r="A631" s="1">
        <v>629.0</v>
      </c>
      <c r="B631" s="3">
        <v>0.0</v>
      </c>
      <c r="C631" s="3">
        <v>0.0</v>
      </c>
      <c r="D631" s="3">
        <v>0.0</v>
      </c>
      <c r="E631" s="3" t="s">
        <v>634</v>
      </c>
      <c r="F631" s="3" t="str">
        <f>IFERROR(__xludf.DUMMYFUNCTION("GOOGLETRANSLATE(E631,""nl"",""en"")"),"A moose in the forest, which belongs to a man because that man called him in the snake language, kneeling and humbly his neck bare, so that man he could kill? A girl of her father's large flock hare into pieces must heels, to carry them to the wolves in t"&amp;"he stable, every day? a oerkikker that can fly (a kind of deity), which has fallen asleep and can only be awakened by ten thousand men who speak the snake language, by their collective hiss? No, this book is really nothing for me !!! Get rid of it.")</f>
        <v>A moose in the forest, which belongs to a man because that man called him in the snake language, kneeling and humbly his neck bare, so that man he could kill? A girl of her father's large flock hare into pieces must heels, to carry them to the wolves in the stable, every day? a oerkikker that can fly (a kind of deity), which has fallen asleep and can only be awakened by ten thousand men who speak the snake language, by their collective hiss? No, this book is really nothing for me !!! Get rid of it.</v>
      </c>
    </row>
    <row r="632" ht="15.75" customHeight="1">
      <c r="A632" s="1">
        <v>630.0</v>
      </c>
      <c r="B632" s="3">
        <v>0.0</v>
      </c>
      <c r="C632" s="3">
        <v>0.0</v>
      </c>
      <c r="D632" s="3">
        <v>0.0</v>
      </c>
      <c r="E632" s="3" t="s">
        <v>635</v>
      </c>
      <c r="F632" s="3" t="str">
        <f>IFERROR(__xludf.DUMMYFUNCTION("GOOGLETRANSLATE(E632,""nl"",""en"")"),"Himself to read and see what the contradiction betreft.Welke contradiction ?? I receive by mail regularly Bestseller 60 CPNB that in a long time vemeld has several titles Suzanne Vermeer (on 25-01-2012 even six titles !!) and I see on Dizzie twelve titles"&amp;" of which three will Thumbs and the rest just above the two Thumbs gets .What is this: for months to sell the books by this writer as sweet rolls? Even the newest and latest title Northern Lights which is for sale by 17-01, condition after three weeks at "&amp;"number one on that list ..... Is not this list? Is it all marketing? Or is it something else that my highly respected fellow readers Dizzie bother? The fact is that there are already sold 1 million copies of Suzanne Vermeer. Or better: Paul Goeken who die"&amp;"d of cancer at the age of 48 on June 21, 2011. The publisher stated after his death, Paul Goeken after six previous titles in their own name to have made, had opted for a pseudonym for this new genre genre.Welk we are talking about ?? The cover has a lite"&amp;"rary thriller, a cry where anything ""exciting"" in pushed wordt.De Suzanne Vermeer website listed themselves the following: All-Inclusive (2006) was the first book in the name of Suzanne Vermeer and became an instant bestseller. For the following books ("&amp;"now 9 titles) the travel and tourism were the starting point and now it has become the unique trademark for this strong vakantiethrillers.Ikzelf'm always inclined to ""summer reading"" to noemen.Dit first book I of this read author begins almost as a chic"&amp;"klit where Chantal fragile fragile female is whose desire is to be the best mother and a responsible life considered to offer her children. Not too many disruptions and surprises prefers everything in harmony and self-assertive behavior because its vreemd"&amp;".Het reads like a charm. Then we take a current affairs and events and the protagonists are forced to develop and since then also to a thriller should be exciting events still continue ontwikkelen.Volgens those ingredients is a story that reads very easil"&amp;"y, but the story line is unlikely to thin, while the characters are not in depth ontwikkelen.Het reminds me some magazines that tell stories about women who have a traumatic experience and then continue to their lives, in this book, this is a longer story"&amp;" vorm.Het novel that sells such enormous means that there is indeed an audience for this bright reading pleasure, these are the same people who take such a weekly magazine in the supermarket? Somewhere in All Inclusive be expressed problems Heleen Jeroen "&amp;"as: ""On the other hand, it is sometimes nice to hear that the grass at the neighbors is not always greener."" . This is the rationale for the large group of readers of the type magazines suggested by me Weekly magazines misery converted by Paul Goeken in"&amp;" summer reading a thriller certainly not literary:? No, but very readable, while respecting the pleasures of so many readers vacationing this easy chair in the sun, while enjoying a drink, wegpeuzelen and vividly remember the story when an incident with o"&amp;"ne of the co-holiday enjoyed places like ...... it's like a good girlfriend are who had such an experience ..... Not my thing, but I think I can imagine the contradiction, see, that's now what interested me and therefore enjoyed anyway.")</f>
        <v>Himself to read and see what the contradiction betreft.Welke contradiction ?? I receive by mail regularly Bestseller 60 CPNB that in a long time vemeld has several titles Suzanne Vermeer (on 25-01-2012 even six titles !!) and I see on Dizzie twelve titles of which three will Thumbs and the rest just above the two Thumbs gets .What is this: for months to sell the books by this writer as sweet rolls? Even the newest and latest title Northern Lights which is for sale by 17-01, condition after three weeks at number one on that list ..... Is not this list? Is it all marketing? Or is it something else that my highly respected fellow readers Dizzie bother? The fact is that there are already sold 1 million copies of Suzanne Vermeer. Or better: Paul Goeken who died of cancer at the age of 48 on June 21, 2011. The publisher stated after his death, Paul Goeken after six previous titles in their own name to have made, had opted for a pseudonym for this new genre genre.Welk we are talking about ?? The cover has a literary thriller, a cry where anything "exciting" in pushed wordt.De Suzanne Vermeer website listed themselves the following: All-Inclusive (2006) was the first book in the name of Suzanne Vermeer and became an instant bestseller. For the following books (now 9 titles) the travel and tourism were the starting point and now it has become the unique trademark for this strong vakantiethrillers.Ikzelf'm always inclined to "summer reading" to noemen.Dit first book I of this read author begins almost as a chicklit where Chantal fragile fragile female is whose desire is to be the best mother and a responsible life considered to offer her children. Not too many disruptions and surprises prefers everything in harmony and self-assertive behavior because its vreemd.Het reads like a charm. Then we take a current affairs and events and the protagonists are forced to develop and since then also to a thriller should be exciting events still continue ontwikkelen.Volgens those ingredients is a story that reads very easily, but the story line is unlikely to thin, while the characters are not in depth ontwikkelen.Het reminds me some magazines that tell stories about women who have a traumatic experience and then continue to their lives, in this book, this is a longer story vorm.Het novel that sells such enormous means that there is indeed an audience for this bright reading pleasure, these are the same people who take such a weekly magazine in the supermarket? Somewhere in All Inclusive be expressed problems Heleen Jeroen as: "On the other hand, it is sometimes nice to hear that the grass at the neighbors is not always greener." . This is the rationale for the large group of readers of the type magazines suggested by me Weekly magazines misery converted by Paul Goeken in summer reading a thriller certainly not literary:? No, but very readable, while respecting the pleasures of so many readers vacationing this easy chair in the sun, while enjoying a drink, wegpeuzelen and vividly remember the story when an incident with one of the co-holiday enjoyed places like ...... it's like a good girlfriend are who had such an experience ..... Not my thing, but I think I can imagine the contradiction, see, that's now what interested me and therefore enjoyed anyway.</v>
      </c>
    </row>
    <row r="633" ht="15.75" customHeight="1">
      <c r="A633" s="1">
        <v>631.0</v>
      </c>
      <c r="B633" s="3">
        <v>0.0</v>
      </c>
      <c r="C633" s="3">
        <v>0.0</v>
      </c>
      <c r="D633" s="3">
        <v>0.0</v>
      </c>
      <c r="E633" s="3" t="s">
        <v>636</v>
      </c>
      <c r="F633" s="3" t="str">
        <f>IFERROR(__xludf.DUMMYFUNCTION("GOOGLETRANSLATE(E633,""nl"",""en"")"),"The selection trilogy I like very much and I love to read them out but part 4 and part 5 princess crown I find disappointing. For me, the story already closed after part 3 one and I am sorry that I have read yet part 4 and 5, I found them boring, only in "&amp;"part 4 an exciting piece which Eadlyn by people was pelted. Eadlyn did not have much time for the boys of the selection and almost no tension of the people vandaan.Ik'd rather stick to the Selection trilogy left and advise you if you are the one successfu"&amp;"lly and final end not like part 4 and 5 to lezen.Maar I think it's a good option for people who really like to know what would happen if there is a new successor to the throne and the selection sphere can not let go.")</f>
        <v>The selection trilogy I like very much and I love to read them out but part 4 and part 5 princess crown I find disappointing. For me, the story already closed after part 3 one and I am sorry that I have read yet part 4 and 5, I found them boring, only in part 4 an exciting piece which Eadlyn by people was pelted. Eadlyn did not have much time for the boys of the selection and almost no tension of the people vandaan.Ik'd rather stick to the Selection trilogy left and advise you if you are the one successfully and final end not like part 4 and 5 to lezen.Maar I think it's a good option for people who really like to know what would happen if there is a new successor to the throne and the selection sphere can not let go.</v>
      </c>
    </row>
    <row r="634" ht="15.75" customHeight="1">
      <c r="A634" s="1">
        <v>632.0</v>
      </c>
      <c r="B634" s="3">
        <v>1.0</v>
      </c>
      <c r="C634" s="3">
        <v>1.0</v>
      </c>
      <c r="D634" s="3">
        <v>1.0</v>
      </c>
      <c r="E634" s="3" t="s">
        <v>637</v>
      </c>
      <c r="F634" s="3" t="str">
        <f>IFERROR(__xludf.DUMMYFUNCTION("GOOGLETRANSLATE(E634,""nl"",""en"")"),"Venita lives in Amsterdam. After a traumatic event she is with her parents and brothers from a small village moved to the big city. Venita not feeling at her place and lonely. Home should not be talking about the traumatic event while Venita there does ha"&amp;"ve to need. Then she meets Camila and finally she has a friend for life. Venita finds that the traumatic event is her fault and that she will have to pay for this. Camila is she eens.'Lege rooms' narrates from the perspective of Venita. A girl just at the"&amp;" moment does not know how to proceed. She has just finished her school and works two days a week as a volunteer at the animal shelter. Furthermore, she is much at home in her own room. Her mother tries to push her to take things and girlfriends but Venita"&amp;" not want to be pushed. She Camila and that is enough. Much misunderstanding between Venita and her mother dominated so there are many hassles. She has some support to her brother Emelio but in her mind she gets the most support from Camila.Eerst seems li"&amp;"ke you just follow the adventures of Venita, but halfway through being told what Venita has experienced. The mother Venita silent on the event, there should not be talked about. Venita takes you into her mind but let her mind or the reality or not? Venita"&amp;" has a tremendous guilt and as it were blocked what influence has caused her and laten.Met ""Empty Rooms"" Get a penetrating look into the life and thoughts of someone who has fallen into a psychosis. The word psychosis thinking people soon someone will c"&amp;"ompletely freak out and can not be stopped, but this story shows another side. Psychosis is a brain disorder that often develop insidiously. Bullying, domestic violence, loneliness and alcohol and drug use may be triggers. By Venita we see a lot of loneli"&amp;"ness. We should not talk about the event and why she feels alone in her grief and guilt. In response Venita closes himself off for (almost) everything and everyone and lingers in her guilt. Her thoughts are with her on the course and slowly Venita lose th"&amp;"e sense of reality. If the reader into the story then sometimes difficult to determine what is real or niet.De feelings Venita be put down very clearly in empty rooms by Susanne giving the reader a good idea of ​​what a psychosis and what impact this has."&amp;" The story reads easily and even though you might expect in terms of subject matter, there is no difficult words are used, everything is written in plain language. The feelings of Venita are tangible and give a convincing impression. An important topic th"&amp;"at best here in may be stopped and the way the story is told makes it clear to the audience. Susanne has ""Empty Rooms"" a poignant but also written a beautiful and instructive story.")</f>
        <v>Venita lives in Amsterdam. After a traumatic event she is with her parents and brothers from a small village moved to the big city. Venita not feeling at her place and lonely. Home should not be talking about the traumatic event while Venita there does have to need. Then she meets Camila and finally she has a friend for life. Venita finds that the traumatic event is her fault and that she will have to pay for this. Camila is she eens.'Lege rooms' narrates from the perspective of Venita. A girl just at the moment does not know how to proceed. She has just finished her school and works two days a week as a volunteer at the animal shelter. Furthermore, she is much at home in her own room. Her mother tries to push her to take things and girlfriends but Venita not want to be pushed. She Camila and that is enough. Much misunderstanding between Venita and her mother dominated so there are many hassles. She has some support to her brother Emelio but in her mind she gets the most support from Camila.Eerst seems like you just follow the adventures of Venita, but halfway through being told what Venita has experienced. The mother Venita silent on the event, there should not be talked about. Venita takes you into her mind but let her mind or the reality or not? Venita has a tremendous guilt and as it were blocked what influence has caused her and laten.Met "Empty Rooms" Get a penetrating look into the life and thoughts of someone who has fallen into a psychosis. The word psychosis thinking people soon someone will completely freak out and can not be stopped, but this story shows another side. Psychosis is a brain disorder that often develop insidiously. Bullying, domestic violence, loneliness and alcohol and drug use may be triggers. By Venita we see a lot of loneliness. We should not talk about the event and why she feels alone in her grief and guilt. In response Venita closes himself off for (almost) everything and everyone and lingers in her guilt. Her thoughts are with her on the course and slowly Venita lose the sense of reality. If the reader into the story then sometimes difficult to determine what is real or niet.De feelings Venita be put down very clearly in empty rooms by Susanne giving the reader a good idea of ​​what a psychosis and what impact this has. The story reads easily and even though you might expect in terms of subject matter, there is no difficult words are used, everything is written in plain language. The feelings of Venita are tangible and give a convincing impression. An important topic that best here in may be stopped and the way the story is told makes it clear to the audience. Susanne has "Empty Rooms" a poignant but also written a beautiful and instructive story.</v>
      </c>
    </row>
    <row r="635" ht="15.75" customHeight="1">
      <c r="A635" s="1">
        <v>633.0</v>
      </c>
      <c r="B635" s="3">
        <v>0.0</v>
      </c>
      <c r="C635" s="3">
        <v>0.0</v>
      </c>
      <c r="D635" s="3">
        <v>0.0</v>
      </c>
      <c r="E635" s="3" t="s">
        <v>638</v>
      </c>
      <c r="F635" s="3" t="str">
        <f>IFERROR(__xludf.DUMMYFUNCTION("GOOGLETRANSLATE(E635,""nl"",""en"")"),"The writing style of Loes den Hollander is accessible. The book reads easily. These words are put down to the positive review starten.Het den Hollander is not the reader managed to crawl under the skin of the characters. Despite the many words that are gi"&amp;"ven to people. They remain predictable and superficial. The credibility is low. Everyone seems to be a connection with the sexual offender hebben.Twist the end announces itself early on. The whole book works toward a moment of action. Before you know it's"&amp;" already voorbij.Veel issues remain undiscussed. Which deserved more attention and could give the story more layers.")</f>
        <v>The writing style of Loes den Hollander is accessible. The book reads easily. These words are put down to the positive review starten.Het den Hollander is not the reader managed to crawl under the skin of the characters. Despite the many words that are given to people. They remain predictable and superficial. The credibility is low. Everyone seems to be a connection with the sexual offender hebben.Twist the end announces itself early on. The whole book works toward a moment of action. Before you know it's already voorbij.Veel issues remain undiscussed. Which deserved more attention and could give the story more layers.</v>
      </c>
    </row>
    <row r="636" ht="15.75" customHeight="1">
      <c r="A636" s="1">
        <v>634.0</v>
      </c>
      <c r="B636" s="3">
        <v>0.0</v>
      </c>
      <c r="C636" s="3">
        <v>0.0</v>
      </c>
      <c r="D636" s="3">
        <v>1.0</v>
      </c>
      <c r="E636" s="3" t="s">
        <v>639</v>
      </c>
      <c r="F636" s="3" t="str">
        <f>IFERROR(__xludf.DUMMYFUNCTION("GOOGLETRANSLATE(E636,""nl"",""en"")"),"Frank Temple III is a 25-year-old boy whose father, a contract killer, has committed suicide seven years ago when he threatened to be arrested. He is convinced that betrayed a certain Devin his father. Frank has vowed to murder Devin will be when he gets "&amp;"him someday tegenkomt.Op day Frank a call that Devin is heading to a former cabin of his father. Frank also hit the road, but achieved his goal not because a car accident lands him in a nearby garage. This garage is temporarily headed by the young Nora be"&amp;"cause her father because of a stroke is in a nursing home. By car accident he hit Frank and Nora involved in all sorts of nasty things and they should not have to do their best unscathed from the adventure komen.Erfenis the minimum recommendations. Michae"&amp;"l Connelly calls Koryta one of the best of the best and Detective &amp; Thriller Guide Free Netherlands get the book five stars. These recommendations are a raadsel.Erfenis me remain in each field below average. Koryta has a rather popular and casual writing "&amp;"style. That would be no problem in itself, but if he shows the regular naive mind of its paperboard characters that way, Legacy begins very much like a children's book to lijken.Dit also ensures that power to look far in Heritage. The events take place in"&amp;" the garage of Nora, near the hut of Frank's father and the nursing home where Nora's father cared. The strings that Koryta brings his characters as stiff puppets from situation to situation are almost visible. And Frank and Nora as young people without p"&amp;"artners feel instantly attracted to each other see everyone aankomen.Ook the plot is nothing to write home about. For I will give examples betray nothing of the story, but some plot twists are so inconclusive that they start wringen.Het only bright spot o"&amp;"f Legacy I found the reason stated in the end that was initiated this whole series of events. But one such bright spot is enough for a whole book to be hangen.Vijf stars at Free Netherlands, two stars at Crimezone. The choice is up to the reader.")</f>
        <v>Frank Temple III is a 25-year-old boy whose father, a contract killer, has committed suicide seven years ago when he threatened to be arrested. He is convinced that betrayed a certain Devin his father. Frank has vowed to murder Devin will be when he gets him someday tegenkomt.Op day Frank a call that Devin is heading to a former cabin of his father. Frank also hit the road, but achieved his goal not because a car accident lands him in a nearby garage. This garage is temporarily headed by the young Nora because her father because of a stroke is in a nursing home. By car accident he hit Frank and Nora involved in all sorts of nasty things and they should not have to do their best unscathed from the adventure komen.Erfenis the minimum recommendations. Michael Connelly calls Koryta one of the best of the best and Detective &amp; Thriller Guide Free Netherlands get the book five stars. These recommendations are a raadsel.Erfenis me remain in each field below average. Koryta has a rather popular and casual writing style. That would be no problem in itself, but if he shows the regular naive mind of its paperboard characters that way, Legacy begins very much like a children's book to lijken.Dit also ensures that power to look far in Heritage. The events take place in the garage of Nora, near the hut of Frank's father and the nursing home where Nora's father cared. The strings that Koryta brings his characters as stiff puppets from situation to situation are almost visible. And Frank and Nora as young people without partners feel instantly attracted to each other see everyone aankomen.Ook the plot is nothing to write home about. For I will give examples betray nothing of the story, but some plot twists are so inconclusive that they start wringen.Het only bright spot of Legacy I found the reason stated in the end that was initiated this whole series of events. But one such bright spot is enough for a whole book to be hangen.Vijf stars at Free Netherlands, two stars at Crimezone. The choice is up to the reader.</v>
      </c>
    </row>
    <row r="637" ht="15.75" customHeight="1">
      <c r="A637" s="1">
        <v>635.0</v>
      </c>
      <c r="B637" s="3">
        <v>1.0</v>
      </c>
      <c r="C637" s="3">
        <v>1.0</v>
      </c>
      <c r="D637" s="3">
        <v>1.0</v>
      </c>
      <c r="E637" s="3" t="s">
        <v>640</v>
      </c>
      <c r="F637" s="3" t="str">
        <f>IFERROR(__xludf.DUMMYFUNCTION("GOOGLETRANSLATE(E637,""nl"",""en"")"),"A thriller as seldom written in the Netherlands. The style is very Scandinavian in the subjects on the other hand very Dutch. The port of IJmuiden and the first coffee shops of Amsterdam, leftist activists, Italian workers, it all comes down. It's a real "&amp;"page turner, you should read the book ones. That's a shame, because that I feel that I have missed a lot again ....")</f>
        <v>A thriller as seldom written in the Netherlands. The style is very Scandinavian in the subjects on the other hand very Dutch. The port of IJmuiden and the first coffee shops of Amsterdam, leftist activists, Italian workers, it all comes down. It's a real page turner, you should read the book ones. That's a shame, because that I feel that I have missed a lot again ....</v>
      </c>
    </row>
    <row r="638" ht="15.75" customHeight="1">
      <c r="A638" s="1">
        <v>636.0</v>
      </c>
      <c r="B638" s="3">
        <v>1.0</v>
      </c>
      <c r="C638" s="3">
        <v>1.0</v>
      </c>
      <c r="D638" s="3">
        <v>1.0</v>
      </c>
      <c r="E638" s="3" t="s">
        <v>641</v>
      </c>
      <c r="F638" s="3" t="str">
        <f>IFERROR(__xludf.DUMMYFUNCTION("GOOGLETRANSLATE(E638,""nl"",""en"")"),"A lovely young adult fantasy book, in which the critical moments are interspersed with Franka's opinionated and funny comments. It is very nice that Franka a teenage girl is also really afraid of things, worried and sometimes reckless. She has normal prob"&amp;"lems that every girl of her age could find themselves in, but never boring or onorigneel. Beautiful book!")</f>
        <v>A lovely young adult fantasy book, in which the critical moments are interspersed with Franka's opinionated and funny comments. It is very nice that Franka a teenage girl is also really afraid of things, worried and sometimes reckless. She has normal problems that every girl of her age could find themselves in, but never boring or onorigneel. Beautiful book!</v>
      </c>
    </row>
    <row r="639" ht="15.75" customHeight="1">
      <c r="A639" s="1">
        <v>637.0</v>
      </c>
      <c r="B639" s="3">
        <v>1.0</v>
      </c>
      <c r="C639" s="3">
        <v>1.0</v>
      </c>
      <c r="D639" s="3">
        <v>1.0</v>
      </c>
      <c r="E639" s="3" t="s">
        <v>642</v>
      </c>
      <c r="F639" s="3" t="str">
        <f>IFERROR(__xludf.DUMMYFUNCTION("GOOGLETRANSLATE(E639,""nl"",""en"")"),"I can not exactly say why I think this trilogy as well, but I was sucked in. Literature, music, philosophy, intelligence, believable characters. No attention to anyone, I think. But for those who have love, books to take for the time.")</f>
        <v>I can not exactly say why I think this trilogy as well, but I was sucked in. Literature, music, philosophy, intelligence, believable characters. No attention to anyone, I think. But for those who have love, books to take for the time.</v>
      </c>
    </row>
    <row r="640" ht="15.75" customHeight="1">
      <c r="A640" s="1">
        <v>638.0</v>
      </c>
      <c r="B640" s="3">
        <v>0.0</v>
      </c>
      <c r="C640" s="3">
        <v>0.0</v>
      </c>
      <c r="D640" s="3">
        <v>0.0</v>
      </c>
      <c r="E640" s="3" t="s">
        <v>643</v>
      </c>
      <c r="F640" s="3" t="str">
        <f>IFERROR(__xludf.DUMMYFUNCTION("GOOGLETRANSLATE(E640,""nl"",""en"")"),"Did not go through it. Not the writing style I normally read, might have to make it thus.")</f>
        <v>Did not go through it. Not the writing style I normally read, might have to make it thus.</v>
      </c>
    </row>
    <row r="641" ht="15.75" customHeight="1">
      <c r="A641" s="1">
        <v>639.0</v>
      </c>
      <c r="B641" s="3">
        <v>0.0</v>
      </c>
      <c r="C641" s="3">
        <v>0.0</v>
      </c>
      <c r="D641" s="3">
        <v>0.0</v>
      </c>
      <c r="E641" s="3" t="s">
        <v>644</v>
      </c>
      <c r="F641" s="3" t="str">
        <f>IFERROR(__xludf.DUMMYFUNCTION("GOOGLETRANSLATE(E641,""nl"",""en"")"),"The description of the last daughter suggests a thriller: dead mother, daughter dead, wounded father and daughter there without coming color cracks. Jane Casey, who made this promise of power or not. The events take place in a small group and the title of"&amp;" the book betrays which direction. The story has unfortunately rather predictable, one turn after that was beyond my imagination. The last daughter is written in first person. I have nothing against me books, but the frequent I-ge Detective Maeve Kerrigan"&amp;" was already after a few chapters irritating. The wealth of detail, the thoughts described by many words of Maeve and to the square centimeter publicized descriptions of locations diverted attention from the murder investigation. I have experience as an a"&amp;"ll about Maeve -show. The story is told exclusively from Maeve's perspective, what moves the other characters remain for the most part guesswork. There cycling still have a second story in the book, but also not convincing. The same applies to the difficu"&amp;"lt relationship which Maeve with her colleague Derwent and the relationship with her friend Maeve Rob.Gewogen and found wanting. From a literary thriller, as the cover shown above, I expected better. The idea behind the last daughter Interestingly, the ef"&amp;"fect onvoldende and superficial.")</f>
        <v>The description of the last daughter suggests a thriller: dead mother, daughter dead, wounded father and daughter there without coming color cracks. Jane Casey, who made this promise of power or not. The events take place in a small group and the title of the book betrays which direction. The story has unfortunately rather predictable, one turn after that was beyond my imagination. The last daughter is written in first person. I have nothing against me books, but the frequent I-ge Detective Maeve Kerrigan was already after a few chapters irritating. The wealth of detail, the thoughts described by many words of Maeve and to the square centimeter publicized descriptions of locations diverted attention from the murder investigation. I have experience as an all about Maeve -show. The story is told exclusively from Maeve's perspective, what moves the other characters remain for the most part guesswork. There cycling still have a second story in the book, but also not convincing. The same applies to the difficult relationship which Maeve with her colleague Derwent and the relationship with her friend Maeve Rob.Gewogen and found wanting. From a literary thriller, as the cover shown above, I expected better. The idea behind the last daughter Interestingly, the effect onvoldende and superficial.</v>
      </c>
    </row>
    <row r="642" ht="15.75" customHeight="1">
      <c r="A642" s="1">
        <v>640.0</v>
      </c>
      <c r="B642" s="3">
        <v>1.0</v>
      </c>
      <c r="C642" s="3">
        <v>1.0</v>
      </c>
      <c r="D642" s="3">
        <v>1.0</v>
      </c>
      <c r="E642" s="3" t="s">
        <v>645</v>
      </c>
      <c r="F642" s="3" t="str">
        <f>IFERROR(__xludf.DUMMYFUNCTION("GOOGLETRANSLATE(E642,""nl"",""en"")"),"What a wonderful dystopian trilogy, ""The Gift of the Selkie. An adventurous, exciting and beautiful story has put down the writer. I myself love stories that have to do with the sea, so this trilogy is really something for me. The special thing about thi"&amp;"s story is that the writer of the Selkie myth, Avalon, King Arthur and even has transformed the legend of Excalibur in a futuristic story. This has led to a great result. * The first book is a nice introduction to the main characters Nimeu and her brother"&amp;" Arthur. Both people are interesting and powerful characters who grow up with their grandmother. Especially Nimeu has many questions to her mother and gets regular visions. They will one day her mother's diary and takes her brother left to go along on an "&amp;"adventurous search for their mother. On this trip will make them get their magical family history and they get more answers about the visions. The writer has an easy and clear way of writing, so the book is very nice to read. The story begins slowly, but "&amp;"remains my curiosity hold the entire book, so I had to put the book down to it. Some characters and locations have had must be worked out something better. This story would be even better and inleefbaard maken.Het book itself has a nice cover that suits t"&amp;"he story. Unfortunately, it is not a very long book 275 pages. I give this book 3.5 sterrenBookloversaphira")</f>
        <v>What a wonderful dystopian trilogy, "The Gift of the Selkie. An adventurous, exciting and beautiful story has put down the writer. I myself love stories that have to do with the sea, so this trilogy is really something for me. The special thing about this story is that the writer of the Selkie myth, Avalon, King Arthur and even has transformed the legend of Excalibur in a futuristic story. This has led to a great result. * The first book is a nice introduction to the main characters Nimeu and her brother Arthur. Both people are interesting and powerful characters who grow up with their grandmother. Especially Nimeu has many questions to her mother and gets regular visions. They will one day her mother's diary and takes her brother left to go along on an adventurous search for their mother. On this trip will make them get their magical family history and they get more answers about the visions. The writer has an easy and clear way of writing, so the book is very nice to read. The story begins slowly, but remains my curiosity hold the entire book, so I had to put the book down to it. Some characters and locations have had must be worked out something better. This story would be even better and inleefbaard maken.Het book itself has a nice cover that suits the story. Unfortunately, it is not a very long book 275 pages. I give this book 3.5 sterrenBookloversaphira</v>
      </c>
    </row>
    <row r="643" ht="15.75" customHeight="1">
      <c r="A643" s="1">
        <v>641.0</v>
      </c>
      <c r="B643" s="3">
        <v>1.0</v>
      </c>
      <c r="C643" s="3">
        <v>1.0</v>
      </c>
      <c r="D643" s="3">
        <v>1.0</v>
      </c>
      <c r="E643" s="3" t="s">
        <v>646</v>
      </c>
      <c r="F643" s="3" t="str">
        <f>IFERROR(__xludf.DUMMYFUNCTION("GOOGLETRANSLATE(E643,""nl"",""en"")"),"""Fans of Scandinavian thrillers attention: there is another reason to cheer for the Norwegian Fjords is another new talent loomed and hot Kjetil Try ..."" That was the opening I been in my head for this review had been for Let the children come to me hal"&amp;"f had uitgelezen.Het story begins in Oslo during a cold month of December. A well-known actor is missing after he briefly before even starred as Joseph in a theatrical production of the Christmas story. In the freezer of his home is found a part of its in"&amp;"testine, but there is no trace of his body. A few days later entrails found again, this time a young nun, but here the corpse ... Already missing from the first sentences I was swept away by this story, and after the first few pages, I was sure there was "&amp;"something special attendance! First, there is the general atmosphere of creation which the author situates his story: it's the middle of winter, it freezes bricks thick, there are piles of snow and it's dark ... Can it scan Dina Vischer? Then there is the"&amp;" somewhat surly Superintendent Gordon Rolf Lykke married to a woman fifteen years younger; he actually has everything to be happy but still manages to doubt it. Lykke has some active assistants who look up to him, and what a headstrong employee which he c"&amp;"an push off. All that mixes the writer to a good story with proper tension nicely built and maintains. In short, everything we a Scandinavian thriller may (and will) expect to receive we.Kjetil Try knows his characters and particularly inspector Rolf Gord"&amp;"on Lykke very characterize contouring, and while reading I was overcome at one time thought, ""Wallander is back, Beck ""(admittedly, I shocked myself with that thought). Another fad: Although the story has nothing to do with cannibalism attacked me sever"&amp;"al times memories of Silence of the Lambs. And yet, and yet ... That euphoric feeling continues to grow to more than three quarters well into the book, but in the end it melt a little. I wanted nothing more than good feelings stick to the end, I would def"&amp;"initely cherish this new discovery, but if I had the book once, I stayed was-it-it-but-nilly some orphans with unsatisfied feeling. Precise reasons I can not identify because the book is exciting, well written and meticulously constructed. Only, it is not"&amp;" new, it is not surprising, it's like it all before've previously read. Numerous memories of Wallander, Beck, Silence of the Lambs and others are perhaps therefore responsible for that feeling: too much is similar to other work. This thriller, which began"&amp;" so promisingly, however eventually ends up on the stack ""very good but not exceptional."" A pity really, because now I can not use my projected opening. Still, I give the book four stars.")</f>
        <v>"Fans of Scandinavian thrillers attention: there is another reason to cheer for the Norwegian Fjords is another new talent loomed and hot Kjetil Try ..." That was the opening I been in my head for this review had been for Let the children come to me half had uitgelezen.Het story begins in Oslo during a cold month of December. A well-known actor is missing after he briefly before even starred as Joseph in a theatrical production of the Christmas story. In the freezer of his home is found a part of its intestine, but there is no trace of his body. A few days later entrails found again, this time a young nun, but here the corpse ... Already missing from the first sentences I was swept away by this story, and after the first few pages, I was sure there was something special attendance! First, there is the general atmosphere of creation which the author situates his story: it's the middle of winter, it freezes bricks thick, there are piles of snow and it's dark ... Can it scan Dina Vischer? Then there is the somewhat surly Superintendent Gordon Rolf Lykke married to a woman fifteen years younger; he actually has everything to be happy but still manages to doubt it. Lykke has some active assistants who look up to him, and what a headstrong employee which he can push off. All that mixes the writer to a good story with proper tension nicely built and maintains. In short, everything we a Scandinavian thriller may (and will) expect to receive we.Kjetil Try knows his characters and particularly inspector Rolf Gordon Lykke very characterize contouring, and while reading I was overcome at one time thought, "Wallander is back, Beck "(admittedly, I shocked myself with that thought). Another fad: Although the story has nothing to do with cannibalism attacked me several times memories of Silence of the Lambs. And yet, and yet ... That euphoric feeling continues to grow to more than three quarters well into the book, but in the end it melt a little. I wanted nothing more than good feelings stick to the end, I would definitely cherish this new discovery, but if I had the book once, I stayed was-it-it-but-nilly some orphans with unsatisfied feeling. Precise reasons I can not identify because the book is exciting, well written and meticulously constructed. Only, it is not new, it is not surprising, it's like it all before've previously read. Numerous memories of Wallander, Beck, Silence of the Lambs and others are perhaps therefore responsible for that feeling: too much is similar to other work. This thriller, which began so promisingly, however eventually ends up on the stack "very good but not exceptional." A pity really, because now I can not use my projected opening. Still, I give the book four stars.</v>
      </c>
    </row>
    <row r="644" ht="15.75" customHeight="1">
      <c r="A644" s="1">
        <v>642.0</v>
      </c>
      <c r="B644" s="3">
        <v>1.0</v>
      </c>
      <c r="C644" s="3">
        <v>1.0</v>
      </c>
      <c r="D644" s="3">
        <v>1.0</v>
      </c>
      <c r="E644" s="3" t="s">
        <v>647</v>
      </c>
      <c r="F644" s="3" t="str">
        <f>IFERROR(__xludf.DUMMYFUNCTION("GOOGLETRANSLATE(E644,""nl"",""en"")"),"Ruth Rendell wrote in darkness Looking back, that was recently re-released in the series Crimezone Classics in 1986. More than 22 years ago now, but the book has lost none of its power. For this book, set in the affluent middle class environment in Essex,"&amp;" Baroness Lady Ruth Rendell also received the prestigious Edgar Award.Het story Back Seeing in Darkness is the story of Vera Hillyard, sentenced to death for the murder of her sister Eden. It is told from the viewpoint of her niece Faith.Kenmerkend many b"&amp;"ooks Rendell is they do not begin to explain who's who and what the relationships are constructed. The book then starts directly with the memories that Faith has been suspended on the morning that her Aunt Vera. So, there you are as a reader. Can you then"&amp;" stop reading? No dus.Rendell let Faith tell the story of Vera and Eden through clever constructed flashbacks that blend seamlessly into the present time. So we soon discover one Jamie. Jamie lives in Italy and has Faith, together with memories of his chi"&amp;"ldhood. As is readily apparent then that Jamie really a crucial figure in the story of Vera and Eden. How critical? This question is running as a thread through the verhaal.De second thread is the ratio between Vera and Eden. They are sisters, with a cons"&amp;"iderable age difference, and if their parents die is to live Eden Vera. At first it seems as if the sisters deeply committed to each other on the way Rendell describes their dialogues and small events in their lives, feel the reader that something wrong m"&amp;"ust gaan.Met a sharp pen life is in small English village, put down during and immediately after the second World War. Had the drama too so you can play at a later time? Who knows? Narrow thinking is timeless. But love and hatred between family members. I"&amp;"f you did not know you would think they were real people better and that Rendell has described a real case. The story unfolds slowly but steadily, the evil comes closer without you doing anything. Besides reading!")</f>
        <v>Ruth Rendell wrote in darkness Looking back, that was recently re-released in the series Crimezone Classics in 1986. More than 22 years ago now, but the book has lost none of its power. For this book, set in the affluent middle class environment in Essex, Baroness Lady Ruth Rendell also received the prestigious Edgar Award.Het story Back Seeing in Darkness is the story of Vera Hillyard, sentenced to death for the murder of her sister Eden. It is told from the viewpoint of her niece Faith.Kenmerkend many books Rendell is they do not begin to explain who's who and what the relationships are constructed. The book then starts directly with the memories that Faith has been suspended on the morning that her Aunt Vera. So, there you are as a reader. Can you then stop reading? No dus.Rendell let Faith tell the story of Vera and Eden through clever constructed flashbacks that blend seamlessly into the present time. So we soon discover one Jamie. Jamie lives in Italy and has Faith, together with memories of his childhood. As is readily apparent then that Jamie really a crucial figure in the story of Vera and Eden. How critical? This question is running as a thread through the verhaal.De second thread is the ratio between Vera and Eden. They are sisters, with a considerable age difference, and if their parents die is to live Eden Vera. At first it seems as if the sisters deeply committed to each other on the way Rendell describes their dialogues and small events in their lives, feel the reader that something wrong must gaan.Met a sharp pen life is in small English village, put down during and immediately after the second World War. Had the drama too so you can play at a later time? Who knows? Narrow thinking is timeless. But love and hatred between family members. If you did not know you would think they were real people better and that Rendell has described a real case. The story unfolds slowly but steadily, the evil comes closer without you doing anything. Besides reading!</v>
      </c>
    </row>
    <row r="645" ht="15.75" customHeight="1">
      <c r="A645" s="1">
        <v>643.0</v>
      </c>
      <c r="B645" s="3">
        <v>1.0</v>
      </c>
      <c r="C645" s="3">
        <v>1.0</v>
      </c>
      <c r="D645" s="3">
        <v>1.0</v>
      </c>
      <c r="E645" s="3" t="s">
        <v>648</v>
      </c>
      <c r="F645" s="3" t="str">
        <f>IFERROR(__xludf.DUMMYFUNCTION("GOOGLETRANSLATE(E645,""nl"",""en"")"),"Just Defenseless and I think it's a stoneware book! Deflo has given me two more sleepless nights. And if I could, I read two nights for who the clients are, on that is not clear. I look forward to seeing the future and I am sure that Luc Deflo as in all h"&amp;"is books, the tension will build know perfectly. I've read all his books. Recommended. Piece by piece. Stoneware !!")</f>
        <v>Just Defenseless and I think it's a stoneware book! Deflo has given me two more sleepless nights. And if I could, I read two nights for who the clients are, on that is not clear. I look forward to seeing the future and I am sure that Luc Deflo as in all his books, the tension will build know perfectly. I've read all his books. Recommended. Piece by piece. Stoneware !!</v>
      </c>
    </row>
    <row r="646" ht="15.75" customHeight="1">
      <c r="A646" s="1">
        <v>644.0</v>
      </c>
      <c r="B646" s="3">
        <v>0.0</v>
      </c>
      <c r="C646" s="3">
        <v>0.0</v>
      </c>
      <c r="D646" s="3">
        <v>0.0</v>
      </c>
      <c r="E646" s="3" t="s">
        <v>649</v>
      </c>
      <c r="F646" s="3" t="str">
        <f>IFERROR(__xludf.DUMMYFUNCTION("GOOGLETRANSLATE(E646,""nl"",""en"")"),"Had high hopes but was sadly disappointed. This book confirmed once again that the majority of Dutch authors no good (historical) novels schrijven.Geertje Otten wrote an excellent review Hebban. To summarize, I refer to her review. She rightly points out "&amp;"that this book include tension and lacks depth. I do not agree, just as with her conclusion: it does not promise waar.Dit is just a copy of the Bouquet series, but it's not much. The 17th century Amsterdam is not put down convincingly. Throughout the book"&amp;", for example, once said something about horse droppings; which is still used the wrong term ook.Zeventiende century cities were not only unhealthy (epidemics are mentioned), but stank: summer move to the country was not a luxury. What about the people, t"&amp;"he orphanage, the market, the canals, the house, the spices - or paint company visits Eve? And we're only talking about smell and reuk.Amsterdam and Batavia are not put down convincingly? The characters also come totally out of the paint. Apartment Eva lo"&amp;"oks like a mannequin from the twenty-first century, which moves in an unrealistic seventeenth century decor.Het story, much of which was coined because lack resources or be destroyed, lapping listlessly on. A marriage proposal from Coen second choice is u"&amp;"ltimately accepted by Eva Apartment because dad is deceased. The family is in the problemen.Jammer: much is unknown, but there is certainly plenty of drama! But even Specx scandal around the family is not convincingly put down in such a way that the reade"&amp;"r is swept up and a good thinking is gezet.De title? This is reflected in the story once. If Eva Apartment finally arrived in Batavia (then the reader is already about two thirds of this novel), she sees once a ""Shadow Play"". The political games, power "&amp;"games, lies about what is really happening in Indonesia? It all remains flat, being too far away from the reader blijft.Fan author: as this book probably will not change. For me, this novel at least reason no booking Simone van der Vlugt read more. My adv"&amp;"ice Try: - ""Bitters Bride, a colonial wedding drama"" English title ""Bitter Bonds' Leonard Blussé -"" How expensive was the sugar "", English title"" The Cost of Sugar "", Cynthia McLeod -"" The? silent Force "", English title"" the Hidden Force ""Louis"&amp;" Couperus (although my international readers group found the limp end) -"" Oroonoko ""appeared in English - already in 1688, Aphra Behn.")</f>
        <v>Had high hopes but was sadly disappointed. This book confirmed once again that the majority of Dutch authors no good (historical) novels schrijven.Geertje Otten wrote an excellent review Hebban. To summarize, I refer to her review. She rightly points out that this book include tension and lacks depth. I do not agree, just as with her conclusion: it does not promise waar.Dit is just a copy of the Bouquet series, but it's not much. The 17th century Amsterdam is not put down convincingly. Throughout the book, for example, once said something about horse droppings; which is still used the wrong term ook.Zeventiende century cities were not only unhealthy (epidemics are mentioned), but stank: summer move to the country was not a luxury. What about the people, the orphanage, the market, the canals, the house, the spices - or paint company visits Eve? And we're only talking about smell and reuk.Amsterdam and Batavia are not put down convincingly? The characters also come totally out of the paint. Apartment Eva looks like a mannequin from the twenty-first century, which moves in an unrealistic seventeenth century decor.Het story, much of which was coined because lack resources or be destroyed, lapping listlessly on. A marriage proposal from Coen second choice is ultimately accepted by Eva Apartment because dad is deceased. The family is in the problemen.Jammer: much is unknown, but there is certainly plenty of drama! But even Specx scandal around the family is not convincingly put down in such a way that the reader is swept up and a good thinking is gezet.De title? This is reflected in the story once. If Eva Apartment finally arrived in Batavia (then the reader is already about two thirds of this novel), she sees once a "Shadow Play". The political games, power games, lies about what is really happening in Indonesia? It all remains flat, being too far away from the reader blijft.Fan author: as this book probably will not change. For me, this novel at least reason no booking Simone van der Vlugt read more. My advice Try: - "Bitters Bride, a colonial wedding drama" English title "Bitter Bonds' Leonard Blussé -" How expensive was the sugar ", English title" The Cost of Sugar ", Cynthia McLeod -" The? silent Force ", English title" the Hidden Force "Louis Couperus (although my international readers group found the limp end) -" Oroonoko "appeared in English - already in 1688, Aphra Behn.</v>
      </c>
    </row>
    <row r="647" ht="15.75" customHeight="1">
      <c r="A647" s="1">
        <v>645.0</v>
      </c>
      <c r="B647" s="3">
        <v>0.0</v>
      </c>
      <c r="C647" s="3">
        <v>1.0</v>
      </c>
      <c r="D647" s="3">
        <v>1.0</v>
      </c>
      <c r="E647" s="3" t="s">
        <v>650</v>
      </c>
      <c r="F647" s="3" t="str">
        <f>IFERROR(__xludf.DUMMYFUNCTION("GOOGLETRANSLATE(E647,""nl"",""en"")"),"""Promise is debt 'is constructed in 3 sections. In the first parts we meet three women and their world, Lisa, her daughter Ava and Lisa's best friend and colleague Marylin. From the very beginning it is clear that Lisa plays anything so they are not 100%"&amp;" at ease, until after a heroic rescue of Ava, Lisa's past is fully disclosed and her world collapses completely. Meanwhile, it also becomes clear that both have secrets Ava Marilyn. Throughout Part 2 is becoming a tantalizing glimpse of the various veils "&amp;"while in Part 3 the denouement is toegewerk.Het story is also told from different personal perspectives and time, which sometimes requires some extra attention, I often just need terug'swipen to see was told from whose perspective. Suddenly there also a p"&amp;"erspective 'THEY' at. It is of course partly interesting to work from different angles to the plot to be, but sometimes it's a bit confusing. All in all, the various stories together purposefully in a reasonably well-constructed denouement, but personally"&amp;" I think maybe just something sophisticated characters, I'm almost tired of the different roles they spelen.Toch I thought 'Promises promises' a pretty book, it gets me a good 4 stars for quite some nice hours of reading, but a real hit I'm just not.")</f>
        <v>"Promise is debt 'is constructed in 3 sections. In the first parts we meet three women and their world, Lisa, her daughter Ava and Lisa's best friend and colleague Marylin. From the very beginning it is clear that Lisa plays anything so they are not 100% at ease, until after a heroic rescue of Ava, Lisa's past is fully disclosed and her world collapses completely. Meanwhile, it also becomes clear that both have secrets Ava Marilyn. Throughout Part 2 is becoming a tantalizing glimpse of the various veils while in Part 3 the denouement is toegewerk.Het story is also told from different personal perspectives and time, which sometimes requires some extra attention, I often just need terug'swipen to see was told from whose perspective. Suddenly there also a perspective 'THEY' at. It is of course partly interesting to work from different angles to the plot to be, but sometimes it's a bit confusing. All in all, the various stories together purposefully in a reasonably well-constructed denouement, but personally I think maybe just something sophisticated characters, I'm almost tired of the different roles they spelen.Toch I thought 'Promises promises' a pretty book, it gets me a good 4 stars for quite some nice hours of reading, but a real hit I'm just not.</v>
      </c>
    </row>
    <row r="648" ht="15.75" customHeight="1">
      <c r="A648" s="1">
        <v>646.0</v>
      </c>
      <c r="B648" s="3">
        <v>1.0</v>
      </c>
      <c r="C648" s="3">
        <v>1.0</v>
      </c>
      <c r="D648" s="3">
        <v>1.0</v>
      </c>
      <c r="E648" s="3" t="s">
        <v>651</v>
      </c>
      <c r="F648" s="3" t="str">
        <f>IFERROR(__xludf.DUMMYFUNCTION("GOOGLETRANSLATE(E648,""nl"",""en"")"),"The review by the initial direct and powerful writing style denotes immediately the story begins with the arrival of the narrator in the Saanse island of Tenerife. The direct writing style is regularly interspersed with a more narrative style, but Jasper "&amp;"Van Buren has no problem with that. Characteristic of the direct style in this book are very short, powerful descriptions of characters and situations. Often one-word sentences. The story is set in 1970. Spain is still Spain as we know it today and as a D"&amp;"utchman in Tenerife he is not the most popular person. Jasper knows playing in the zeitgeist for by allowing the reader to know the background and history of Don Mariano. The author uses some flashbacks about Thomas that affects the depth of the character"&amp;" positively. The reader can form a clear beelod the actions of Thomas and also about how and why his handelingen.Jasper From neighbors know to treat the reader to a number of passages in which sex plays an important role. Often quite directly on the ball,"&amp;" sometimes subtly. Some of the passages with Nuria and Thomas in the lead are quite detailed brought 'in view'. This is in no way disruptive to the whole story. It is a way to the sexual life of Thomas throughout the story plaatsen.Vaak know the author to"&amp;" place the reader in the wrong way, but that's up to the reader to discover and ervaren.Je can not mean that book a boring novel: events, situation changes, action ... it is enough in place to not be bored while you read; add to this the sauce humor that "&amp;"this story is flooded and all the ingredients for, for me, his successful debut aanwezig.GenreOp the cover is novel. When I read the story in full view and when I thought of Thomas analytically dissect go I would think that a ""psychological test"" is wov"&amp;"en into the story. The relationship with his parents, the relationship with women, his attitude Jet, his behavior in HetR company, irresistible love of Nuria, his personal problem .... let me decide to give it a sticker 'Psychological Novel.")</f>
        <v>The review by the initial direct and powerful writing style denotes immediately the story begins with the arrival of the narrator in the Saanse island of Tenerife. The direct writing style is regularly interspersed with a more narrative style, but Jasper Van Buren has no problem with that. Characteristic of the direct style in this book are very short, powerful descriptions of characters and situations. Often one-word sentences. The story is set in 1970. Spain is still Spain as we know it today and as a Dutchman in Tenerife he is not the most popular person. Jasper knows playing in the zeitgeist for by allowing the reader to know the background and history of Don Mariano. The author uses some flashbacks about Thomas that affects the depth of the character positively. The reader can form a clear beelod the actions of Thomas and also about how and why his handelingen.Jasper From neighbors know to treat the reader to a number of passages in which sex plays an important role. Often quite directly on the ball, sometimes subtly. Some of the passages with Nuria and Thomas in the lead are quite detailed brought 'in view'. This is in no way disruptive to the whole story. It is a way to the sexual life of Thomas throughout the story plaatsen.Vaak know the author to place the reader in the wrong way, but that's up to the reader to discover and ervaren.Je can not mean that book a boring novel: events, situation changes, action ... it is enough in place to not be bored while you read; add to this the sauce humor that this story is flooded and all the ingredients for, for me, his successful debut aanwezig.GenreOp the cover is novel. When I read the story in full view and when I thought of Thomas analytically dissect go I would think that a "psychological test" is woven into the story. The relationship with his parents, the relationship with women, his attitude Jet, his behavior in HetR company, irresistible love of Nuria, his personal problem .... let me decide to give it a sticker 'Psychological Novel.</v>
      </c>
    </row>
    <row r="649" ht="15.75" customHeight="1">
      <c r="A649" s="1">
        <v>647.0</v>
      </c>
      <c r="B649" s="3">
        <v>0.0</v>
      </c>
      <c r="C649" s="3">
        <v>0.0</v>
      </c>
      <c r="D649" s="3">
        <v>0.0</v>
      </c>
      <c r="E649" s="3" t="s">
        <v>652</v>
      </c>
      <c r="F649" s="3" t="str">
        <f>IFERROR(__xludf.DUMMYFUNCTION("GOOGLETRANSLATE(E649,""nl"",""en"")"),"Needlessly violent, especially towards the end. An ever increasing amount of characters that are not all really necessary for the story. Characters who are prominent in the early chapters, then no function appear to hebben.Het biggest problem may be that "&amp;"this book is as much particle in a series, which are not translated the previous parts. We miss information and the end seems already to prepare for a follow-up, thus no real end to the story is.Nee, never mind.")</f>
        <v>Needlessly violent, especially towards the end. An ever increasing amount of characters that are not all really necessary for the story. Characters who are prominent in the early chapters, then no function appear to hebben.Het biggest problem may be that this book is as much particle in a series, which are not translated the previous parts. We miss information and the end seems already to prepare for a follow-up, thus no real end to the story is.Nee, never mind.</v>
      </c>
    </row>
    <row r="650" ht="15.75" customHeight="1">
      <c r="A650" s="1">
        <v>648.0</v>
      </c>
      <c r="B650" s="3">
        <v>1.0</v>
      </c>
      <c r="C650" s="3">
        <v>1.0</v>
      </c>
      <c r="D650" s="3">
        <v>1.0</v>
      </c>
      <c r="E650" s="3" t="s">
        <v>653</v>
      </c>
      <c r="F650" s="3" t="str">
        <f>IFERROR(__xludf.DUMMYFUNCTION("GOOGLETRANSLATE(E650,""nl"",""en"")"),"Dragon Eyes shows are not your average-Stephen King too. Reading this book reminds me of a story book being read aloud. From the perspective of the narrator we are taken to the history of the kingdom of Delain, where a king ruled the two sons. The narrato"&amp;"r says, looking ahead and looking backwards, gives floor, but also asks questions so you can think what you will find anywhere on the reader itself. While reading an illustrated family history unfolds with beautiful drawings, a battle between good and evi"&amp;"l with magical elements, faith is an important theme is.Roland king has two sons, Peter and Thomas. Their mother was at the birth of the youngest deceased. Peter has been shaped by his mother and by the appreciation of his father. Thomas, however, has mis"&amp;"sed this and does his best to be seen by his father. He develops an impressionable, vulnerable boy and the black magician Flagg fanning hatred for Peter to. If Roland dies there will be a plot to light through which Peter is trapped in the needle. Young T"&amp;"homas is king and is already eating and drinking accept the idea of ​​Flagg. While the country more pressure will be placed, Peter is trying to come to napkins and dollhouse. Judge Peyna, who was convinced of his own judgment, begins to doubt the convicti"&amp;"on of Peter. With a lot of perseverance and the help of loyal friends reverses the story. And then they live happily ever after? No, nobody does.")</f>
        <v>Dragon Eyes shows are not your average-Stephen King too. Reading this book reminds me of a story book being read aloud. From the perspective of the narrator we are taken to the history of the kingdom of Delain, where a king ruled the two sons. The narrator says, looking ahead and looking backwards, gives floor, but also asks questions so you can think what you will find anywhere on the reader itself. While reading an illustrated family history unfolds with beautiful drawings, a battle between good and evil with magical elements, faith is an important theme is.Roland king has two sons, Peter and Thomas. Their mother was at the birth of the youngest deceased. Peter has been shaped by his mother and by the appreciation of his father. Thomas, however, has missed this and does his best to be seen by his father. He develops an impressionable, vulnerable boy and the black magician Flagg fanning hatred for Peter to. If Roland dies there will be a plot to light through which Peter is trapped in the needle. Young Thomas is king and is already eating and drinking accept the idea of ​​Flagg. While the country more pressure will be placed, Peter is trying to come to napkins and dollhouse. Judge Peyna, who was convinced of his own judgment, begins to doubt the conviction of Peter. With a lot of perseverance and the help of loyal friends reverses the story. And then they live happily ever after? No, nobody does.</v>
      </c>
    </row>
    <row r="651" ht="15.75" customHeight="1">
      <c r="A651" s="1">
        <v>649.0</v>
      </c>
      <c r="B651" s="3">
        <v>0.0</v>
      </c>
      <c r="C651" s="3">
        <v>0.0</v>
      </c>
      <c r="D651" s="3">
        <v>0.0</v>
      </c>
      <c r="E651" s="3" t="s">
        <v>654</v>
      </c>
      <c r="F651" s="3" t="str">
        <f>IFERROR(__xludf.DUMMYFUNCTION("GOOGLETRANSLATE(E651,""nl"",""en"")"),"I was ""Pussy Album"" digital reading for the book club. It is good that it 'had' because otherwise I had thrown in the corner after the first ten pages, and probably no more uitgehaald.Het book begins with the command: ""I hope you die in this book. ' Ta"&amp;"sty entrant, but I still prefer something a little less bulky. I had read some reviews and I noticed that there are only two possibilities in this book. ""Love it, or hate it."" And I belong to the last album groep.Pussy about Eva and Eva has absolutely n"&amp;"o qualms about using sex to get her way too. No matter who, no matter where her life is sex and drink. She can not keep a job, they can follow a course without having to come to pass drugs or drink, in short: Eva is a weak lady invertebrate and I had the "&amp;"whole book really hate the character. (Sex with a student is not really something that makes you very popular ...) Alcoholism. (VERY) profanity. Pedophilia, drugs, sex sex sex and lots of k * t.Op no time did the book I 'caught' or impressed. I laughed an"&amp;"d I have nothing to feel. It's a debut at a major publisher, and it's 'literary' and maybe I'm too stupid to understand that .... but ""Big, small, fat, thin, bearded, no. With sad eyes, with ugly shoes, with beautiful lips, with bad teeth, with a delicat"&amp;"e scent .... ""to end, three ebook pages continue 'their summer houses in the Ardennes, their children, I will never know, their sagging gardens where I naked wanna dance 'blablablaaaaa really was for me too much. and it was so only on page 17, and when d"&amp;"id I not continue lezen.Als the writer wanted to shock, they succeeded. But not the way they probably did. I am indeed shocked how someone can make 200+ page issue's word diarrhea and even lyrical reviews on ook.Op manages to get the last pages she did fi"&amp;"nally hit me. Something to voelen.En it was not because the story touched me, but I felt relief that it was and I could throw it on the side ...............")</f>
        <v>I was "Pussy Album" digital reading for the book club. It is good that it 'had' because otherwise I had thrown in the corner after the first ten pages, and probably no more uitgehaald.Het book begins with the command: "I hope you die in this book. ' Tasty entrant, but I still prefer something a little less bulky. I had read some reviews and I noticed that there are only two possibilities in this book. "Love it, or hate it." And I belong to the last album groep.Pussy about Eva and Eva has absolutely no qualms about using sex to get her way too. No matter who, no matter where her life is sex and drink. She can not keep a job, they can follow a course without having to come to pass drugs or drink, in short: Eva is a weak lady invertebrate and I had the whole book really hate the character. (Sex with a student is not really something that makes you very popular ...) Alcoholism. (VERY) profanity. Pedophilia, drugs, sex sex sex and lots of k * t.Op no time did the book I 'caught' or impressed. I laughed and I have nothing to feel. It's a debut at a major publisher, and it's 'literary' and maybe I'm too stupid to understand that .... but "Big, small, fat, thin, bearded, no. With sad eyes, with ugly shoes, with beautiful lips, with bad teeth, with a delicate scent .... "to end, three ebook pages continue 'their summer houses in the Ardennes, their children, I will never know, their sagging gardens where I naked wanna dance 'blablablaaaaa really was for me too much. and it was so only on page 17, and when did I not continue lezen.Als the writer wanted to shock, they succeeded. But not the way they probably did. I am indeed shocked how someone can make 200+ page issue's word diarrhea and even lyrical reviews on ook.Op manages to get the last pages she did finally hit me. Something to voelen.En it was not because the story touched me, but I felt relief that it was and I could throw it on the side ...............</v>
      </c>
    </row>
    <row r="652" ht="15.75" customHeight="1">
      <c r="A652" s="1">
        <v>650.0</v>
      </c>
      <c r="B652" s="3">
        <v>1.0</v>
      </c>
      <c r="C652" s="3">
        <v>1.0</v>
      </c>
      <c r="D652" s="3">
        <v>1.0</v>
      </c>
      <c r="E652" s="3" t="s">
        <v>655</v>
      </c>
      <c r="F652" s="3" t="str">
        <f>IFERROR(__xludf.DUMMYFUNCTION("GOOGLETRANSLATE(E652,""nl"",""en"")"),"Meanwhile I read the other books Brizzi and every time he does bring me to tears. Emotion and laughter. 100 Happy Days is a compelling book and you really hope that he succeeds his wife will forgive him and really happy 100 days worden.Een warning: his de"&amp;"scriptions of food you get might be hungry.")</f>
        <v>Meanwhile I read the other books Brizzi and every time he does bring me to tears. Emotion and laughter. 100 Happy Days is a compelling book and you really hope that he succeeds his wife will forgive him and really happy 100 days worden.Een warning: his descriptions of food you get might be hungry.</v>
      </c>
    </row>
    <row r="653" ht="15.75" customHeight="1">
      <c r="A653" s="1">
        <v>651.0</v>
      </c>
      <c r="B653" s="3">
        <v>1.0</v>
      </c>
      <c r="C653" s="3">
        <v>0.0</v>
      </c>
      <c r="D653" s="3">
        <v>1.0</v>
      </c>
      <c r="E653" s="3" t="s">
        <v>656</v>
      </c>
      <c r="F653" s="3" t="str">
        <f>IFERROR(__xludf.DUMMYFUNCTION("GOOGLETRANSLATE(E653,""nl"",""en"")"),"Kristin Hannah is a New York Times bestselling author who describes the life of her characters often in a penetrating way. Her work is in more than twenty countries uitgegeven.Verder the star is the successor to its successful novel Who reaches for the st"&amp;"ars. In this first book we know Kate and Tully, two best friends whose friendship in recent years is severely strained. When Kate from cancer among threatening to try them to rekindle the friendship. Tully is now a famous TV star. When she learns what mak"&amp;"es Kate going on they drop everything to her friend to seek. In the second book, this is sufficiently explained and repeated, giving the reader the story without problems can volgen.Verder the stars start when Tully collapses with grief, booze and pills. "&amp;"Through flashbacks of various characters we know how far it could get. First we meet Johnny, Kate widower. We look with his back to the time just after Kate had to give up the fight against cancer. Johnny runs away from it all, take wrong decisions, loses"&amp;" grip on his daughter Marah, knock off Tully. Meanwhile, we read her side of the story Tully via flashbacks. While they themselves almost drowns in her grief, she tries Kate's mistakes and errors of Johnny catch and also support Marah. Kate was indeed the"&amp;" only one who still care about her. Marahs mother is still alive but has never been there for her. And her grandmother, with whom she grew up, is overleden.Tully will flee in her work, but nobody wants to offer her a TV show because they (in the previous "&amp;"book) without looking in the TV world is stepped. Her ultimate way to write her memoirs failed because her mother did not contact her wil.Halfverwege the book we discover Marahs story. Again, you get the same revolutions, but now from Marahs perpective. S"&amp;"he feels no one understands and cijfert herself and her feelings away until they are unstoppable way and things completely ontploft.Kristin Hannah goes very deep with its characters, but how low can you sink without people get bored? Sometimes it is part "&amp;"of Tully really read too depressing to. And as a lubricant of Johnny, used between the different stories can not really captivate. Fortunately plays Hannah many topics: alcoholism, drug addiction, self-mutilation, suicide, wandering and runaway teenagers,"&amp;" cancer, loss, depression, incest, racism, mixed marriages, near-death experience and domestic violence, which all in all still some varied book blijft.De plot development contains many clichés, so the book comes more slowly than might. There are also man"&amp;"y repetitions and some pieces are too long. Often you see it coming from miles away the event. It is interesting to approach feelings from different angles, but you can go too far in there too. The story itself has little innovate compared to similar book"&amp;"s. Beware the last 200 pages, where they work out and describes the adventures of Dorothy (Tully's mother), Hannah really gets steam and you realize that she could put up a good story perspective Marah. Finally grabs the story you do a little bit to the t"&amp;"hroat, and you can book some slam with a positive feeling.")</f>
        <v>Kristin Hannah is a New York Times bestselling author who describes the life of her characters often in a penetrating way. Her work is in more than twenty countries uitgegeven.Verder the star is the successor to its successful novel Who reaches for the stars. In this first book we know Kate and Tully, two best friends whose friendship in recent years is severely strained. When Kate from cancer among threatening to try them to rekindle the friendship. Tully is now a famous TV star. When she learns what makes Kate going on they drop everything to her friend to seek. In the second book, this is sufficiently explained and repeated, giving the reader the story without problems can volgen.Verder the stars start when Tully collapses with grief, booze and pills. Through flashbacks of various characters we know how far it could get. First we meet Johnny, Kate widower. We look with his back to the time just after Kate had to give up the fight against cancer. Johnny runs away from it all, take wrong decisions, loses grip on his daughter Marah, knock off Tully. Meanwhile, we read her side of the story Tully via flashbacks. While they themselves almost drowns in her grief, she tries Kate's mistakes and errors of Johnny catch and also support Marah. Kate was indeed the only one who still care about her. Marahs mother is still alive but has never been there for her. And her grandmother, with whom she grew up, is overleden.Tully will flee in her work, but nobody wants to offer her a TV show because they (in the previous book) without looking in the TV world is stepped. Her ultimate way to write her memoirs failed because her mother did not contact her wil.Halfverwege the book we discover Marahs story. Again, you get the same revolutions, but now from Marahs perpective. She feels no one understands and cijfert herself and her feelings away until they are unstoppable way and things completely ontploft.Kristin Hannah goes very deep with its characters, but how low can you sink without people get bored? Sometimes it is part of Tully really read too depressing to. And as a lubricant of Johnny, used between the different stories can not really captivate. Fortunately plays Hannah many topics: alcoholism, drug addiction, self-mutilation, suicide, wandering and runaway teenagers, cancer, loss, depression, incest, racism, mixed marriages, near-death experience and domestic violence, which all in all still some varied book blijft.De plot development contains many clichés, so the book comes more slowly than might. There are also many repetitions and some pieces are too long. Often you see it coming from miles away the event. It is interesting to approach feelings from different angles, but you can go too far in there too. The story itself has little innovate compared to similar books. Beware the last 200 pages, where they work out and describes the adventures of Dorothy (Tully's mother), Hannah really gets steam and you realize that she could put up a good story perspective Marah. Finally grabs the story you do a little bit to the throat, and you can book some slam with a positive feeling.</v>
      </c>
    </row>
    <row r="654" ht="15.75" customHeight="1">
      <c r="A654" s="1">
        <v>652.0</v>
      </c>
      <c r="B654" s="3">
        <v>0.0</v>
      </c>
      <c r="C654" s="3">
        <v>0.0</v>
      </c>
      <c r="D654" s="3">
        <v>0.0</v>
      </c>
      <c r="E654" s="3" t="s">
        <v>657</v>
      </c>
      <c r="F654" s="3" t="str">
        <f>IFERROR(__xludf.DUMMYFUNCTION("GOOGLETRANSLATE(E654,""nl"",""en"")"),"I found the beginning of Murder Artist well, but as the story progressed it became tedious. If all exciting parts were then finished this absurdly. It was as if the author had a point enough of his own book, because the last few pages were too far-fetched"&amp;". I have also read John Case thriller The Jericho plan, but it was clearly better!")</f>
        <v>I found the beginning of Murder Artist well, but as the story progressed it became tedious. If all exciting parts were then finished this absurdly. It was as if the author had a point enough of his own book, because the last few pages were too far-fetched. I have also read John Case thriller The Jericho plan, but it was clearly better!</v>
      </c>
    </row>
    <row r="655" ht="15.75" customHeight="1">
      <c r="A655" s="1">
        <v>653.0</v>
      </c>
      <c r="B655" s="3">
        <v>1.0</v>
      </c>
      <c r="C655" s="3">
        <v>0.0</v>
      </c>
      <c r="D655" s="3">
        <v>1.0</v>
      </c>
      <c r="E655" s="3" t="s">
        <v>658</v>
      </c>
      <c r="F655" s="3" t="str">
        <f>IFERROR(__xludf.DUMMYFUNCTION("GOOGLETRANSLATE(E655,""nl"",""en"")"),"Who work of James Salter weld will be autobiography Crossing the Days stillistisch sure to find value estimate. Salter looks, with the nostalgia inherent in elegies, back on his life as a young boy in New York, as a cadet at West Point, as a fighter pilot"&amp;" in Korea, as a writer-rookie, as a screenwriter ... but above all the heroes and idols his life that he should think missen.Wie will look into the soul of Salter too, comes from a bare return trip. Even more than on himself to write, for he praises his b"&amp;"eloved family, loyal childhood friends, pretty girls he knew, heroic pilots who crashed or were shot down, his deceased writer idol Irwin Shaw, friends Robert Phelps and Robert Redford ... His places dear kill the limelight, adorns not only the author, bu"&amp;"t provides disappeared era also intended nostalgic glans.Toch the question remains why the reader only marginally a DNA extract from Salters personality may pry. Also his wife and children he mentions (almost) with no woord.Salter writes at the end of the"&amp;" chapter on his life as a filmmaker: ""Detailed writing about someone, someone destroyed, use up. This applies also likely to experience - by describing a world, which destroy -. And a book consisting of memories, is reduced to rubble much "" Perhaps deli"&amp;"berately avoided Salter himself rubble write ... The years at West Point and served as a fighter pilot reminiscent of the martial atmosphere in books like Matterhorn (Marlantes) and read like a train, or more appropriately: a mirage. The chapters about hi"&amp;"s life as an author and scriptwriter are less epic, but its strong narrative style makes the hard Salterfan reading keep blijft.Chronologisch overview is Across Days mission impossible. Once his youth and his West Point Episode told Salter quick zap from "&amp;"one phase of life to another. Numerous cities and characters (especially women) are reviewed. The many places where he lived (Paris, Rome, Korea, New York ...) and the vague indications of time make it even more difficult to volgen.In Through the days get"&amp;" here especially after what (professional) activities Salter has his day filled: women, friends and literature. How he evaluates his own work or how he looks back on his life remains shrouded in a misty haze. Who the man behind the author James Salter, af"&amp;"ter 430 pages remains's as mysterious as the silhouette of a fighter pilot in his cockpit, taxiing on the tarmac, ready for a top secretmissie.Eerder read I James Salter Anything and Light Years. On the day I Across Days uitlas, Salter was 90 years. Leve "&amp;"James Salter! Thanks to Mr. Chris Boudewijns WPG Publishers Belgium for reading copy.")</f>
        <v>Who work of James Salter weld will be autobiography Crossing the Days stillistisch sure to find value estimate. Salter looks, with the nostalgia inherent in elegies, back on his life as a young boy in New York, as a cadet at West Point, as a fighter pilot in Korea, as a writer-rookie, as a screenwriter ... but above all the heroes and idols his life that he should think missen.Wie will look into the soul of Salter too, comes from a bare return trip. Even more than on himself to write, for he praises his beloved family, loyal childhood friends, pretty girls he knew, heroic pilots who crashed or were shot down, his deceased writer idol Irwin Shaw, friends Robert Phelps and Robert Redford ... His places dear kill the limelight, adorns not only the author, but provides disappeared era also intended nostalgic glans.Toch the question remains why the reader only marginally a DNA extract from Salters personality may pry. Also his wife and children he mentions (almost) with no woord.Salter writes at the end of the chapter on his life as a filmmaker: "Detailed writing about someone, someone destroyed, use up. This applies also likely to experience - by describing a world, which destroy -. And a book consisting of memories, is reduced to rubble much " Perhaps deliberately avoided Salter himself rubble write ... The years at West Point and served as a fighter pilot reminiscent of the martial atmosphere in books like Matterhorn (Marlantes) and read like a train, or more appropriately: a mirage. The chapters about his life as an author and scriptwriter are less epic, but its strong narrative style makes the hard Salterfan reading keep blijft.Chronologisch overview is Across Days mission impossible. Once his youth and his West Point Episode told Salter quick zap from one phase of life to another. Numerous cities and characters (especially women) are reviewed. The many places where he lived (Paris, Rome, Korea, New York ...) and the vague indications of time make it even more difficult to volgen.In Through the days get here especially after what (professional) activities Salter has his day filled: women, friends and literature. How he evaluates his own work or how he looks back on his life remains shrouded in a misty haze. Who the man behind the author James Salter, after 430 pages remains's as mysterious as the silhouette of a fighter pilot in his cockpit, taxiing on the tarmac, ready for a top secretmissie.Eerder read I James Salter Anything and Light Years. On the day I Across Days uitlas, Salter was 90 years. Leve James Salter! Thanks to Mr. Chris Boudewijns WPG Publishers Belgium for reading copy.</v>
      </c>
    </row>
    <row r="656" ht="15.75" customHeight="1">
      <c r="A656" s="1">
        <v>654.0</v>
      </c>
      <c r="B656" s="3">
        <v>0.0</v>
      </c>
      <c r="C656" s="3">
        <v>0.0</v>
      </c>
      <c r="D656" s="3">
        <v>0.0</v>
      </c>
      <c r="E656" s="3" t="s">
        <v>659</v>
      </c>
      <c r="F656" s="3" t="str">
        <f>IFERROR(__xludf.DUMMYFUNCTION("GOOGLETRANSLATE(E656,""nl"",""en"")"),"This book is absolutely no aanrader.Om begin to cover the very nice, looks spannend.Een pair is heading to the car than they are on the path taken by an agent and sent somewhere else. Suddenly drive them into the woods on a spijkermat. Tires leak. They fi"&amp;"nd refuge and arrive at the house. They go into the house and have all sorts of strange things. There are more ""people"" in the house that something bad intentions with the couple. So it becomes a wandering in the house. The house changed within ever and"&amp;" they always come in the boiler room facing allegations. But there must be a death, then tevreden.Dit evil is a book of repetitive passages over and over again from the boiler room to the outside trying to get there you get a little tired van.Dan you thin"&amp;"k there is a thrilling end is going to come to the denouement. It is more a book than Peretti Dekker.Een a bit similar to the oath of Peretti alone in this book he often goes herhaling.Ik have the idea that the publisher (Voorhoeve) 330 pages counting boo"&amp;"k with hanging and vol to strangle krijgen.Er comes after almost every chapter a vibrant and if you know that the book has 43 chapters, then you can get the number of empty pages also raden.Samenvatting: very telleurstellend book by two top authors.")</f>
        <v>This book is absolutely no aanrader.Om begin to cover the very nice, looks spannend.Een pair is heading to the car than they are on the path taken by an agent and sent somewhere else. Suddenly drive them into the woods on a spijkermat. Tires leak. They find refuge and arrive at the house. They go into the house and have all sorts of strange things. There are more "people" in the house that something bad intentions with the couple. So it becomes a wandering in the house. The house changed within ever and they always come in the boiler room facing allegations. But there must be a death, then tevreden.Dit evil is a book of repetitive passages over and over again from the boiler room to the outside trying to get there you get a little tired van.Dan you think there is a thrilling end is going to come to the denouement. It is more a book than Peretti Dekker.Een a bit similar to the oath of Peretti alone in this book he often goes herhaling.Ik have the idea that the publisher (Voorhoeve) 330 pages counting book with hanging and vol to strangle krijgen.Er comes after almost every chapter a vibrant and if you know that the book has 43 chapters, then you can get the number of empty pages also raden.Samenvatting: very telleurstellend book by two top authors.</v>
      </c>
    </row>
    <row r="657" ht="15.75" customHeight="1">
      <c r="A657" s="1">
        <v>655.0</v>
      </c>
      <c r="B657" s="3">
        <v>1.0</v>
      </c>
      <c r="C657" s="3">
        <v>1.0</v>
      </c>
      <c r="D657" s="3">
        <v>1.0</v>
      </c>
      <c r="E657" s="3" t="s">
        <v>660</v>
      </c>
      <c r="F657" s="3" t="str">
        <f>IFERROR(__xludf.DUMMYFUNCTION("GOOGLETRANSLATE(E657,""nl"",""en"")"),"Chloe Larson lives in New York and after a fight with her boyfriend, she decides to spend the night alone in her apartment by. Middle she wakes up at night and looks straight into the eyes of a clown mask. The man wearing the mask tortures and raped her, "&amp;"leaving her severely wounded. He was never found. Chloe takes a long time to recover from this verschikkingen but fails her and she settles under its new name C.J. Townsend as prosecutor in Florida. Twelve years after the traumatic events in New York it i"&amp;"s put on the case Cupid murders. A case of a serial killer who attacks and kills young women brutally. By coincidence, the police arrested William Rupert Bant Ling and find clues that he might be Cupid. During a court hearing which will determine whether "&amp;"Bant Ling eligible for bail, Chloe recognizes the voice of her rapist. From that moment Chloe still has a purpose in life, Bant Ling on the electric chair krijgen.Jilliane P. Hoffman is an American author of (legal) thrillers before she worked began her w"&amp;"riting career as an assistant prosecutor. The experience and knowledge they gained while her come in handy when writing her books and contributed significantly to its success. They debuted in 2004 with her first thriller Retribution, a court compelling th"&amp;"riller that keeps you from the beginning in the grip. Jilliane Hoffman has a smooth and sparkling writing style that easily reads and makes for some carefree hours of reading pleasure. The characters, it has convincingly shown. Chloe, the expert and respe"&amp;"cted prosecutor, William Rupert Bant Ling terrifying and smooth suspicious, Lourdes Rubio polished lawyer and a number of other characters, they all speak to the imagination. The story is ably put together and contains a wealth of information about the le"&amp;"gal system in the state of Florida. The arc voltage is built up well and the unraveling is exciting and shocking. The animosity and sometimes open hostility that exists between the local police and the federal counterpart, the FBI has developed expertise "&amp;"and clear. The tricks to each leg to lights or other flying off his catch tenenkrommend.Maar Jilliane Hoffman goes even further. Chloe wants at all costs to win the case against the Bant Ling and thereby seeks the limits of what is legally possible and pe"&amp;"rmissible deliberately and go over it. Discovery of these practices its her job costs and lead to the release of the murderer. Chloe, blinded as it is by its revenge, knows only too well that it takes a huge risk and turn right on. It is a procedure where"&amp;" you have some understanding can muster but on the other hand also unpleasant gnaw your sense of ethics. It framed the state of affairs surrounding the proceedings Cupid murders with a black randje.Vergelding a court fine thriller with a good story and co"&amp;"mpelling characters. Despite the black border Retaliation is an exciting and wonderful reading page turner.")</f>
        <v>Chloe Larson lives in New York and after a fight with her boyfriend, she decides to spend the night alone in her apartment by. Middle she wakes up at night and looks straight into the eyes of a clown mask. The man wearing the mask tortures and raped her, leaving her severely wounded. He was never found. Chloe takes a long time to recover from this verschikkingen but fails her and she settles under its new name C.J. Townsend as prosecutor in Florida. Twelve years after the traumatic events in New York it is put on the case Cupid murders. A case of a serial killer who attacks and kills young women brutally. By coincidence, the police arrested William Rupert Bant Ling and find clues that he might be Cupid. During a court hearing which will determine whether Bant Ling eligible for bail, Chloe recognizes the voice of her rapist. From that moment Chloe still has a purpose in life, Bant Ling on the electric chair krijgen.Jilliane P. Hoffman is an American author of (legal) thrillers before she worked began her writing career as an assistant prosecutor. The experience and knowledge they gained while her come in handy when writing her books and contributed significantly to its success. They debuted in 2004 with her first thriller Retribution, a court compelling thriller that keeps you from the beginning in the grip. Jilliane Hoffman has a smooth and sparkling writing style that easily reads and makes for some carefree hours of reading pleasure. The characters, it has convincingly shown. Chloe, the expert and respected prosecutor, William Rupert Bant Ling terrifying and smooth suspicious, Lourdes Rubio polished lawyer and a number of other characters, they all speak to the imagination. The story is ably put together and contains a wealth of information about the legal system in the state of Florida. The arc voltage is built up well and the unraveling is exciting and shocking. The animosity and sometimes open hostility that exists between the local police and the federal counterpart, the FBI has developed expertise and clear. The tricks to each leg to lights or other flying off his catch tenenkrommend.Maar Jilliane Hoffman goes even further. Chloe wants at all costs to win the case against the Bant Ling and thereby seeks the limits of what is legally possible and permissible deliberately and go over it. Discovery of these practices its her job costs and lead to the release of the murderer. Chloe, blinded as it is by its revenge, knows only too well that it takes a huge risk and turn right on. It is a procedure where you have some understanding can muster but on the other hand also unpleasant gnaw your sense of ethics. It framed the state of affairs surrounding the proceedings Cupid murders with a black randje.Vergelding a court fine thriller with a good story and compelling characters. Despite the black border Retaliation is an exciting and wonderful reading page turner.</v>
      </c>
    </row>
    <row r="658" ht="15.75" customHeight="1">
      <c r="A658" s="1">
        <v>656.0</v>
      </c>
      <c r="B658" s="3">
        <v>0.0</v>
      </c>
      <c r="C658" s="3">
        <v>0.0</v>
      </c>
      <c r="D658" s="3">
        <v>1.0</v>
      </c>
      <c r="E658" s="3" t="s">
        <v>661</v>
      </c>
      <c r="F658" s="3" t="str">
        <f>IFERROR(__xludf.DUMMYFUNCTION("GOOGLETRANSLATE(E658,""nl"",""en"")"),"Scott McEwen has an enviable reputation as a co-author of American Sniper, filmed by Clint Eastwood. With The sniper and the Wolf, he starts a new series: Sniper elite, which he wrote together with Thomas Koloniar, a former police officer. English is one "&amp;"of four pieces, this is the first Dutch vertaling.Dat these books are a popular success goes without saying. People afknallen provided a license to kill is ""sexy"" because it forces the reader in the position of the shooter. In the world of espionage tee"&amp;"ming additionally positions, characters, countries, opportunities, so surprises are guaranteed. What is especially missing his scruples. Hence, in this book shines more cachet book for men. Sensitive readers run a better street om.Gil Shannon is the snipe"&amp;"r. At three o'clock in the morning he is waiting for a freight car in the outskirts of Paris, until he put a bullet through Dokka Umarov can hunt, one of the most wanted terrorists in the world. Shannon is coached by satellite CIA man Bob Pope, a confidan"&amp;"t of the US president. At the critical moment, his ambush prevented by another sniper, Sasha Kovalenko, someone with exceptional qualities in the service of Chechen rebels. America and Russia give liquidation top priority, because the Western world is wai"&amp;"ting a disaster and Kovalenko Umarov would succeed in their plans. There you have it saving motive. Shannon gets an escort to the Caucasus, although under the supervision of Major Ivan Dragoenov, a Spetsnaz, and excellent marksman. Dragoenov bears the tat"&amp;"too of the Spetsnaz, a wolf. He is the wolf from the titel.De second storyline takes place in the United States, where Pope to reform the order, the CIA gets. As a result, Pope itself becomes a target. He survives on two occasions an attack and have the r"&amp;"est of the story from the infirmary opereren.Bevalt the first part of the book somewhat by the continuing action, then the remainder suffers strong credibility. Three hundred and fifty pages long run and Shannon Dragoenov for life: From Paris to Sicily Ma"&amp;"lta to Moscow as to the Caucasus. Along the way they tumble from one another ambush in the shoot-out. While the sniper and the wolf shot their way jobs do you get guaranteed tel kwijt.McEwen causes the shootings remain interesting with lots of variety. He"&amp;" is therefore equally meticulous in describing the technical specifications of the weapons he creatively is to die choice of ways. Viscera dripping from wombs teeth shot out teeth, eyes pulled out of sockets and - oh yes, heads should explode as pumpkins."&amp;" Opponents die with clumps together, while Shannon and his partner constantly pieces verliezen.Soms body remembers McEwen on a plot time he has to work and let his hero Shannon lose some time with human traits. He gets in Istanbul sympathy with gang explo"&amp;"ited prostitutes who are held against their will. Shannon shoot the whole place to hell (according to the famous recipe of squashes and pierced intestines), and put the whores on a plane to Amerika.McEwen is so committed to its tough heroes who regularly "&amp;"sarcastic, that he rare bright spots forget to use in the story. When in Sicily steal a car from a handsome Italian, Claudina, remains stubbornly sitting in the car because she does not want to lose her car. Claudina was a humorous, human note in this sto"&amp;"ry, but goes from one page on andere.Tot Finally weapon freaks probably will feast on the abundance of technical details of the quoted weaponry. Rotation speed, mechanical failures, ammunition, weight, orientation correction: all those things that a snipe"&amp;"r must consider. Who is not there so fascinated by, sticking his time better in another book.")</f>
        <v>Scott McEwen has an enviable reputation as a co-author of American Sniper, filmed by Clint Eastwood. With The sniper and the Wolf, he starts a new series: Sniper elite, which he wrote together with Thomas Koloniar, a former police officer. English is one of four pieces, this is the first Dutch vertaling.Dat these books are a popular success goes without saying. People afknallen provided a license to kill is "sexy" because it forces the reader in the position of the shooter. In the world of espionage teeming additionally positions, characters, countries, opportunities, so surprises are guaranteed. What is especially missing his scruples. Hence, in this book shines more cachet book for men. Sensitive readers run a better street om.Gil Shannon is the sniper. At three o'clock in the morning he is waiting for a freight car in the outskirts of Paris, until he put a bullet through Dokka Umarov can hunt, one of the most wanted terrorists in the world. Shannon is coached by satellite CIA man Bob Pope, a confidant of the US president. At the critical moment, his ambush prevented by another sniper, Sasha Kovalenko, someone with exceptional qualities in the service of Chechen rebels. America and Russia give liquidation top priority, because the Western world is waiting a disaster and Kovalenko Umarov would succeed in their plans. There you have it saving motive. Shannon gets an escort to the Caucasus, although under the supervision of Major Ivan Dragoenov, a Spetsnaz, and excellent marksman. Dragoenov bears the tattoo of the Spetsnaz, a wolf. He is the wolf from the titel.De second storyline takes place in the United States, where Pope to reform the order, the CIA gets. As a result, Pope itself becomes a target. He survives on two occasions an attack and have the rest of the story from the infirmary opereren.Bevalt the first part of the book somewhat by the continuing action, then the remainder suffers strong credibility. Three hundred and fifty pages long run and Shannon Dragoenov for life: From Paris to Sicily Malta to Moscow as to the Caucasus. Along the way they tumble from one another ambush in the shoot-out. While the sniper and the wolf shot their way jobs do you get guaranteed tel kwijt.McEwen causes the shootings remain interesting with lots of variety. He is therefore equally meticulous in describing the technical specifications of the weapons he creatively is to die choice of ways. Viscera dripping from wombs teeth shot out teeth, eyes pulled out of sockets and - oh yes, heads should explode as pumpkins. Opponents die with clumps together, while Shannon and his partner constantly pieces verliezen.Soms body remembers McEwen on a plot time he has to work and let his hero Shannon lose some time with human traits. He gets in Istanbul sympathy with gang exploited prostitutes who are held against their will. Shannon shoot the whole place to hell (according to the famous recipe of squashes and pierced intestines), and put the whores on a plane to Amerika.McEwen is so committed to its tough heroes who regularly sarcastic, that he rare bright spots forget to use in the story. When in Sicily steal a car from a handsome Italian, Claudina, remains stubbornly sitting in the car because she does not want to lose her car. Claudina was a humorous, human note in this story, but goes from one page on andere.Tot Finally weapon freaks probably will feast on the abundance of technical details of the quoted weaponry. Rotation speed, mechanical failures, ammunition, weight, orientation correction: all those things that a sniper must consider. Who is not there so fascinated by, sticking his time better in another book.</v>
      </c>
    </row>
    <row r="659" ht="15.75" customHeight="1">
      <c r="A659" s="1">
        <v>657.0</v>
      </c>
      <c r="B659" s="3">
        <v>1.0</v>
      </c>
      <c r="C659" s="3">
        <v>1.0</v>
      </c>
      <c r="D659" s="3">
        <v>1.0</v>
      </c>
      <c r="E659" s="3" t="s">
        <v>662</v>
      </c>
      <c r="F659" s="3" t="str">
        <f>IFERROR(__xludf.DUMMYFUNCTION("GOOGLETRANSLATE(E659,""nl"",""en"")"),"Rosie Jade super rich Manhattan says have their own strict rules of conduct. In the chilly apartment Family Wilder Bingham Park Avenue matriarch Glenn manages her household like a general. When the English giga-optimiste Rosie their home within Tuitert, o"&amp;"ne has to realize that she does not care about rules. Rosie - eight, eccentric, with a secret sorrow and a heart as big as New York - start their lives wire to wire ontrafelen.Alex says yes, it all rich versus poor complex I find intriguing. A clumsy trie"&amp;"n that posh rich upper class startle like a swarm of bees, it is the right breeding ground for a funny story. Of course, it is reasonable to predict what happens to the startled bees. The theme of ""Rosie says YES 'is not rocket science, but do you have n"&amp;"ot stopped to read this book. Because the theme is pretty predictable, Dawn French has plenty of space to the story like in a vullen.De effect is magnificent. I laugh out loud quickly, but Dawn French made me roar with laughter. Just when you think you kn"&amp;"ow which way the situation, she flickers everything overboard and changing course. You startled splash, laugh at the clumsy gesture ... and then you discover that it was not the case but the baby. THAT this book. Unpredictable in the details, informative "&amp;"and touching, hilarious and bizarre. It is life in all facetten.Alle characters strongly developed, but Rosie, I would just put in the spotlight. She is everything you want in a book like this. Rosie is a hilarious mix of Australian comedienne and actress"&amp;" Rebel Wilson and character Betty Suarez from TV series ""Ugly Betty."" She unabashed humor and sometimes inappropriate brutal attitude Rebel, uncomfortable moving and relentless optimism Betty. You become one love with that woman and the effect it has on"&amp;" all others, including on jou.'Rosie says YES 'is a perfect summer book. It's hilarious, sometimes painful but also emotional and situational surprising. Read under a palm tree or in your garden, you'll get there anyway not regret it. (This review origina"&amp;"lly appeared on www.alexhoogendoorn.nl)")</f>
        <v>Rosie Jade super rich Manhattan says have their own strict rules of conduct. In the chilly apartment Family Wilder Bingham Park Avenue matriarch Glenn manages her household like a general. When the English giga-optimiste Rosie their home within Tuitert, one has to realize that she does not care about rules. Rosie - eight, eccentric, with a secret sorrow and a heart as big as New York - start their lives wire to wire ontrafelen.Alex says yes, it all rich versus poor complex I find intriguing. A clumsy trien that posh rich upper class startle like a swarm of bees, it is the right breeding ground for a funny story. Of course, it is reasonable to predict what happens to the startled bees. The theme of "Rosie says YES 'is not rocket science, but do you have not stopped to read this book. Because the theme is pretty predictable, Dawn French has plenty of space to the story like in a vullen.De effect is magnificent. I laugh out loud quickly, but Dawn French made me roar with laughter. Just when you think you know which way the situation, she flickers everything overboard and changing course. You startled splash, laugh at the clumsy gesture ... and then you discover that it was not the case but the baby. THAT this book. Unpredictable in the details, informative and touching, hilarious and bizarre. It is life in all facetten.Alle characters strongly developed, but Rosie, I would just put in the spotlight. She is everything you want in a book like this. Rosie is a hilarious mix of Australian comedienne and actress Rebel Wilson and character Betty Suarez from TV series "Ugly Betty." She unabashed humor and sometimes inappropriate brutal attitude Rebel, uncomfortable moving and relentless optimism Betty. You become one love with that woman and the effect it has on all others, including on jou.'Rosie says YES 'is a perfect summer book. It's hilarious, sometimes painful but also emotional and situational surprising. Read under a palm tree or in your garden, you'll get there anyway not regret it. (This review originally appeared on www.alexhoogendoorn.nl)</v>
      </c>
    </row>
    <row r="660" ht="15.75" customHeight="1">
      <c r="A660" s="1">
        <v>658.0</v>
      </c>
      <c r="B660" s="3">
        <v>0.0</v>
      </c>
      <c r="C660" s="3">
        <v>0.0</v>
      </c>
      <c r="D660" s="3">
        <v>1.0</v>
      </c>
      <c r="E660" s="3" t="s">
        <v>663</v>
      </c>
      <c r="F660" s="3" t="str">
        <f>IFERROR(__xludf.DUMMYFUNCTION("GOOGLETRANSLATE(E660,""nl"",""en"")"),"The reason for the story is a work accident that corporate lawyer and aspiring crime writer Roger Feys the inspiration for a crime story, a fiction structure that will be overtaken by reality. The assassination is the launch of a standard denouement. One "&amp;"by one pass suspects in review (each with their version of the facts), while there are victims remain vallen.Bouts changes throughout the story regularly point (personnel chief Verboven, the quest of the assistant Feys, Wim Albers, to the quest of the Sup"&amp;"erintendent key), which gives the characters lack depth and ""flair"". So the story unfolds rather stiff and sec, with regular references to the crime classics in literature (Maigret, Chandler, etc.), classics that apparently have an effect on this rather"&amp;" traditional plot and rather ""brave"" inspector. After all the suspects have passed for the revue, will prove that the thesis that reality catches up with fiction, the only correct one. The final background of the offender in the story slightly less impo"&amp;"rtant to me a proper anti-climax.Ondanks criticism this book quite enjoyable and easy read to. Meritorious in other words.")</f>
        <v>The reason for the story is a work accident that corporate lawyer and aspiring crime writer Roger Feys the inspiration for a crime story, a fiction structure that will be overtaken by reality. The assassination is the launch of a standard denouement. One by one pass suspects in review (each with their version of the facts), while there are victims remain vallen.Bouts changes throughout the story regularly point (personnel chief Verboven, the quest of the assistant Feys, Wim Albers, to the quest of the Superintendent key), which gives the characters lack depth and "flair". So the story unfolds rather stiff and sec, with regular references to the crime classics in literature (Maigret, Chandler, etc.), classics that apparently have an effect on this rather traditional plot and rather "brave" inspector. After all the suspects have passed for the revue, will prove that the thesis that reality catches up with fiction, the only correct one. The final background of the offender in the story slightly less important to me a proper anti-climax.Ondanks criticism this book quite enjoyable and easy read to. Meritorious in other words.</v>
      </c>
    </row>
    <row r="661" ht="15.75" customHeight="1">
      <c r="A661" s="1">
        <v>659.0</v>
      </c>
      <c r="B661" s="3">
        <v>0.0</v>
      </c>
      <c r="C661" s="3">
        <v>0.0</v>
      </c>
      <c r="D661" s="3">
        <v>0.0</v>
      </c>
      <c r="E661" s="3" t="s">
        <v>664</v>
      </c>
      <c r="F661" s="3" t="str">
        <f>IFERROR(__xludf.DUMMYFUNCTION("GOOGLETRANSLATE(E661,""nl"",""en"")"),"Publisher Sijthoff called Albino Peter Moore Smith, a ""literary thriller"". Although I keep having trouble determining what ""literary"" and what is not, it is fine by me. Call it what you want. If only because ""the thriller"" will be more accessible an"&amp;"d therefore more popular apparently. This time I have more trouble with the attribute ""thriller"". Albino is not a thriller, it's a tragedy. It tells the sad story of the life of a sad sad albino with the name Angel in the wealthy Los Angeles. The physic"&amp;"al limitations of Angel and lifelong lack of love, explaining the major role of alcohol and drugs in his life. And glass of Jack Daniels and explain the amazing amount of pills turn that Angel constantly living in a delusional world. No wonder your though"&amp;"ts with you running away like a sudden love into your life as suddenly verdwijnt.Dat it. Much more Albino does not offer. Although Moore Smith wonderful phrases can write, he loses himself frequently herein. Psychedelic description of both the (eternally "&amp;"sunny and thus an albino totally unsuitable) area as the naive delusions of Angel works quickly irritation to a reader who is looking for thrills. Even the often so successful ""plot twist at the end"" the book can not save. The turning point seems logica"&amp;"l to even somewhat unexpectedly. And there is actually talk of a plot? It is still unclear to me what Moore Smith vertellen.In want anyway the book ends just as sad as it began. As befits a tragedy. Maybe the book is better suited in another corner of the"&amp;" bookstore. As a thriller fan I can only advise you to leave where it is the book.")</f>
        <v>Publisher Sijthoff called Albino Peter Moore Smith, a "literary thriller". Although I keep having trouble determining what "literary" and what is not, it is fine by me. Call it what you want. If only because "the thriller" will be more accessible and therefore more popular apparently. This time I have more trouble with the attribute "thriller". Albino is not a thriller, it's a tragedy. It tells the sad story of the life of a sad sad albino with the name Angel in the wealthy Los Angeles. The physical limitations of Angel and lifelong lack of love, explaining the major role of alcohol and drugs in his life. And glass of Jack Daniels and explain the amazing amount of pills turn that Angel constantly living in a delusional world. No wonder your thoughts with you running away like a sudden love into your life as suddenly verdwijnt.Dat it. Much more Albino does not offer. Although Moore Smith wonderful phrases can write, he loses himself frequently herein. Psychedelic description of both the (eternally sunny and thus an albino totally unsuitable) area as the naive delusions of Angel works quickly irritation to a reader who is looking for thrills. Even the often so successful "plot twist at the end" the book can not save. The turning point seems logical to even somewhat unexpectedly. And there is actually talk of a plot? It is still unclear to me what Moore Smith vertellen.In want anyway the book ends just as sad as it began. As befits a tragedy. Maybe the book is better suited in another corner of the bookstore. As a thriller fan I can only advise you to leave where it is the book.</v>
      </c>
    </row>
    <row r="662" ht="15.75" customHeight="1">
      <c r="A662" s="1">
        <v>660.0</v>
      </c>
      <c r="B662" s="3">
        <v>1.0</v>
      </c>
      <c r="C662" s="3">
        <v>1.0</v>
      </c>
      <c r="D662" s="3">
        <v>1.0</v>
      </c>
      <c r="E662" s="3" t="s">
        <v>665</v>
      </c>
      <c r="F662" s="3" t="str">
        <f>IFERROR(__xludf.DUMMYFUNCTION("GOOGLETRANSLATE(E662,""nl"",""en"")"),"A thriller of 93 p. Completely different than anything we're used to this writer. For me, a successful exercise. In order to so few pages still an exciting story to write is not easy. The benefit to the reader is that he has little or no descriptions give"&amp;"n where some writers very strong zijn.Besluit: Highly recommended.")</f>
        <v>A thriller of 93 p. Completely different than anything we're used to this writer. For me, a successful exercise. In order to so few pages still an exciting story to write is not easy. The benefit to the reader is that he has little or no descriptions given where some writers very strong zijn.Besluit: Highly recommended.</v>
      </c>
    </row>
    <row r="663" ht="15.75" customHeight="1">
      <c r="A663" s="1">
        <v>661.0</v>
      </c>
      <c r="B663" s="3">
        <v>1.0</v>
      </c>
      <c r="C663" s="3">
        <v>1.0</v>
      </c>
      <c r="D663" s="3">
        <v>1.0</v>
      </c>
      <c r="E663" s="3" t="s">
        <v>666</v>
      </c>
      <c r="F663" s="3" t="str">
        <f>IFERROR(__xludf.DUMMYFUNCTION("GOOGLETRANSLATE(E663,""nl"",""en"")"),"Luke's been quite a long time with his wife Isabelle and working as a judge. During one session he suddenly goes away and he goes on autopilot to a bridge where more people from jumping. While he is there, he sees a house for sale and decides to go there "&amp;"wonen.Hij take unpaid leave and feel the urge to do something for and in society. He realizes that he hoped the court to be able to contribute, but the reality is that his job is not so equipped. The legal frameworks niet.Zijn woman offer him that opportu"&amp;"nity is to focus on themselves and can not empathize with people's feelings. This makes Lucas will never really feel heard and this realization also calls back memories of a past to on.The book is easy to read and the theme is very recognizable in today's"&amp;" society. The dialogues between the characters and the thoughts of Lucas do you really sympathize with him and hopes that he listens to his feelings and not by his mind. Recognizable to anyone looking for appreciation and acknowledgment, how different peo"&amp;"ple also zijn.Ieders future is uncertain, but do not be guided by fear at the expense of yourself: a must!")</f>
        <v>Luke's been quite a long time with his wife Isabelle and working as a judge. During one session he suddenly goes away and he goes on autopilot to a bridge where more people from jumping. While he is there, he sees a house for sale and decides to go there wonen.Hij take unpaid leave and feel the urge to do something for and in society. He realizes that he hoped the court to be able to contribute, but the reality is that his job is not so equipped. The legal frameworks niet.Zijn woman offer him that opportunity is to focus on themselves and can not empathize with people's feelings. This makes Lucas will never really feel heard and this realization also calls back memories of a past to on.The book is easy to read and the theme is very recognizable in today's society. The dialogues between the characters and the thoughts of Lucas do you really sympathize with him and hopes that he listens to his feelings and not by his mind. Recognizable to anyone looking for appreciation and acknowledgment, how different people also zijn.Ieders future is uncertain, but do not be guided by fear at the expense of yourself: a must!</v>
      </c>
    </row>
    <row r="664" ht="15.75" customHeight="1">
      <c r="A664" s="1">
        <v>662.0</v>
      </c>
      <c r="B664" s="3">
        <v>1.0</v>
      </c>
      <c r="C664" s="3">
        <v>1.0</v>
      </c>
      <c r="D664" s="3">
        <v>1.0</v>
      </c>
      <c r="E664" s="3" t="s">
        <v>667</v>
      </c>
      <c r="F664" s="3" t="str">
        <f>IFERROR(__xludf.DUMMYFUNCTION("GOOGLETRANSLATE(E664,""nl"",""en"")"),"Fenna lives in a porch with her mother. Her father sees only rarely because he still living in their old house in the polder and has frequent headaches as Fenna would come the weekend. At school she is teased by Tess, her father is a dentist and very inte"&amp;"resting. One day there is a new girl for the flat: Charlie. She appears to be the daughter of the new occupant Benedict with him on Wednesday. Fenna and Charlie find each other in having a difficult father, and find creative ways your way in life. Life on"&amp;" the porch with all different kinds of people is put alive. In the beginning some people suspicious of Benedict, with his dark skin. If plants and doormats out he soon suspect number one. Of course it turns all very different to sit and the porch a big fa"&amp;"mily with people who are ready for each other. Occasionally there is something too obvious for my taste, but mostly it is a delicate beautiful story that good reading for children from 10 years. Beautiful contemporary story that belongs to you. Fragment o"&amp;"f the poem that was read at the man's funeral that no one knew I was special.")</f>
        <v>Fenna lives in a porch with her mother. Her father sees only rarely because he still living in their old house in the polder and has frequent headaches as Fenna would come the weekend. At school she is teased by Tess, her father is a dentist and very interesting. One day there is a new girl for the flat: Charlie. She appears to be the daughter of the new occupant Benedict with him on Wednesday. Fenna and Charlie find each other in having a difficult father, and find creative ways your way in life. Life on the porch with all different kinds of people is put alive. In the beginning some people suspicious of Benedict, with his dark skin. If plants and doormats out he soon suspect number one. Of course it turns all very different to sit and the porch a big family with people who are ready for each other. Occasionally there is something too obvious for my taste, but mostly it is a delicate beautiful story that good reading for children from 10 years. Beautiful contemporary story that belongs to you. Fragment of the poem that was read at the man's funeral that no one knew I was special.</v>
      </c>
    </row>
    <row r="665" ht="15.75" customHeight="1">
      <c r="A665" s="1">
        <v>663.0</v>
      </c>
      <c r="B665" s="3">
        <v>0.0</v>
      </c>
      <c r="C665" s="3">
        <v>0.0</v>
      </c>
      <c r="D665" s="3">
        <v>0.0</v>
      </c>
      <c r="E665" s="3" t="s">
        <v>668</v>
      </c>
      <c r="F665" s="3" t="str">
        <f>IFERROR(__xludf.DUMMYFUNCTION("GOOGLETRANSLATE(E665,""nl"",""en"")"),"I know the author of the series Fallen. That was quite nice books, enough depth as far as was possible and not too predictable. Natalie Hargrove betrayal I could not honestly through and it is still in the closet to read once. Perhaps the younger girls a "&amp;"fun book to read, they can move more into the character. But I did really niet.Waarom it failed? The book is quite thin, and therefore the characters are not very developed. They come to me very flat over. The events are in my opinion quite predictable an"&amp;"d not what I expected had.Het book is a nice snack. But not more.")</f>
        <v>I know the author of the series Fallen. That was quite nice books, enough depth as far as was possible and not too predictable. Natalie Hargrove betrayal I could not honestly through and it is still in the closet to read once. Perhaps the younger girls a fun book to read, they can move more into the character. But I did really niet.Waarom it failed? The book is quite thin, and therefore the characters are not very developed. They come to me very flat over. The events are in my opinion quite predictable and not what I expected had.Het book is a nice snack. But not more.</v>
      </c>
    </row>
    <row r="666" ht="15.75" customHeight="1">
      <c r="A666" s="1">
        <v>664.0</v>
      </c>
      <c r="B666" s="3">
        <v>1.0</v>
      </c>
      <c r="C666" s="3">
        <v>1.0</v>
      </c>
      <c r="D666" s="3">
        <v>1.0</v>
      </c>
      <c r="E666" s="3" t="s">
        <v>669</v>
      </c>
      <c r="F666" s="3" t="str">
        <f>IFERROR(__xludf.DUMMYFUNCTION("GOOGLETRANSLATE(E666,""nl"",""en"")"),"The cover of this book, I immediately found quite lovely. Skulls, birds, you can see everything! This is an English book. The stories are listed alphabetically in the book. English is also very smooth and it is easy to read. Especially stories with a dose"&amp;" of horror. Sometimes in your hair it upright ... ..and at other times must think you think and try to what is going on .... Also you come some characters who you might know from other stories! This I really enjoyed myself. And sometimes you think you can"&amp;" make a connection to a previously (in the book) read story. It is not just a collection of stories! And certainly not the familiar happily ever after ending, this verhalen.De stories are well written and I do have a few favorites. I will be all the stori"&amp;"es summarized in one short sentence: • The chills run you about the body, if you only hear in a locker room condition and something scary • A gruesome (and known) painting with a life • Being together for eternity!. • a maze: get there (n) ever from infec"&amp;"ted ... • Hordes of wereld..Echt End one of my favorites • Lady of the Lake ... Is she real or a reflection in the water • in this asylum?.? in not what it seems. Creepy end. • What have movie credits and make a serial killer in common? • There is a story"&amp;" that reminded me of Crimson Peak. • Horror museum of victims of the past. • Professional killers play with each other's lives • The birth of Sleepy Hollow • can you make a deal with the devil survive? • Some art is horribly real. • the past gets you in, "&amp;"especially if you have anything serious have on chalked. • Ground hogday feelings and a shredder destroyed those lives. • Comes it too soon? You really want to do? • Is Star to control? Whether it's the boss? • What are you afraid of? Is this conversation"&amp;" innocent? Here you need to consider. • Night train to nowhere speaks this mix of triggering phrases you? This is really a book for you! I've tasty mixed together, so you do not know what sense it belongs to which story. If you read the book, you probably"&amp;" have to drop a story! Great book. To enjoy! 4 ****")</f>
        <v>The cover of this book, I immediately found quite lovely. Skulls, birds, you can see everything! This is an English book. The stories are listed alphabetically in the book. English is also very smooth and it is easy to read. Especially stories with a dose of horror. Sometimes in your hair it upright ... ..and at other times must think you think and try to what is going on .... Also you come some characters who you might know from other stories! This I really enjoyed myself. And sometimes you think you can make a connection to a previously (in the book) read story. It is not just a collection of stories! And certainly not the familiar happily ever after ending, this verhalen.De stories are well written and I do have a few favorites. I will be all the stories summarized in one short sentence: • The chills run you about the body, if you only hear in a locker room condition and something scary • A gruesome (and known) painting with a life • Being together for eternity!. • a maze: get there (n) ever from infected ... • Hordes of wereld..Echt End one of my favorites • Lady of the Lake ... Is she real or a reflection in the water • in this asylum?.? in not what it seems. Creepy end. • What have movie credits and make a serial killer in common? • There is a story that reminded me of Crimson Peak. • Horror museum of victims of the past. • Professional killers play with each other's lives • The birth of Sleepy Hollow • can you make a deal with the devil survive? • Some art is horribly real. • the past gets you in, especially if you have anything serious have on chalked. • Ground hogday feelings and a shredder destroyed those lives. • Comes it too soon? You really want to do? • Is Star to control? Whether it's the boss? • What are you afraid of? Is this conversation innocent? Here you need to consider. • Night train to nowhere speaks this mix of triggering phrases you? This is really a book for you! I've tasty mixed together, so you do not know what sense it belongs to which story. If you read the book, you probably have to drop a story! Great book. To enjoy! 4 ****</v>
      </c>
    </row>
    <row r="667" ht="15.75" customHeight="1">
      <c r="A667" s="1">
        <v>665.0</v>
      </c>
      <c r="B667" s="3">
        <v>0.0</v>
      </c>
      <c r="C667" s="3">
        <v>0.0</v>
      </c>
      <c r="D667" s="3">
        <v>0.0</v>
      </c>
      <c r="E667" s="3" t="s">
        <v>670</v>
      </c>
      <c r="F667" s="3" t="str">
        <f>IFERROR(__xludf.DUMMYFUNCTION("GOOGLETRANSLATE(E667,""nl"",""en"")"),"Eleven year old Alex is devoted to everything that has to do with astronomy. Believing that there is another planet intelligent life, take everything he can find relevant information on its gold iPod. His ultimate dream is to send into space a home-built "&amp;"rocket along with the iPod for amateur astronomers during a festival. Alex's family life is far from ideal: his father is deceased, his mother often ""quiet days"" and does not care for the household, his brother is far away in Los Angeles working on obsc"&amp;"ure commercial activities. Intelligent and inquisitive furious Alex whole days alone with the only companion his beloved dog Carl Sagan, named after the favorite scientist Alex. The departure of Alex to the astronomers festival for its rocket launch is th"&amp;"e beginning of a series of events throughout his life upside will gooien.Het story is told in short chapters, the Alex shots for extraterrestrial intelligence on a distant planet. The strongest part of the book is the language that an eleven year old, pre"&amp;"cocious youngster amusing expresses his thoughts and emotions. It's Jack Cheng excellent succeeded in the role of a child to stay and Alex's musings and thoughts occasionally downright hilarious. Unfortunately, the author decided to monologue Alex occasio"&amp;"nally pause and to replace any kind of scenario like writing. And so the reader gets something presented: It is not clear why this should enrich the text. Possibly the writer already preparing a film version being available, the story is unfortunately no "&amp;"more than a series of annoying interruptions without added value. Pity. What could be a potentially interesting road novel, beaches remain among the debris of good intentions. The story has enough body to be really catchy. There are admittedly piecemeal s"&amp;"ome new information added on the life of Alex, but the whole does not have enough conviction to remain boeien.Ook the people who met Alex on his trip remain flat and one-dimensional. The most exciting is the nature of a mysterious boy who met Alex at the "&amp;"start of his journey, and the reader remains hopeful that the boy comes back and something exciting seems to be someone from another planet, perhaps? But unfortunately. The most interesting is the persistent optimism of Alex, his unshakable belief in happ"&amp;"y endings', his open mind and eager helpfulness, his forgiveness and genuine interest in other people, in this and all other planeten.De translator Karien Gommers did a great job delivered because she managed to consistently and full of empathy to create "&amp;"the language of a precocious eleven year old boy. The excellent work of the translator unfortunately can not save the book, it remains moderate and despite all attempts not innovative narrative.")</f>
        <v>Eleven year old Alex is devoted to everything that has to do with astronomy. Believing that there is another planet intelligent life, take everything he can find relevant information on its gold iPod. His ultimate dream is to send into space a home-built rocket along with the iPod for amateur astronomers during a festival. Alex's family life is far from ideal: his father is deceased, his mother often "quiet days" and does not care for the household, his brother is far away in Los Angeles working on obscure commercial activities. Intelligent and inquisitive furious Alex whole days alone with the only companion his beloved dog Carl Sagan, named after the favorite scientist Alex. The departure of Alex to the astronomers festival for its rocket launch is the beginning of a series of events throughout his life upside will gooien.Het story is told in short chapters, the Alex shots for extraterrestrial intelligence on a distant planet. The strongest part of the book is the language that an eleven year old, precocious youngster amusing expresses his thoughts and emotions. It's Jack Cheng excellent succeeded in the role of a child to stay and Alex's musings and thoughts occasionally downright hilarious. Unfortunately, the author decided to monologue Alex occasionally pause and to replace any kind of scenario like writing. And so the reader gets something presented: It is not clear why this should enrich the text. Possibly the writer already preparing a film version being available, the story is unfortunately no more than a series of annoying interruptions without added value. Pity. What could be a potentially interesting road novel, beaches remain among the debris of good intentions. The story has enough body to be really catchy. There are admittedly piecemeal some new information added on the life of Alex, but the whole does not have enough conviction to remain boeien.Ook the people who met Alex on his trip remain flat and one-dimensional. The most exciting is the nature of a mysterious boy who met Alex at the start of his journey, and the reader remains hopeful that the boy comes back and something exciting seems to be someone from another planet, perhaps? But unfortunately. The most interesting is the persistent optimism of Alex, his unshakable belief in happy endings', his open mind and eager helpfulness, his forgiveness and genuine interest in other people, in this and all other planeten.De translator Karien Gommers did a great job delivered because she managed to consistently and full of empathy to create the language of a precocious eleven year old boy. The excellent work of the translator unfortunately can not save the book, it remains moderate and despite all attempts not innovative narrative.</v>
      </c>
    </row>
    <row r="668" ht="15.75" customHeight="1">
      <c r="A668" s="1">
        <v>666.0</v>
      </c>
      <c r="B668" s="3">
        <v>1.0</v>
      </c>
      <c r="C668" s="3">
        <v>1.0</v>
      </c>
      <c r="D668" s="3">
        <v>1.0</v>
      </c>
      <c r="E668" s="3" t="s">
        <v>671</v>
      </c>
      <c r="F668" s="3" t="str">
        <f>IFERROR(__xludf.DUMMYFUNCTION("GOOGLETRANSLATE(E668,""nl"",""en"")"),"The English version starts with the following motto: I am nothing, I know it, but my nothing comp rises a little bit of everthing (Victor Hugo - The Rhine) In the beginning, you never know what you're in to, Brodeck should report write about what is happe"&amp;"ning with the ""Anderer"". Actually, he wants it all and not only jump from left to right are verhaal.Je continues to ask yourself with tightness ""what could happen?"" The further you get, the longer the contiguous pieces of story, the stronger Brodeck. "&amp;"Returned from a camp situation he was reduced to nothing without a name, he wants to lead prefers his own life with his loved ones, nothing more, but unfortunately things happen in the village so he is forced not only to write report but also to examine i"&amp;"ts own past. Faced with the constant repetition of power, fear, betrayal playing around the xenophobia of others, he has his own misdeed and cowardice give a place. A tale of atrocities that people do to each other but also the courage and strength of Bro"&amp;"deck who sweat in his own life on paper zet.I thought about history with a capital H, about my history, our history. Do Those Who write the first know anything about the second? Why do some people retain in Their memory what others have forgotten or never"&amp;" seen? Which is right: he who can not Reconcile himself to leaving the past in obscurity, or he who hurls into obscurity Everything that does not suit him beautiful and violent book, especially one that I will read again to him to fully penetrate?.")</f>
        <v>The English version starts with the following motto: I am nothing, I know it, but my nothing comp rises a little bit of everthing (Victor Hugo - The Rhine) In the beginning, you never know what you're in to, Brodeck should report write about what is happening with the "Anderer". Actually, he wants it all and not only jump from left to right are verhaal.Je continues to ask yourself with tightness "what could happen?" The further you get, the longer the contiguous pieces of story, the stronger Brodeck. Returned from a camp situation he was reduced to nothing without a name, he wants to lead prefers his own life with his loved ones, nothing more, but unfortunately things happen in the village so he is forced not only to write report but also to examine its own past. Faced with the constant repetition of power, fear, betrayal playing around the xenophobia of others, he has his own misdeed and cowardice give a place. A tale of atrocities that people do to each other but also the courage and strength of Brodeck who sweat in his own life on paper zet.I thought about history with a capital H, about my history, our history. Do Those Who write the first know anything about the second? Why do some people retain in Their memory what others have forgotten or never seen? Which is right: he who can not Reconcile himself to leaving the past in obscurity, or he who hurls into obscurity Everything that does not suit him beautiful and violent book, especially one that I will read again to him to fully penetrate?.</v>
      </c>
    </row>
    <row r="669" ht="15.75" customHeight="1">
      <c r="A669" s="1">
        <v>667.0</v>
      </c>
      <c r="B669" s="3">
        <v>1.0</v>
      </c>
      <c r="C669" s="3">
        <v>1.0</v>
      </c>
      <c r="D669" s="3">
        <v>1.0</v>
      </c>
      <c r="E669" s="3" t="s">
        <v>672</v>
      </c>
      <c r="F669" s="3" t="str">
        <f>IFERROR(__xludf.DUMMYFUNCTION("GOOGLETRANSLATE(E669,""nl"",""en"")"),"Fox wants to fish, because he must think of his father. Maybe dad on the moon. Dove wants to help too policy.However book about loss and move on him. Large pictures that show more than the text says. Artistic and not afraid of empty space. Therefore there"&amp;" is not only powerful images too much rest. A moving book that strikes by its simplicity.")</f>
        <v>Fox wants to fish, because he must think of his father. Maybe dad on the moon. Dove wants to help too policy.However book about loss and move on him. Large pictures that show more than the text says. Artistic and not afraid of empty space. Therefore there is not only powerful images too much rest. A moving book that strikes by its simplicity.</v>
      </c>
    </row>
    <row r="670" ht="15.75" customHeight="1">
      <c r="A670" s="1">
        <v>668.0</v>
      </c>
      <c r="B670" s="3">
        <v>0.0</v>
      </c>
      <c r="C670" s="3">
        <v>0.0</v>
      </c>
      <c r="D670" s="3">
        <v>0.0</v>
      </c>
      <c r="E670" s="3" t="s">
        <v>673</v>
      </c>
      <c r="F670" s="3" t="str">
        <f>IFERROR(__xludf.DUMMYFUNCTION("GOOGLETRANSLATE(E670,""nl"",""en"")"),"Too sweet, too decent, too simple. Fairly predictable stories in an everyday style. The intention of the writer is too flashy, the structure little subtle.")</f>
        <v>Too sweet, too decent, too simple. Fairly predictable stories in an everyday style. The intention of the writer is too flashy, the structure little subtle.</v>
      </c>
    </row>
    <row r="671" ht="15.75" customHeight="1">
      <c r="A671" s="1">
        <v>669.0</v>
      </c>
      <c r="B671" s="3">
        <v>1.0</v>
      </c>
      <c r="C671" s="3">
        <v>0.0</v>
      </c>
      <c r="D671" s="3">
        <v>1.0</v>
      </c>
      <c r="E671" s="3" t="s">
        <v>674</v>
      </c>
      <c r="F671" s="3" t="str">
        <f>IFERROR(__xludf.DUMMYFUNCTION("GOOGLETRANSLATE(E671,""nl"",""en"")"),"Somewhere in Iraq hidden key clay tablets. This tablet is the story of the creation of the world, as God told Abraham. Abraham, in turn, tells the story of a young writer, Shamas.Ergens in America discovered a group of four old friends that the man who lo"&amp;"st their lives in the camp during the Second World War until hell has yet leeft.Ergens in Egypt lives a man who intends Iraq of its art treasures beroven.Ergens in Italy lives a young priest a terrible secret with him meedraagt.En in the White House is a "&amp;"man who is planning a country these storylines inside vallen.Al have to make each and Julia Navarro has nearly 600 pages needed to tell these stories. The number of characters in this story is very large. You have to be one of the major Alfred Tannenberg,"&amp;" but his granddaughter Clara Tannenberg and her husband Ahmed Husseini play a crucial role. Clara is the archaeologist who gets the honor of Alfred too may discover the clay tablets. Achmed her Iraqi husband, an important political boss and supporter of S"&amp;"addam Hussein. (In the blurb is erroneously Clara an Iraqi is, it is, however, a native of Egypt Her husband Ahmed is an Iraqi, but he studied in America..) Then you have the old friends Mercedes, Bruno, Hans and Carlo, which the book begins. It soon beco"&amp;"mes clear that they are in great excitement because they believe in Alfred Tannenberg recognize the executioner of their youth. The young priest Gian Maria traveling with an excuse to Iraq because he wants to protect Clara during the excavations. And then"&amp;" there's Senator Wagner, who has evil plans because he invade knows exactly which day Bush Iraq. Politically thereof profiteren.De young writer Shamas is followed during his apprenticeship, and during the period that he has a warm relationship with Abram "&amp;"(as it was then called) so he builds his story of creation should opschrijven.De hidden tablets is one of the many books that piggyback on the success of Dan Brown. And as Julia Navarro now had kept the story where the title of the book is derived, namely"&amp;" the discovery of clay tablets with their important content, this book was certainly a lot better success. Unfortunately, the story goes down into the vast amount of facts, facts, events and persons who may be dragged by the hair. That the various faction"&amp;"s at each other's life becomes clear. But then also shows that those same groups hiring agencies independently where apparently with ease can buy an assassin, the reader becomes already pretty soon lost the thread. One of the other main story lines of the"&amp;" old friends who find their camp executioner is so fragmented shown that the attention of the readers are tempted to relax. The young writer Shamas which the scene is passed, will put extremely stiff sounding texts in the mouth, and in passing even the wh"&amp;"ole creation story in the book intertwined, too much of a good thing. It was sufficient for now and then dictated a piece of writing in which Shamas get. One may nevertheless appropriately assume that someone who knows the Bible, the story does not need t"&amp;"o read more, and someone who knows the Bible, does not feel like endless chapters like? Then the political side of the story. The tablets are in Iraq, and the story is to a large extent during the months prior to Bush's invasion of that country. Julia Nav"&amp;"arro found it necessary to write a comprehensive essay on the pros and cons of this raid, that is woven into the story. Here and there it is disguised as a description of the daily life of ordinary people, but nevertheless it is a long story which basical"&amp;"ly just adds too much, rather than provide the necessary background information. She carefully took care to no side to choose, which of course is not intended in a novel, but the story of the impending raid absolutely makes the story more exciting, intege"&amp;"ndeel.Dat too is something constantly in returns book. Each main character receives an extensive background description with, but also their family, friends, cousins, staff, concierge, driver and so on, all described and we are told everyone where they co"&amp;"me from and how they think the political situation. You may still hope that it would contribute to a better understanding of the key players in this story. Nothing is less true. All persons remain two-dimensional because Navarro sees a chance to bring the"&amp;"m to life by their actions. All because everyone does in this book, is his very angry, unhappy and miserable. No one has a good word for someone. Everyone gives everyone constantly recommend: fathers to sons, daughters, mothers and so on. Nobody talks nor"&amp;"mally, it's all I've told you not to interfere, and words of similar import. Add the fact that Julia Navarro has a writing style that is more suited to a brochure than a novel, and you understand that it takes a lot of effort from the reader to almost 600"&amp;" pages by komen.De hidden tablets would may have been exciting book about an important discovery. Unfortunately it is all nothing exciting because of the excess of information, sometimes hard to follow story lines, the two-dimensional characters and even "&amp;"said tough writing style.")</f>
        <v>Somewhere in Iraq hidden key clay tablets. This tablet is the story of the creation of the world, as God told Abraham. Abraham, in turn, tells the story of a young writer, Shamas.Ergens in America discovered a group of four old friends that the man who lost their lives in the camp during the Second World War until hell has yet leeft.Ergens in Egypt lives a man who intends Iraq of its art treasures beroven.Ergens in Italy lives a young priest a terrible secret with him meedraagt.En in the White House is a man who is planning a country these storylines inside vallen.Al have to make each and Julia Navarro has nearly 600 pages needed to tell these stories. The number of characters in this story is very large. You have to be one of the major Alfred Tannenberg, but his granddaughter Clara Tannenberg and her husband Ahmed Husseini play a crucial role. Clara is the archaeologist who gets the honor of Alfred too may discover the clay tablets. Achmed her Iraqi husband, an important political boss and supporter of Saddam Hussein. (In the blurb is erroneously Clara an Iraqi is, it is, however, a native of Egypt Her husband Ahmed is an Iraqi, but he studied in America..) Then you have the old friends Mercedes, Bruno, Hans and Carlo, which the book begins. It soon becomes clear that they are in great excitement because they believe in Alfred Tannenberg recognize the executioner of their youth. The young priest Gian Maria traveling with an excuse to Iraq because he wants to protect Clara during the excavations. And then there's Senator Wagner, who has evil plans because he invade knows exactly which day Bush Iraq. Politically thereof profiteren.De young writer Shamas is followed during his apprenticeship, and during the period that he has a warm relationship with Abram (as it was then called) so he builds his story of creation should opschrijven.De hidden tablets is one of the many books that piggyback on the success of Dan Brown. And as Julia Navarro now had kept the story where the title of the book is derived, namely the discovery of clay tablets with their important content, this book was certainly a lot better success. Unfortunately, the story goes down into the vast amount of facts, facts, events and persons who may be dragged by the hair. That the various factions at each other's life becomes clear. But then also shows that those same groups hiring agencies independently where apparently with ease can buy an assassin, the reader becomes already pretty soon lost the thread. One of the other main story lines of the old friends who find their camp executioner is so fragmented shown that the attention of the readers are tempted to relax. The young writer Shamas which the scene is passed, will put extremely stiff sounding texts in the mouth, and in passing even the whole creation story in the book intertwined, too much of a good thing. It was sufficient for now and then dictated a piece of writing in which Shamas get. One may nevertheless appropriately assume that someone who knows the Bible, the story does not need to read more, and someone who knows the Bible, does not feel like endless chapters like? Then the political side of the story. The tablets are in Iraq, and the story is to a large extent during the months prior to Bush's invasion of that country. Julia Navarro found it necessary to write a comprehensive essay on the pros and cons of this raid, that is woven into the story. Here and there it is disguised as a description of the daily life of ordinary people, but nevertheless it is a long story which basically just adds too much, rather than provide the necessary background information. She carefully took care to no side to choose, which of course is not intended in a novel, but the story of the impending raid absolutely makes the story more exciting, integendeel.Dat too is something constantly in returns book. Each main character receives an extensive background description with, but also their family, friends, cousins, staff, concierge, driver and so on, all described and we are told everyone where they come from and how they think the political situation. You may still hope that it would contribute to a better understanding of the key players in this story. Nothing is less true. All persons remain two-dimensional because Navarro sees a chance to bring them to life by their actions. All because everyone does in this book, is his very angry, unhappy and miserable. No one has a good word for someone. Everyone gives everyone constantly recommend: fathers to sons, daughters, mothers and so on. Nobody talks normally, it's all I've told you not to interfere, and words of similar import. Add the fact that Julia Navarro has a writing style that is more suited to a brochure than a novel, and you understand that it takes a lot of effort from the reader to almost 600 pages by komen.De hidden tablets would may have been exciting book about an important discovery. Unfortunately it is all nothing exciting because of the excess of information, sometimes hard to follow story lines, the two-dimensional characters and even said tough writing style.</v>
      </c>
    </row>
    <row r="672" ht="15.75" customHeight="1">
      <c r="A672" s="1">
        <v>670.0</v>
      </c>
      <c r="B672" s="3">
        <v>0.0</v>
      </c>
      <c r="C672" s="3">
        <v>0.0</v>
      </c>
      <c r="D672" s="3">
        <v>0.0</v>
      </c>
      <c r="E672" s="3" t="s">
        <v>675</v>
      </c>
      <c r="F672" s="3" t="str">
        <f>IFERROR(__xludf.DUMMYFUNCTION("GOOGLETRANSLATE(E672,""nl"",""en"")"),"An old fisherman on Cuba has been 84 days and caught nothing feels defeated. It feels like as if he is 84 years old, yet to today's standards. He is lean and sinewy, also as shown in the pictures. Almost no hair ... The images at least give a face to the "&amp;"verhaal.Het is a story from 1952, thé book that Hemingway won the Nobel Prize. Obviously the deeper layers in the book, but the story gives me enough support and let me drive lost, behind Santiago and the marlin aan.Maar it is a marlin? Because this is co"&amp;"nfusing: it is a swordfish, a marlin (translation of the English marlin), a type of shark (translation from Spanish tiburón)? Or is it just the end of the story left in limbo? Obviously this book is not about which fish Santiago, the fisherman, finally ov"&amp;"ercomes (or not?), But it confuses me ... I want to know about the flora is it really here. It was not a dream right? According to the book in any case .... A worthy old man is fishing, but in a hopeless and useless fight for me. Perhaps because we are ol"&amp;"d men now fighting not let stand until the marks on their hands ... captivated me not, the layers will have been too hidden beneath the waves.")</f>
        <v>An old fisherman on Cuba has been 84 days and caught nothing feels defeated. It feels like as if he is 84 years old, yet to today's standards. He is lean and sinewy, also as shown in the pictures. Almost no hair ... The images at least give a face to the verhaal.Het is a story from 1952, thé book that Hemingway won the Nobel Prize. Obviously the deeper layers in the book, but the story gives me enough support and let me drive lost, behind Santiago and the marlin aan.Maar it is a marlin? Because this is confusing: it is a swordfish, a marlin (translation of the English marlin), a type of shark (translation from Spanish tiburón)? Or is it just the end of the story left in limbo? Obviously this book is not about which fish Santiago, the fisherman, finally overcomes (or not?), But it confuses me ... I want to know about the flora is it really here. It was not a dream right? According to the book in any case .... A worthy old man is fishing, but in a hopeless and useless fight for me. Perhaps because we are old men now fighting not let stand until the marks on their hands ... captivated me not, the layers will have been too hidden beneath the waves.</v>
      </c>
    </row>
    <row r="673" ht="15.75" customHeight="1">
      <c r="A673" s="1">
        <v>671.0</v>
      </c>
      <c r="B673" s="3">
        <v>0.0</v>
      </c>
      <c r="C673" s="3">
        <v>0.0</v>
      </c>
      <c r="D673" s="3">
        <v>0.0</v>
      </c>
      <c r="E673" s="3" t="s">
        <v>676</v>
      </c>
      <c r="F673" s="3" t="str">
        <f>IFERROR(__xludf.DUMMYFUNCTION("GOOGLETRANSLATE(E673,""nl"",""en"")"),"... which reads easily but Houellebecq tries to convince the reader that believers (Muslims) better off than believers (atheists) and this bothered indulgence ...")</f>
        <v>... which reads easily but Houellebecq tries to convince the reader that believers (Muslims) better off than believers (atheists) and this bothered indulgence ...</v>
      </c>
    </row>
    <row r="674" ht="15.75" customHeight="1">
      <c r="A674" s="1">
        <v>672.0</v>
      </c>
      <c r="B674" s="3">
        <v>0.0</v>
      </c>
      <c r="C674" s="3">
        <v>0.0</v>
      </c>
      <c r="D674" s="3">
        <v>0.0</v>
      </c>
      <c r="E674" s="3" t="s">
        <v>677</v>
      </c>
      <c r="F674" s="3" t="str">
        <f>IFERROR(__xludf.DUMMYFUNCTION("GOOGLETRANSLATE(E674,""nl"",""en"")"),"I bought the book because it got four stars Pretty Netherlands. Found it very disappointing. The atmosphere in the drawing club in Tokyo is very good and the fact of the story is original. But all in all not a credible story. The main characters remain fl"&amp;"at and some revelations from afar you see coming. She writes well, Mo Hayder, but this book does contrived to.")</f>
        <v>I bought the book because it got four stars Pretty Netherlands. Found it very disappointing. The atmosphere in the drawing club in Tokyo is very good and the fact of the story is original. But all in all not a credible story. The main characters remain flat and some revelations from afar you see coming. She writes well, Mo Hayder, but this book does contrived to.</v>
      </c>
    </row>
    <row r="675" ht="15.75" customHeight="1">
      <c r="A675" s="1">
        <v>673.0</v>
      </c>
      <c r="B675" s="3">
        <v>1.0</v>
      </c>
      <c r="C675" s="3">
        <v>1.0</v>
      </c>
      <c r="D675" s="3">
        <v>1.0</v>
      </c>
      <c r="E675" s="3" t="s">
        <v>678</v>
      </c>
      <c r="F675" s="3" t="str">
        <f>IFERROR(__xludf.DUMMYFUNCTION("GOOGLETRANSLATE(E675,""nl"",""en"")"),"We are inundated these days of war books, one already sharper than the other, one more market-oriented than the other, the one full of romance another hard realistic. ""See you there"" Pierre Lemaitre (Alex) is literally ""above"" all, this is a masterpie"&amp;"ce that is just what tells where France but also all other nations still struggling with it. A story that touches your soul is hard to describe. Apart from the misery of war you get here a heartwarming novel about unconditional friendship toward callous d"&amp;"isregard for those who by birth or social position deem better than any other living creature. Everything revolves around two friends who are connected in one of the last trench confrontations onverlosmakelijk together by an incomprehensible order. Lemait"&amp;"re shows here with bravado how a story can start as a terrifying thriller in which you practically skin crawling poor pauper who will live underground, then go over to an ode to friendship and emotional connectedness to finish in at times very funny civil"&amp;" disobedience and pure aftroggelarij. See you there, a grandiose mix of emotions, disbelief, reading with then after clap yet that bitter bitter aftertaste. Mandatory costs http: //www.boekensite.gent/node/1041")</f>
        <v>We are inundated these days of war books, one already sharper than the other, one more market-oriented than the other, the one full of romance another hard realistic. "See you there" Pierre Lemaitre (Alex) is literally "above" all, this is a masterpiece that is just what tells where France but also all other nations still struggling with it. A story that touches your soul is hard to describe. Apart from the misery of war you get here a heartwarming novel about unconditional friendship toward callous disregard for those who by birth or social position deem better than any other living creature. Everything revolves around two friends who are connected in one of the last trench confrontations onverlosmakelijk together by an incomprehensible order. Lemaitre shows here with bravado how a story can start as a terrifying thriller in which you practically skin crawling poor pauper who will live underground, then go over to an ode to friendship and emotional connectedness to finish in at times very funny civil disobedience and pure aftroggelarij. See you there, a grandiose mix of emotions, disbelief, reading with then after clap yet that bitter bitter aftertaste. Mandatory costs http: //www.boekensite.gent/node/1041</v>
      </c>
    </row>
    <row r="676" ht="15.75" customHeight="1">
      <c r="A676" s="1">
        <v>674.0</v>
      </c>
      <c r="B676" s="3">
        <v>0.0</v>
      </c>
      <c r="C676" s="3">
        <v>1.0</v>
      </c>
      <c r="D676" s="3">
        <v>1.0</v>
      </c>
      <c r="E676" s="3" t="s">
        <v>679</v>
      </c>
      <c r="F676" s="3" t="str">
        <f>IFERROR(__xludf.DUMMYFUNCTION("GOOGLETRANSLATE(E676,""nl"",""en"")"),"What I have never said before the debut of Celeste Ng (pronounced Ing) was including New York Times bestseller, and has won many other nominal prices, making the expected high layers, made the book this true? What special about it book is that it starts o"&amp;"ff with Lydia's death, immediately you start you off to ask: what happened to Lydia? It is May 3, 1977, the 16-year-old Lydia drowned in the lake near her home in Middlewood, the day normally begins before Lee family, mother Marilyn addition to the bowl o"&amp;"f cereal a sharpened pencil and laid her physics problems. Father James drives to his work as a university professor. At first glance you think a normal family, but nothing is what it appears. The family consists of the Chinese father James, American moth"&amp;"er Marilyn, eldest son Nath, Lydia and daughter Hannah.Het book shoots from present to past, but in a smooth way and not confusing for the reader. It starts with how the ambitious Marilyn on track -her dream and female doctor where to make tea and James k"&amp;"now each other. James is a tormented soul, was not accepted by his descent and was always with the neck looked hard and put in touch with fellow students. All he wanted was to be accepted for who he was. Marilyn was raised with old values, mother wanted h"&amp;"er the perfect wife and mother would be primed to deliver to her future husband, but Marilyn wanted something else. Because Marilyn becomes pregnant she must give up her dreams as a female doctor, James married and move to the white town Medium Wood. Part"&amp;"ly because of these underlying problems, daughter Lydia feels should be perfectly father wants a social daughter can find it with anyone and mother wants Lydia chasing her dream of becoming a female doctor. It is distressing to see how brother Nath and da"&amp;"ughter Hannah radius are ignored and attention to Lydia Lydia uitgaat.Nadat her body in the lake is found, the search begins what the occasion was accompanied by increases, did Lydia (who does not could swim) in the middle of the night on the lake? Jack n"&amp;"eighbor may have something to do with it? Father and mother Lee understand nothing, but Lydia appeared to have more secrets than she immediately dachten.Het story awakens your attention, what happened to Lydia, how come she drowned and why they went in th"&amp;"e night to it anymore? The story runs like a thread through the story, it begins with the history of James and Marilyn, which along the way the book is becoming more and more apparent. Ng gives little by little details price makes you want to read more an"&amp;"d more, here and there Bringing a tear through the harrowing story. It grabs you like a tornado and then spits you back out through your ignorance to leave behind and forth to pick up for the next trip. A story, ancestry, family, expectations. It lets you"&amp;" off and thinking behind that is the art of telling.")</f>
        <v>What I have never said before the debut of Celeste Ng (pronounced Ing) was including New York Times bestseller, and has won many other nominal prices, making the expected high layers, made the book this true? What special about it book is that it starts off with Lydia's death, immediately you start you off to ask: what happened to Lydia? It is May 3, 1977, the 16-year-old Lydia drowned in the lake near her home in Middlewood, the day normally begins before Lee family, mother Marilyn addition to the bowl of cereal a sharpened pencil and laid her physics problems. Father James drives to his work as a university professor. At first glance you think a normal family, but nothing is what it appears. The family consists of the Chinese father James, American mother Marilyn, eldest son Nath, Lydia and daughter Hannah.Het book shoots from present to past, but in a smooth way and not confusing for the reader. It starts with how the ambitious Marilyn on track -her dream and female doctor where to make tea and James know each other. James is a tormented soul, was not accepted by his descent and was always with the neck looked hard and put in touch with fellow students. All he wanted was to be accepted for who he was. Marilyn was raised with old values, mother wanted her the perfect wife and mother would be primed to deliver to her future husband, but Marilyn wanted something else. Because Marilyn becomes pregnant she must give up her dreams as a female doctor, James married and move to the white town Medium Wood. Partly because of these underlying problems, daughter Lydia feels should be perfectly father wants a social daughter can find it with anyone and mother wants Lydia chasing her dream of becoming a female doctor. It is distressing to see how brother Nath and daughter Hannah radius are ignored and attention to Lydia Lydia uitgaat.Nadat her body in the lake is found, the search begins what the occasion was accompanied by increases, did Lydia (who does not could swim) in the middle of the night on the lake? Jack neighbor may have something to do with it? Father and mother Lee understand nothing, but Lydia appeared to have more secrets than she immediately dachten.Het story awakens your attention, what happened to Lydia, how come she drowned and why they went in the night to it anymore? The story runs like a thread through the story, it begins with the history of James and Marilyn, which along the way the book is becoming more and more apparent. Ng gives little by little details price makes you want to read more and more, here and there Bringing a tear through the harrowing story. It grabs you like a tornado and then spits you back out through your ignorance to leave behind and forth to pick up for the next trip. A story, ancestry, family, expectations. It lets you off and thinking behind that is the art of telling.</v>
      </c>
    </row>
    <row r="677" ht="15.75" customHeight="1">
      <c r="A677" s="1">
        <v>675.0</v>
      </c>
      <c r="B677" s="3">
        <v>1.0</v>
      </c>
      <c r="C677" s="3">
        <v>1.0</v>
      </c>
      <c r="D677" s="3">
        <v>1.0</v>
      </c>
      <c r="E677" s="3" t="s">
        <v>680</v>
      </c>
      <c r="F677" s="3" t="str">
        <f>IFERROR(__xludf.DUMMYFUNCTION("GOOGLETRANSLATE(E677,""nl"",""en"")"),"(I do not know if the movie edition is as beautiful as the English regular edition, which is packed with beautiful drawings and maps) Very nice book, this time not because the sentences are so beautiful or the text leads to ponder, but because it so much "&amp;"in each sitting. In the margins of the writer all thoughts and drawings of T. S. Spivet display makes it a super boek.Het book is about a boy of 12 ... and copy / paste as ""T.S. Spivet is a genius mapmaker who lives on a ranch in Montana. His father is a"&amp;" silent cowboy and his mother is a scientist who for the last twenty years has leg looking for a mythical or beetle species. His brother has gone, his sister Seems normal but might not be, and his dog - Verywell - is going mad. T. S. makes sense of it all"&amp;" by drawing beautiful, meticulous maps kept in innumerable color-coded notebooks. He is brilliant, and the Smithsonian Institution Agrees .... """)</f>
        <v>(I do not know if the movie edition is as beautiful as the English regular edition, which is packed with beautiful drawings and maps) Very nice book, this time not because the sentences are so beautiful or the text leads to ponder, but because it so much in each sitting. In the margins of the writer all thoughts and drawings of T. S. Spivet display makes it a super boek.Het book is about a boy of 12 ... and copy / paste as "T.S. Spivet is a genius mapmaker who lives on a ranch in Montana. His father is a silent cowboy and his mother is a scientist who for the last twenty years has leg looking for a mythical or beetle species. His brother has gone, his sister Seems normal but might not be, and his dog - Verywell - is going mad. T. S. makes sense of it all by drawing beautiful, meticulous maps kept in innumerable color-coded notebooks. He is brilliant, and the Smithsonian Institution Agrees .... "</v>
      </c>
    </row>
    <row r="678" ht="15.75" customHeight="1">
      <c r="A678" s="1">
        <v>676.0</v>
      </c>
      <c r="B678" s="3">
        <v>1.0</v>
      </c>
      <c r="C678" s="3">
        <v>1.0</v>
      </c>
      <c r="D678" s="3">
        <v>1.0</v>
      </c>
      <c r="E678" s="3" t="s">
        <v>681</v>
      </c>
      <c r="F678" s="3" t="str">
        <f>IFERROR(__xludf.DUMMYFUNCTION("GOOGLETRANSLATE(E678,""nl"",""en"")"),"The sisters Constance and Sophie losses at an early age their parents and grow up with their uncle and aunt. Constance is a celebrated pianist who, after the death of her wealthy husband falls into a life of religious mania and seclusion. A woman the worl"&amp;"d and all who live in it treats with excessive callousness. Sophie is her polar opposite. A successful artist who leads a free life in Amsterdam and has surrounded himself with many friends. At a time when Sophie is looking for new ways in its artistry fr"&amp;"agile Constance or Sophie asks to move in with her and wants to take care of her will. Sophie goes on the request and leaves for Brussels. It develops an almost impossible relationship between the two. A relationship that studied under great pressure to b"&amp;"ear after the visit of the brother of Constance deceased echtgenoot.José Fernanda (Nijmegen, 1950) to the HKA (High School of the Arts) in Arnhem (Painting and Graphics) and had long been a own gallery in Amsterdam. They debuted in 2014 with the novel Def"&amp;"enseless, an autobiographical tale about her abusive childhood. In 2016 this novel was followed by fierce resistance book. Mrs. C. is her third roman.In visual and compelling prose José Fernanda pulls you an oppressive and deeply human novel inside. The r"&amp;"eader enters a world that is almost tangible, and that he is a spectator which is watching closely how the relationship between the two sisters and family secrets are unraveled scene for scene. This involvement evokes emotions. You sympathizes with Sophie"&amp;" at the times when she wants to reach her sister and finds nothing but closed doors, you will be angry when Constance its harshness free rein and let everyone think about her having to offend. It is a touching story about desire and rejection, love and ha"&amp;"te. About two women who are not with each other and can not live without each other and whether what is broken again very worden.José Fernanda could have added a second story to the story. That is the story of Julia, which is a beautiful metaphor of myste"&amp;"ry and symbolism in the actual story is built. It contains the core of this book when Julia says: I'm trying to find my sister and my bestemming.Mevrouw C. is a gripping novel that quite dropped substantially and that José Fernanda makes a deep impression"&amp;". A story that will still continue to wander long in your mind.")</f>
        <v>The sisters Constance and Sophie losses at an early age their parents and grow up with their uncle and aunt. Constance is a celebrated pianist who, after the death of her wealthy husband falls into a life of religious mania and seclusion. A woman the world and all who live in it treats with excessive callousness. Sophie is her polar opposite. A successful artist who leads a free life in Amsterdam and has surrounded himself with many friends. At a time when Sophie is looking for new ways in its artistry fragile Constance or Sophie asks to move in with her and wants to take care of her will. Sophie goes on the request and leaves for Brussels. It develops an almost impossible relationship between the two. A relationship that studied under great pressure to bear after the visit of the brother of Constance deceased echtgenoot.José Fernanda (Nijmegen, 1950) to the HKA (High School of the Arts) in Arnhem (Painting and Graphics) and had long been a own gallery in Amsterdam. They debuted in 2014 with the novel Defenseless, an autobiographical tale about her abusive childhood. In 2016 this novel was followed by fierce resistance book. Mrs. C. is her third roman.In visual and compelling prose José Fernanda pulls you an oppressive and deeply human novel inside. The reader enters a world that is almost tangible, and that he is a spectator which is watching closely how the relationship between the two sisters and family secrets are unraveled scene for scene. This involvement evokes emotions. You sympathizes with Sophie at the times when she wants to reach her sister and finds nothing but closed doors, you will be angry when Constance its harshness free rein and let everyone think about her having to offend. It is a touching story about desire and rejection, love and hate. About two women who are not with each other and can not live without each other and whether what is broken again very worden.José Fernanda could have added a second story to the story. That is the story of Julia, which is a beautiful metaphor of mystery and symbolism in the actual story is built. It contains the core of this book when Julia says: I'm trying to find my sister and my bestemming.Mevrouw C. is a gripping novel that quite dropped substantially and that José Fernanda makes a deep impression. A story that will still continue to wander long in your mind.</v>
      </c>
    </row>
    <row r="679" ht="15.75" customHeight="1">
      <c r="A679" s="1">
        <v>677.0</v>
      </c>
      <c r="B679" s="3">
        <v>1.0</v>
      </c>
      <c r="C679" s="3">
        <v>1.0</v>
      </c>
      <c r="D679" s="3">
        <v>1.0</v>
      </c>
      <c r="E679" s="3" t="s">
        <v>682</v>
      </c>
      <c r="F679" s="3" t="str">
        <f>IFERROR(__xludf.DUMMYFUNCTION("GOOGLETRANSLATE(E679,""nl"",""en"")"),"Wow, what a show boek.Hiermee Gerritsen shows again what a good thriller writer she is.Ook the piece religion (of saints) that they have processed goed.In I think the club mephisto they also took passages from Exodus aan.De denouement is surprising and on"&amp;"verwacht.De whole series I have read and I hope we do not have long to wait for a new book.")</f>
        <v>Wow, what a show boek.Hiermee Gerritsen shows again what a good thriller writer she is.Ook the piece religion (of saints) that they have processed goed.In I think the club mephisto they also took passages from Exodus aan.De denouement is surprising and onverwacht.De whole series I have read and I hope we do not have long to wait for a new book.</v>
      </c>
    </row>
    <row r="680" ht="15.75" customHeight="1">
      <c r="A680" s="1">
        <v>678.0</v>
      </c>
      <c r="B680" s="3">
        <v>0.0</v>
      </c>
      <c r="C680" s="3">
        <v>0.0</v>
      </c>
      <c r="D680" s="3">
        <v>0.0</v>
      </c>
      <c r="E680" s="3" t="s">
        <v>683</v>
      </c>
      <c r="F680" s="3" t="str">
        <f>IFERROR(__xludf.DUMMYFUNCTION("GOOGLETRANSLATE(E680,""nl"",""en"")"),"Shame my time, that I can spend more on another book. The main character is absolutely not a ""hero"" .It ends with: Will continued. I do not read it.")</f>
        <v>Shame my time, that I can spend more on another book. The main character is absolutely not a "hero" .It ends with: Will continued. I do not read it.</v>
      </c>
    </row>
    <row r="681" ht="15.75" customHeight="1">
      <c r="A681" s="1">
        <v>679.0</v>
      </c>
      <c r="B681" s="3">
        <v>0.0</v>
      </c>
      <c r="C681" s="3">
        <v>0.0</v>
      </c>
      <c r="D681" s="3">
        <v>0.0</v>
      </c>
      <c r="E681" s="3" t="s">
        <v>684</v>
      </c>
      <c r="F681" s="3" t="str">
        <f>IFERROR(__xludf.DUMMYFUNCTION("GOOGLETRANSLATE(E681,""nl"",""en"")"),"Almudena Grandes, who face a variety of residents of a working class neighborhood in Madrid and how it has created a furore in the Netherlands with its hefty novel The icy heart, presents her novel Little heroes of 2015 the impact of the recent economic c"&amp;"risis.Grandes takes we literally going through this class neighborhood, ""Come on, let's go take a look."" Thereafter, a plurality of persons, that here and there are connected, followed in alternate fragments. Here and there are the ingredients for endur"&amp;"ing such a crisis emerged: perseverance, solidarity and sometimes daadkracht.Helaas keep the characters by the approach all pretty flat, there is very little depth. Therefore know the novel, despite its good intentions, not to raken.Het motto of this nove"&amp;"l reads: ""For my children, who have never kissed the bread."" The original Spanish title of the book refers here also. It gives the liberating feeling again from the end of a difficult time. As a representative of the older generation that experienced th"&amp;"e Franco regime, wants Grandes newer generations stabbing a shot in the arm. Crises and poverty can be overcome. Perseverance, a positive attitude, humanity and togetherness ultimately lead to better tijden.Dat the book ultimately unconvincing, is unfortu"&amp;"nate. The concluding chapter, in which we learn how some of the characters is also perish, provides the basis of the last sentences that another contribution. As a reader, you sit there with an unsatisfied feeling.")</f>
        <v>Almudena Grandes, who face a variety of residents of a working class neighborhood in Madrid and how it has created a furore in the Netherlands with its hefty novel The icy heart, presents her novel Little heroes of 2015 the impact of the recent economic crisis.Grandes takes we literally going through this class neighborhood, "Come on, let's go take a look." Thereafter, a plurality of persons, that here and there are connected, followed in alternate fragments. Here and there are the ingredients for enduring such a crisis emerged: perseverance, solidarity and sometimes daadkracht.Helaas keep the characters by the approach all pretty flat, there is very little depth. Therefore know the novel, despite its good intentions, not to raken.Het motto of this novel reads: "For my children, who have never kissed the bread." The original Spanish title of the book refers here also. It gives the liberating feeling again from the end of a difficult time. As a representative of the older generation that experienced the Franco regime, wants Grandes newer generations stabbing a shot in the arm. Crises and poverty can be overcome. Perseverance, a positive attitude, humanity and togetherness ultimately lead to better tijden.Dat the book ultimately unconvincing, is unfortunate. The concluding chapter, in which we learn how some of the characters is also perish, provides the basis of the last sentences that another contribution. As a reader, you sit there with an unsatisfied feeling.</v>
      </c>
    </row>
    <row r="682" ht="15.75" customHeight="1">
      <c r="A682" s="1">
        <v>680.0</v>
      </c>
      <c r="B682" s="3">
        <v>0.0</v>
      </c>
      <c r="C682" s="3">
        <v>0.0</v>
      </c>
      <c r="D682" s="3">
        <v>1.0</v>
      </c>
      <c r="E682" s="3" t="s">
        <v>685</v>
      </c>
      <c r="F682" s="3" t="str">
        <f>IFERROR(__xludf.DUMMYFUNCTION("GOOGLETRANSLATE(E682,""nl"",""en"")"),"The now was born in Wales living Belinda Bauer in England and grew up in South Africa. She spent seven years as a journalist and screenwriter in Cardiff. Her debut Blacklands published in early 2010. It was the first part of the Exmoor Trilogy. Black Land"&amp;"s is both a family drama and a crime novel. This book won the CWA Gold Dagger for Crime Novel of the Year 2010. The Gold Dagger is a price every year since 1960 awarded by the Crime Writers' Association of the United Kingdom for the best crime novel of th"&amp;"e year. Besides the trilogy she wrote five standalones whose Snap latest is.Het first chapter of Snap is promising. It is August 1998. A pregnant mother has to get her three children in her car breaks down on the highway and left foot support. It's boilin"&amp;"g hot in the car and the mother will not terug.It was so hot in the car That the seats smelled as though theywere melting. Jack was in shorts, and every time he moved his legs They Sounded like sellotape.De senior, eleven Jack decides with his younger sis"&amp;"ter Joy and Merry, to a kingdom of two, out to see what remains of their mother . A police find them and bring them home. The mother is missing. Apparently they have reached a pay phone and she telephoned, but aborted the call. The big question for reader"&amp;"s is: what happened to the mother after the first chapter, however, follow different storylines that have nothing to do with each other seem to have, besides the fact that they play in the same area?. The author has chosen to provide the first chapters of"&amp;" a title shows ""1998"" ""and"" Three years later "". After a few chapters, the chapter titles have disappeared, while there are flashbacks to say, two years earlier. The sections with the different story lines are short, which is easy to read, but voltag"&amp;"e is not sufficiently created. A large number of characters appears on the scene, but still remains unclear who the lead (s) (s) must go spelen.Belinda Bauer writes clearly and sharply, but chilly, with touches of humor, especially when the activities and"&amp;" mutual irritations to meet service needs police describe team led by John Marvel. Partly because of the piecemeal approach in the first half of the book the reader will not bond with one or more characters in the book. In addition, the characters are fla"&amp;"t characters. The reader can therefore not be identified with each of the characters. In the second half of the book shows that Jack, the protagonist should be, but if readers do not manage to be intensely posted empathize with these hoofdpersoon.Snap as "&amp;"a thriller. It is not a thriller in which little by little unraveled what happened to the mother. The plot is thin; there are few alternatives for a different outcome. The foregoing may seem cryptic, but more details of the book go to, the leftover tensio"&amp;"n would also containing the story or have disappeared.")</f>
        <v>The now was born in Wales living Belinda Bauer in England and grew up in South Africa. She spent seven years as a journalist and screenwriter in Cardiff. Her debut Blacklands published in early 2010. It was the first part of the Exmoor Trilogy. Black Lands is both a family drama and a crime novel. This book won the CWA Gold Dagger for Crime Novel of the Year 2010. The Gold Dagger is a price every year since 1960 awarded by the Crime Writers' Association of the United Kingdom for the best crime novel of the year. Besides the trilogy she wrote five standalones whose Snap latest is.Het first chapter of Snap is promising. It is August 1998. A pregnant mother has to get her three children in her car breaks down on the highway and left foot support. It's boiling hot in the car and the mother will not terug.It was so hot in the car That the seats smelled as though theywere melting. Jack was in shorts, and every time he moved his legs They Sounded like sellotape.De senior, eleven Jack decides with his younger sister Joy and Merry, to a kingdom of two, out to see what remains of their mother . A police find them and bring them home. The mother is missing. Apparently they have reached a pay phone and she telephoned, but aborted the call. The big question for readers is: what happened to the mother after the first chapter, however, follow different storylines that have nothing to do with each other seem to have, besides the fact that they play in the same area?. The author has chosen to provide the first chapters of a title shows "1998" "and" Three years later ". After a few chapters, the chapter titles have disappeared, while there are flashbacks to say, two years earlier. The sections with the different story lines are short, which is easy to read, but voltage is not sufficiently created. A large number of characters appears on the scene, but still remains unclear who the lead (s) (s) must go spelen.Belinda Bauer writes clearly and sharply, but chilly, with touches of humor, especially when the activities and mutual irritations to meet service needs police describe team led by John Marvel. Partly because of the piecemeal approach in the first half of the book the reader will not bond with one or more characters in the book. In addition, the characters are flat characters. The reader can therefore not be identified with each of the characters. In the second half of the book shows that Jack, the protagonist should be, but if readers do not manage to be intensely posted empathize with these hoofdpersoon.Snap as a thriller. It is not a thriller in which little by little unraveled what happened to the mother. The plot is thin; there are few alternatives for a different outcome. The foregoing may seem cryptic, but more details of the book go to, the leftover tension would also containing the story or have disappeared.</v>
      </c>
    </row>
    <row r="683" ht="15.75" customHeight="1">
      <c r="A683" s="1">
        <v>681.0</v>
      </c>
      <c r="B683" s="3">
        <v>1.0</v>
      </c>
      <c r="C683" s="3">
        <v>1.0</v>
      </c>
      <c r="D683" s="3">
        <v>1.0</v>
      </c>
      <c r="E683" s="3" t="s">
        <v>686</v>
      </c>
      <c r="F683" s="3" t="str">
        <f>IFERROR(__xludf.DUMMYFUNCTION("GOOGLETRANSLATE(E683,""nl"",""en"")"),"The book is written very well, nice long poetic, but also philosophical phrases. Sometimes reading aloud your documents to follow the text. It's about a group of people, they live in an ancient extinct colony. Nothing in this neighborhood is nice. The peo"&amp;"ple are ugly in appearance and behavior. The houses are neglected and stink of mildew. It rains constantly and everything is wet and muddy. Yet this ugliness is very nice beschreven.De lot located on Irimias Petrina and his help ... ""she did have to wait"&amp;" a few hours to Irimias and Petrina there would be to put an end to the years of misery, and clammy silence to dispel that dastardly death bells at dawn that people even chased out of their bed so they were then bathed in sweat helplessly all to hell ging"&amp;"'.Irimias enchanted the colony, people draw hope and he knows it to another plan to lift, they move ... ""for a moment I understood that between me and a beetle, a beetle and a river, a river and a cry that river, is no difference. Everything works in a v"&amp;"acuum and without sentence, suspended and forcibly swinging in a timeless motion, and only our imagination, not the eternal failure of our senses, seduces continue to believe that we are up to work out the depths of the ellende'De question is where it end"&amp;"s, these types of phrases make this book quite nicely.")</f>
        <v>The book is written very well, nice long poetic, but also philosophical phrases. Sometimes reading aloud your documents to follow the text. It's about a group of people, they live in an ancient extinct colony. Nothing in this neighborhood is nice. The people are ugly in appearance and behavior. The houses are neglected and stink of mildew. It rains constantly and everything is wet and muddy. Yet this ugliness is very nice beschreven.De lot located on Irimias Petrina and his help ... "she did have to wait a few hours to Irimias and Petrina there would be to put an end to the years of misery, and clammy silence to dispel that dastardly death bells at dawn that people even chased out of their bed so they were then bathed in sweat helplessly all to hell ging'.Irimias enchanted the colony, people draw hope and he knows it to another plan to lift, they move ... "for a moment I understood that between me and a beetle, a beetle and a river, a river and a cry that river, is no difference. Everything works in a vacuum and without sentence, suspended and forcibly swinging in a timeless motion, and only our imagination, not the eternal failure of our senses, seduces continue to believe that we are up to work out the depths of the ellende'De question is where it ends, these types of phrases make this book quite nicely.</v>
      </c>
    </row>
    <row r="684" ht="15.75" customHeight="1">
      <c r="A684" s="1">
        <v>682.0</v>
      </c>
      <c r="B684" s="3">
        <v>1.0</v>
      </c>
      <c r="C684" s="3">
        <v>1.0</v>
      </c>
      <c r="D684" s="3">
        <v>1.0</v>
      </c>
      <c r="E684" s="3" t="s">
        <v>687</v>
      </c>
      <c r="F684" s="3" t="str">
        <f>IFERROR(__xludf.DUMMYFUNCTION("GOOGLETRANSLATE(E684,""nl"",""en"")"),"When reading Chimeras few weeks ago, grabbed the book me directly and it frightened me a part. If only because I had forgotten myself that we had ever read this book for school and just about dementia. Of a coincidence! ;-) It is also hugely recognizable "&amp;"because everyone usually knows someone around him who is facing. This morning it was again discussed in a book club again very pleasant. More about that in my blog https://www.hebban.nl/p/villa-nathalie however. Now more about the book! The book is a poig"&amp;"nant story from the character Martin Klein on the process of dementia and decline that triggers this. Nowhere does the author of the wings to any comment or description to geven.Taal is just about the most powerful element in this book: the experiences of"&amp;" the main character are beautifully transformed into letters while language is so important to Martin who begins to lose his language in his story begins to falter, holes begin to fall in his memory and ultimately complete words lose ... it also goes furt"&amp;"her on bilingualism there Maarten with his wife and children from the Netherlands to the US has moved to his job and during his dementia process so long accumulated English plays lost. He lived and worked for so long in the US but this nasty disease leads"&amp;" him that he returned to his native Dutch, grabs and he slowly appropriate English words can not really vinden.Je experience everything with what Martin does and thinks it is a story, and no description. The many dialogues and inner monologues with himsel"&amp;"f, emphasize this eens.Het book is set in the present, and with him we relive his youth during the war years in the Netherlands, the lessons of his piano teacher whom he had a crush a waitress who was also so struck him, etc. it is also better to not real"&amp;"ly about memories or flashbacks to speak, because he is the true self experience and do not experience themselves as memories but in the present. The process is reverted to the earlier period when one is is called reminiscence dementia. I also learned tha"&amp;"t this is something typical of this disease, and this very often occurs in dementia patients. The photo albums that Martin looks at his wife or a nurse later in the story here an exercise in, and make him first a bell ringing but later he recognizes them "&amp;"no more. This creates fear and anger on him and thus he led them driven fire to steken.Het is also strange that many past events feature more gain than eg the son and daughter of Martin, here and there mentioned, but which remain very flat as characters. "&amp;"His wife, Vera, of course, is his pillar of strength. You feel her desperation by making observations Maarten. She is anxious and weeping, and provides him where necessary. Towards the end it is impossible for her and he is in a hospital or nursing home o"&amp;"pgenomen.Boeiend for dog lovers and pet readers tout court: the dog Robert is one of the characters he continues to recognize the longest, even disappearing recognition in the end also. His dog also have a protective function in the story because his wife"&amp;", Vera, begins to be very worried about him as the dog alone without him coming home from a wandeling.Het book is also difficult to follow in time: the writer and shortened simultaneously extends the time making you think that the period in which this pro"&amp;"cess takes place, is much longer than what is really meant in the book. The thoughts of the past are therefore taking an important place while some events in the present, sometimes just a few lines krijgen.Als given you talk so long about a book with a gr"&amp;"oup of people and an expert who will moderate this kind of talk and a lot of information make, you can from this book of 160 pages too much play again. The Dutch war winter comes back strong in the mind of Martin, and his work comes back covered. He even "&amp;"wants to go back to work and go to meetings in the middle of the night. There are also a number of embarrassing situations that nobody would wish that the revue passeren.De style is not dramatic but rather quiet although the book a lot of emotions loosen "&amp;"because of the pervasive themes. An important theme is touched, is also the impermanence: the realization that everything and everyone is alive and on his way to death. And everything changes, nothing stays the same. The season of winter with a full white"&amp;" landscape where nothing is more aware, here's the perfect background for.The is not easy to follow the leaps in the book and why you should do to keep your attention. A wonderful quote testifies reads the love of Martin Vera: ""I am the only one who all "&amp;"the women she was to see her. Sometimes I touch her, touch me with them all at once as softly ""short. Gripping, emotional, beautifully written. Why I could not remember this book? Required reading, as I put it on. Fortunately, it is now reading twice and"&amp;" returned thick for the category: a book that was on the read / examination list")</f>
        <v>When reading Chimeras few weeks ago, grabbed the book me directly and it frightened me a part. If only because I had forgotten myself that we had ever read this book for school and just about dementia. Of a coincidence! ;-) It is also hugely recognizable because everyone usually knows someone around him who is facing. This morning it was again discussed in a book club again very pleasant. More about that in my blog https://www.hebban.nl/p/villa-nathalie however. Now more about the book! The book is a poignant story from the character Martin Klein on the process of dementia and decline that triggers this. Nowhere does the author of the wings to any comment or description to geven.Taal is just about the most powerful element in this book: the experiences of the main character are beautifully transformed into letters while language is so important to Martin who begins to lose his language in his story begins to falter, holes begin to fall in his memory and ultimately complete words lose ... it also goes further on bilingualism there Maarten with his wife and children from the Netherlands to the US has moved to his job and during his dementia process so long accumulated English plays lost. He lived and worked for so long in the US but this nasty disease leads him that he returned to his native Dutch, grabs and he slowly appropriate English words can not really vinden.Je experience everything with what Martin does and thinks it is a story, and no description. The many dialogues and inner monologues with himself, emphasize this eens.Het book is set in the present, and with him we relive his youth during the war years in the Netherlands, the lessons of his piano teacher whom he had a crush a waitress who was also so struck him, etc. it is also better to not really about memories or flashbacks to speak, because he is the true self experience and do not experience themselves as memories but in the present. The process is reverted to the earlier period when one is is called reminiscence dementia. I also learned that this is something typical of this disease, and this very often occurs in dementia patients. The photo albums that Martin looks at his wife or a nurse later in the story here an exercise in, and make him first a bell ringing but later he recognizes them no more. This creates fear and anger on him and thus he led them driven fire to steken.Het is also strange that many past events feature more gain than eg the son and daughter of Martin, here and there mentioned, but which remain very flat as characters. His wife, Vera, of course, is his pillar of strength. You feel her desperation by making observations Maarten. She is anxious and weeping, and provides him where necessary. Towards the end it is impossible for her and he is in a hospital or nursing home opgenomen.Boeiend for dog lovers and pet readers tout court: the dog Robert is one of the characters he continues to recognize the longest, even disappearing recognition in the end also. His dog also have a protective function in the story because his wife, Vera, begins to be very worried about him as the dog alone without him coming home from a wandeling.Het book is also difficult to follow in time: the writer and shortened simultaneously extends the time making you think that the period in which this process takes place, is much longer than what is really meant in the book. The thoughts of the past are therefore taking an important place while some events in the present, sometimes just a few lines krijgen.Als given you talk so long about a book with a group of people and an expert who will moderate this kind of talk and a lot of information make, you can from this book of 160 pages too much play again. The Dutch war winter comes back strong in the mind of Martin, and his work comes back covered. He even wants to go back to work and go to meetings in the middle of the night. There are also a number of embarrassing situations that nobody would wish that the revue passeren.De style is not dramatic but rather quiet although the book a lot of emotions loosen because of the pervasive themes. An important theme is touched, is also the impermanence: the realization that everything and everyone is alive and on his way to death. And everything changes, nothing stays the same. The season of winter with a full white landscape where nothing is more aware, here's the perfect background for.The is not easy to follow the leaps in the book and why you should do to keep your attention. A wonderful quote testifies reads the love of Martin Vera: "I am the only one who all the women she was to see her. Sometimes I touch her, touch me with them all at once as softly "short. Gripping, emotional, beautifully written. Why I could not remember this book? Required reading, as I put it on. Fortunately, it is now reading twice and returned thick for the category: a book that was on the read / examination list</v>
      </c>
    </row>
    <row r="685" ht="15.75" customHeight="1">
      <c r="A685" s="1">
        <v>683.0</v>
      </c>
      <c r="B685" s="3">
        <v>0.0</v>
      </c>
      <c r="C685" s="3">
        <v>1.0</v>
      </c>
      <c r="D685" s="3">
        <v>1.0</v>
      </c>
      <c r="E685" s="3" t="s">
        <v>688</v>
      </c>
      <c r="F685" s="3" t="str">
        <f>IFERROR(__xludf.DUMMYFUNCTION("GOOGLETRANSLATE(E685,""nl"",""en"")"),"Publisher Bruna has the world premiere of this book regarding translation rights: even before the British translation is released, the book is already on the Dutch market verkrijgbaar.Literair agent Peter Katz receives a portion of a manuscript of one Ric"&amp;"hard Flynn. For one reason or another he took the paper from the pile that was sent to dozens of manuscripts and he becomes intrigued. As a reader we have to read the entire manuscript fragment. Flynn describes his memoirs from the time he was a student a"&amp;"nd had a job in the library of the famous professor Joseph Wieder. Together with his girlfriend Laura Baines he spent much time in the house of the professor. The script ends with the announcement that Wieder was killed and Flynn is one of the verdachten."&amp;"In the second part of the book is journalist John Keller speaking. He got the script Katz, asking to continue to dive in the murder case. Maybe Keller can find out where the rest of the script go? Flynn appears shortly after sending his book to his deceas"&amp;"ed and Keller would like to also read the remainder. Why Flynn wrote this? Is it a confession or he just wants to tell who did it? John Keller goes to investigate and finds include Laura Baines. What she has to to make the matter? In part three we read ho"&amp;"w ex-policeman Roy Freeman takes on the case of Keller. He worked as a detective when Wieder was killed, but by personal circumstances when he was not quite at his head. He wants to solve this case yet. What role do handyman Simmons and Timothy Sanders, t"&amp;"he ex-boyfriend of Laura, for example, played during the murder? Book of Mirrors is basically a book in a book. It starts with the script. As this covers all of one third of the entire book, you actually forget very quickly that this is only an introducti"&amp;"on and not the ""real"" book you are reading. Professor Wieder was a professor of psychology and he studied the human memory. You should especially early or keep your attention right there to read through all the psychological trimmings. But memory is tha"&amp;"t everything revolves around the story. So what is true and what is not? Who is honest and who is lying there it is printed? Every time you think you have it figured out, it appears just do not have to be, because the memories of certain people not to hav"&amp;"e functioned well prove. Or was that intent and did they like? Like a real ""whodunit"" suits, many people come on stage. There must finally many potential perpetrators among them. In the beginning, it is therefore a little search for ""who's who"" and ke"&amp;"ep most of the characters a bit on the plain. This probably is because there is rarely used dialogue. It is very telling much narrative. It therefore takes a while before you're in the story, but it is always exciting and you wanna know just one thing: wh"&amp;"o killed Professor Wieder Chiro Vici wrote a long postscript to explain as to why he has this book! written. ""Suppose we actually forgot what had happened at one time and a false memory of an event created? Suppose our imagination was capable of so-calle"&amp;"d objective reality change into something else, into our own, self-contained reality? Suppose a person is not only a liar, but that his or her mind is able to rewrite a particular event, as a screenwriter and director in one? Well, there goes the Book of "&amp;"Mirrors on, although it is a murder that was committed at the end of the eighties at Princeton University. ""Thanks to this psychological aspect Book of Mirrors not become a simple detective. It puts you a little thinking.")</f>
        <v>Publisher Bruna has the world premiere of this book regarding translation rights: even before the British translation is released, the book is already on the Dutch market verkrijgbaar.Literair agent Peter Katz receives a portion of a manuscript of one Richard Flynn. For one reason or another he took the paper from the pile that was sent to dozens of manuscripts and he becomes intrigued. As a reader we have to read the entire manuscript fragment. Flynn describes his memoirs from the time he was a student and had a job in the library of the famous professor Joseph Wieder. Together with his girlfriend Laura Baines he spent much time in the house of the professor. The script ends with the announcement that Wieder was killed and Flynn is one of the verdachten.In the second part of the book is journalist John Keller speaking. He got the script Katz, asking to continue to dive in the murder case. Maybe Keller can find out where the rest of the script go? Flynn appears shortly after sending his book to his deceased and Keller would like to also read the remainder. Why Flynn wrote this? Is it a confession or he just wants to tell who did it? John Keller goes to investigate and finds include Laura Baines. What she has to to make the matter? In part three we read how ex-policeman Roy Freeman takes on the case of Keller. He worked as a detective when Wieder was killed, but by personal circumstances when he was not quite at his head. He wants to solve this case yet. What role do handyman Simmons and Timothy Sanders, the ex-boyfriend of Laura, for example, played during the murder? Book of Mirrors is basically a book in a book. It starts with the script. As this covers all of one third of the entire book, you actually forget very quickly that this is only an introduction and not the "real" book you are reading. Professor Wieder was a professor of psychology and he studied the human memory. You should especially early or keep your attention right there to read through all the psychological trimmings. But memory is that everything revolves around the story. So what is true and what is not? Who is honest and who is lying there it is printed? Every time you think you have it figured out, it appears just do not have to be, because the memories of certain people not to have functioned well prove. Or was that intent and did they like? Like a real "whodunit" suits, many people come on stage. There must finally many potential perpetrators among them. In the beginning, it is therefore a little search for "who's who" and keep most of the characters a bit on the plain. This probably is because there is rarely used dialogue. It is very telling much narrative. It therefore takes a while before you're in the story, but it is always exciting and you wanna know just one thing: who killed Professor Wieder Chiro Vici wrote a long postscript to explain as to why he has this book! written. "Suppose we actually forgot what had happened at one time and a false memory of an event created? Suppose our imagination was capable of so-called objective reality change into something else, into our own, self-contained reality? Suppose a person is not only a liar, but that his or her mind is able to rewrite a particular event, as a screenwriter and director in one? Well, there goes the Book of Mirrors on, although it is a murder that was committed at the end of the eighties at Princeton University. "Thanks to this psychological aspect Book of Mirrors not become a simple detective. It puts you a little thinking.</v>
      </c>
    </row>
    <row r="686" ht="15.75" customHeight="1">
      <c r="A686" s="1">
        <v>684.0</v>
      </c>
      <c r="B686" s="3">
        <v>1.0</v>
      </c>
      <c r="C686" s="3">
        <v>1.0</v>
      </c>
      <c r="D686" s="3">
        <v>1.0</v>
      </c>
      <c r="E686" s="3" t="s">
        <v>689</v>
      </c>
      <c r="F686" s="3" t="str">
        <f>IFERROR(__xludf.DUMMYFUNCTION("GOOGLETRANSLATE(E686,""nl"",""en"")"),"Again a good trill of this writer, Fitzek the art from the first page to drag you along in his world and do not let go too. At no time weakens the story, no it'll still exciting and then goes a direction you did not see coming. This is so delicious to thi"&amp;"s writer, nevertheless I found the therapy and the hostages are just slightly better but that is mainly due to the content of the verhaal.Ik hope in the future on many books of this Fitzek, being smullertjes large format !")</f>
        <v>Again a good trill of this writer, Fitzek the art from the first page to drag you along in his world and do not let go too. At no time weakens the story, no it'll still exciting and then goes a direction you did not see coming. This is so delicious to this writer, nevertheless I found the therapy and the hostages are just slightly better but that is mainly due to the content of the verhaal.Ik hope in the future on many books of this Fitzek, being smullertjes large format !</v>
      </c>
    </row>
    <row r="687" ht="15.75" customHeight="1">
      <c r="A687" s="1">
        <v>685.0</v>
      </c>
      <c r="B687" s="3">
        <v>0.0</v>
      </c>
      <c r="C687" s="3">
        <v>0.0</v>
      </c>
      <c r="D687" s="3">
        <v>0.0</v>
      </c>
      <c r="E687" s="3" t="s">
        <v>690</v>
      </c>
      <c r="F687" s="3" t="str">
        <f>IFERROR(__xludf.DUMMYFUNCTION("GOOGLETRANSLATE(E687,""nl"",""en"")"),"Against my habit, I give up. I am not in the story, there can be no tail of it. Even three times restart has not baten.Inmiddels may disclose to me that this is the fourth part of a series, but the first in NL appeared. Insufficient background information"&amp;" likely to be partly responsible for not being able to follow what is so convenient afspeelt.Niet of the publisher in this way to put an author in the market.")</f>
        <v>Against my habit, I give up. I am not in the story, there can be no tail of it. Even three times restart has not baten.Inmiddels may disclose to me that this is the fourth part of a series, but the first in NL appeared. Insufficient background information likely to be partly responsible for not being able to follow what is so convenient afspeelt.Niet of the publisher in this way to put an author in the market.</v>
      </c>
    </row>
    <row r="688" ht="15.75" customHeight="1">
      <c r="A688" s="1">
        <v>686.0</v>
      </c>
      <c r="B688" s="3">
        <v>0.0</v>
      </c>
      <c r="C688" s="3">
        <v>0.0</v>
      </c>
      <c r="D688" s="3">
        <v>0.0</v>
      </c>
      <c r="E688" s="3" t="s">
        <v>691</v>
      </c>
      <c r="F688" s="3" t="str">
        <f>IFERROR(__xludf.DUMMYFUNCTION("GOOGLETRANSLATE(E688,""nl"",""en"")"),"Marelle Boersma I think normally one of the better Dutch schrijfsters.Toch I can book at most two stars geven.Het too long before something happens. Beware the einde.Het story meanders what forth. The main characters are uninteresting and superficial. The"&amp;"refore, the story remains too superficial and lacks any kind of depth makes diepgang.Juist Marelle Boersma as well as in conflict, and nobody alarm.Echt false pity! Better luck next time!")</f>
        <v>Marelle Boersma I think normally one of the better Dutch schrijfsters.Toch I can book at most two stars geven.Het too long before something happens. Beware the einde.Het story meanders what forth. The main characters are uninteresting and superficial. Therefore, the story remains too superficial and lacks any kind of depth makes diepgang.Juist Marelle Boersma as well as in conflict, and nobody alarm.Echt false pity! Better luck next time!</v>
      </c>
    </row>
    <row r="689" ht="15.75" customHeight="1">
      <c r="A689" s="1">
        <v>687.0</v>
      </c>
      <c r="B689" s="3">
        <v>0.0</v>
      </c>
      <c r="C689" s="3">
        <v>0.0</v>
      </c>
      <c r="D689" s="3">
        <v>0.0</v>
      </c>
      <c r="E689" s="3" t="s">
        <v>692</v>
      </c>
      <c r="F689" s="3" t="str">
        <f>IFERROR(__xludf.DUMMYFUNCTION("GOOGLETRANSLATE(E689,""nl"",""en"")"),"You would think that a little star or disk inherits timely that if you too many different people the phrase would make, you will make few people to please. Making tough choices is important to get a good book. ""Kill your darlings"". Unfortunately, the Am"&amp;"erican / Italian author Christina Dalcher to all escaped. She tries to get a cocktail of political dystopia, a bouquet series like adultery romance and a crazy conspiracy theory gestoelde thriller. But no, it does not indeed. Not only by the weird genremi"&amp;"x, but also because her story Dalcher has doordacht.En bad that's really a shame because the signs were so promising. Dalcher's professional language and comes with a dystopian setup that there is closely related to it: in a contemporary-looking US women "&amp;"are oppressed by Christian fanatics, including their laying a word limit to only 100 words per day. This is enforced by a counter that the women as a kind bracelet around their wrist and emits an electric shock when the limit is exceeded. Jean is also hea"&amp;"d persone linguistic and having to deal with this word limit. With so much scholarship on board you expect quite a smart move book to read about language, communication and what someone still can reach a few words in a disturbed world.And yes, for the fir"&amp;"st, say, 80 pages seems to get the book that promise to make even creep quickly what incredible present in the story. Thus it appears almost all women (70 million US) from one day to be sent home. Yet it seems that the country not to have collapsed and we"&amp;" hear even that sectors which largely collapsed turning on female labor. Even stranger is the word counters. Which also appear on the same day all women in the US (&gt; 160 million) to be fastened under duress. Of course there were many women who have oppose"&amp;"d them, but apparently there was enough armed manpower available to suppress the resistance of half country. In addition, no one knew that these bracelets were produced, while nota bene come in all colors and sizes and are made of a hitherto unknown mater"&amp;"ial. Meanwhile, these bracelets can emit strong electric shock, but never need to be recharged or something. Hm.Maar however, the story has a certain emotional vehemence and makes you think about a lot of things you normally never think about it. Unimagin"&amp;"ed problems you'll get as you can say 100 words per day dive systematically and how the Christian-oriented Pure Movement of people and especially children know influence is disturbing. So there is something to be said for just accept the implausible today"&amp;", for the sake of argument. But that is as Dalcher always add more measures are not well thought out. Cameras in real every house and building in the US, camps for homosexuals and violators of the rules, from one day to another separate education for boys"&amp;" and girls; logistically all seems very onhaalbaar.Toch you keep hoping that it's still good for something, such as a story about how Jean despite its limitations still be able to resist. Instead Dalcher unplug it from its own narrative structure. Jean ge"&amp;"ts into a position that they can talk back to normal and that was it. Unfortunately they even do with that privilege few half-baked (let alone come somewhere with only 100 words per day). She gets namely the possibility for her extramarital relationship w"&amp;"ith apparently quite perfect Italian Lorenzo to address again and suddenly there it is mostly about. Not so she dives into the opposition still confident of a good indoctrinated its children to talk or whatever. No, it's all Lorenzo, Lorenzo and how wonde"&amp;"rful he was not, especially when compared to the weak husband. Hm.Vanaf here is this book lost me as a reader interested. Really return to the original themes does not really anymore. Finally there follows a lot of action against the corrupt regime and st"&amp;"uff, but that's a bit gone past me. Though it is still noticed that the lazy end on the side of the kickbacks zit.Dat does not alter the book does is smooth and clear written and you will soon enough get through. Also keep certain ideas that are opgelepel"&amp;"d you on the head ghosts, especially in the first part of the book. You keep thinking about these issues, even if you did not book more as well. If only to convince yourself that this can not happen as if we women really not as sheepishly as often many wo"&amp;"men in this book. And in any case, take it yourself quite a few things, just in case ... But it makes you wonder, how good was this book it may not be as Dalcher had a tighter plan even longer themselves and better had thought and choices dared make.")</f>
        <v>You would think that a little star or disk inherits timely that if you too many different people the phrase would make, you will make few people to please. Making tough choices is important to get a good book. "Kill your darlings". Unfortunately, the American / Italian author Christina Dalcher to all escaped. She tries to get a cocktail of political dystopia, a bouquet series like adultery romance and a crazy conspiracy theory gestoelde thriller. But no, it does not indeed. Not only by the weird genremix, but also because her story Dalcher has doordacht.En bad that's really a shame because the signs were so promising. Dalcher's professional language and comes with a dystopian setup that there is closely related to it: in a contemporary-looking US women are oppressed by Christian fanatics, including their laying a word limit to only 100 words per day. This is enforced by a counter that the women as a kind bracelet around their wrist and emits an electric shock when the limit is exceeded. Jean is also head persone linguistic and having to deal with this word limit. With so much scholarship on board you expect quite a smart move book to read about language, communication and what someone still can reach a few words in a disturbed world.And yes, for the first, say, 80 pages seems to get the book that promise to make even creep quickly what incredible present in the story. Thus it appears almost all women (70 million US) from one day to be sent home. Yet it seems that the country not to have collapsed and we hear even that sectors which largely collapsed turning on female labor. Even stranger is the word counters. Which also appear on the same day all women in the US (&gt; 160 million) to be fastened under duress. Of course there were many women who have opposed them, but apparently there was enough armed manpower available to suppress the resistance of half country. In addition, no one knew that these bracelets were produced, while nota bene come in all colors and sizes and are made of a hitherto unknown material. Meanwhile, these bracelets can emit strong electric shock, but never need to be recharged or something. Hm.Maar however, the story has a certain emotional vehemence and makes you think about a lot of things you normally never think about it. Unimagined problems you'll get as you can say 100 words per day dive systematically and how the Christian-oriented Pure Movement of people and especially children know influence is disturbing. So there is something to be said for just accept the implausible today, for the sake of argument. But that is as Dalcher always add more measures are not well thought out. Cameras in real every house and building in the US, camps for homosexuals and violators of the rules, from one day to another separate education for boys and girls; logistically all seems very onhaalbaar.Toch you keep hoping that it's still good for something, such as a story about how Jean despite its limitations still be able to resist. Instead Dalcher unplug it from its own narrative structure. Jean gets into a position that they can talk back to normal and that was it. Unfortunately they even do with that privilege few half-baked (let alone come somewhere with only 100 words per day). She gets namely the possibility for her extramarital relationship with apparently quite perfect Italian Lorenzo to address again and suddenly there it is mostly about. Not so she dives into the opposition still confident of a good indoctrinated its children to talk or whatever. No, it's all Lorenzo, Lorenzo and how wonderful he was not, especially when compared to the weak husband. Hm.Vanaf here is this book lost me as a reader interested. Really return to the original themes does not really anymore. Finally there follows a lot of action against the corrupt regime and stuff, but that's a bit gone past me. Though it is still noticed that the lazy end on the side of the kickbacks zit.Dat does not alter the book does is smooth and clear written and you will soon enough get through. Also keep certain ideas that are opgelepeld you on the head ghosts, especially in the first part of the book. You keep thinking about these issues, even if you did not book more as well. If only to convince yourself that this can not happen as if we women really not as sheepishly as often many women in this book. And in any case, take it yourself quite a few things, just in case ... But it makes you wonder, how good was this book it may not be as Dalcher had a tighter plan even longer themselves and better had thought and choices dared make.</v>
      </c>
    </row>
    <row r="690" ht="15.75" customHeight="1">
      <c r="A690" s="1">
        <v>688.0</v>
      </c>
      <c r="B690" s="3">
        <v>0.0</v>
      </c>
      <c r="C690" s="3">
        <v>0.0</v>
      </c>
      <c r="D690" s="3">
        <v>1.0</v>
      </c>
      <c r="E690" s="3" t="s">
        <v>693</v>
      </c>
      <c r="F690" s="3" t="str">
        <f>IFERROR(__xludf.DUMMYFUNCTION("GOOGLETRANSLATE(E690,""nl"",""en"")"),"Within this review, spoilers come and my unvarnished opinions for! Review # 42 Did this book very often seen in bookstores, but was not interested in it, the story seemed to me then anything. What do you do if your mother you give it as a Christmas gift, "&amp;"you give it a chance (who knows, maybe I think it is good.) Find the front of the book does not really speciaal.Het story: Scarlett Dragna lives with her sister Donatella on a small island, where their violent father keeps them in its grip. When her fathe"&amp;"r wants to marry her, Scarlett wants more than ever to the magic show Caraval. This annual show visitors are also players of a dangerous game. The price? One wish is fulfilled. With the arrival of an unexpected invitation seems Scarlett's biggest dream co"&amp;"me true. But soon reveals that her sister Tella deinzet of the new Caraval representation. Scarlett has never been able to choose, but now she faces a series of impossible choices. Dare them in the deep jump to find her sister? Or will the desperate searc"&amp;"h her blind to the magic and madness of Caraval! Spoiler alert! Dragna Scarlett lives with her abusive father and younger sister Donatella on the island Trisda. She dreams for years the magic show Caraval whose visitors are the players and if they win, th"&amp;"ey fulfilled a wish. Scarlett wrote letters to many years Caravalmeester Legend and eventually get a letter back with tickets for the upcoming Caraval on Isla de los Suenos. It seems its not a good idea, the risk is too great. But against her will she be "&amp;"taken by Donatella and the sailor Julian to Caraval. Donatella disappears and they find out that they are part of the game. Scarlett and Julian have 5 days to 5 clues to find Donatella order to find and the price (a desire) than theirs. After a lot of adv"&amp;"entures is the end game in sight, Julian was killed, Donatella commits suicide and Scarlett discovers that there's more going on than she thought. Donatella wrote letters in the past Legend and together they have forged a plan to deliver during this Carav"&amp;"al Scarlett and Donatella to their father, everything was so fake. The game ends with a feast and they will see the come back to life Julian (who turns out to be the brother of Legend), forgive him and start their relationship. The book ends with Donatell"&amp;"a dancing with a mysterious man who her a letter overhandigt.Aan the beginning of the story, there is a map of the entire Caraval.Door book tells Scarlett clever manipulation can see, can not easily trust, independent and certainly not naive (as I can sti"&amp;"ll go on for a time, but I think it's clear.) but if you read the story, it does quite the opposite. It is described as a strong, but is weak and over naively, and acts accordingly. You are being promised a lion, but you get a konijn.Ik hated her sister D"&amp;"onatella, found her annoying and selfish. Even though it was for the '' greater good, '' she Scarlett so much done that in my view is difficult to impossible to forgive Donatella. After all these traumatic experiences, lies and deceit I would personally t"&amp;"hat person will never be able to trust and contact verbreken.Ik snap which not all sister band (am only child), but find it unhealthy if you really need the other person to even be life. Sister love in this book certainly not equivalent, and personally I "&amp;"would never sacrifice so much / to put the game (eg. A couple of days of your life) for anyone (and already certainly not for someone like Donatella.) If you think away the epilogue , this book can be a standalone. There are still some unresolved question"&amp;"s, but you can easily create invullen.Heb no interest to proceed with this serie.Conclusie: Cute card at the start of the boek.Frustrerende main character and hated sister hoofdpersonage.Geen interest 2nd boek.Cheen")</f>
        <v>Within this review, spoilers come and my unvarnished opinions for! Review # 42 Did this book very often seen in bookstores, but was not interested in it, the story seemed to me then anything. What do you do if your mother you give it as a Christmas gift, you give it a chance (who knows, maybe I think it is good.) Find the front of the book does not really speciaal.Het story: Scarlett Dragna lives with her sister Donatella on a small island, where their violent father keeps them in its grip. When her father wants to marry her, Scarlett wants more than ever to the magic show Caraval. This annual show visitors are also players of a dangerous game. The price? One wish is fulfilled. With the arrival of an unexpected invitation seems Scarlett's biggest dream come true. But soon reveals that her sister Tella deinzet of the new Caraval representation. Scarlett has never been able to choose, but now she faces a series of impossible choices. Dare them in the deep jump to find her sister? Or will the desperate search her blind to the magic and madness of Caraval! Spoiler alert! Dragna Scarlett lives with her abusive father and younger sister Donatella on the island Trisda. She dreams for years the magic show Caraval whose visitors are the players and if they win, they fulfilled a wish. Scarlett wrote letters to many years Caravalmeester Legend and eventually get a letter back with tickets for the upcoming Caraval on Isla de los Suenos. It seems its not a good idea, the risk is too great. But against her will she be taken by Donatella and the sailor Julian to Caraval. Donatella disappears and they find out that they are part of the game. Scarlett and Julian have 5 days to 5 clues to find Donatella order to find and the price (a desire) than theirs. After a lot of adventures is the end game in sight, Julian was killed, Donatella commits suicide and Scarlett discovers that there's more going on than she thought. Donatella wrote letters in the past Legend and together they have forged a plan to deliver during this Caraval Scarlett and Donatella to their father, everything was so fake. The game ends with a feast and they will see the come back to life Julian (who turns out to be the brother of Legend), forgive him and start their relationship. The book ends with Donatella dancing with a mysterious man who her a letter overhandigt.Aan the beginning of the story, there is a map of the entire Caraval.Door book tells Scarlett clever manipulation can see, can not easily trust, independent and certainly not naive (as I can still go on for a time, but I think it's clear.) but if you read the story, it does quite the opposite. It is described as a strong, but is weak and over naively, and acts accordingly. You are being promised a lion, but you get a konijn.Ik hated her sister Donatella, found her annoying and selfish. Even though it was for the '' greater good, '' she Scarlett so much done that in my view is difficult to impossible to forgive Donatella. After all these traumatic experiences, lies and deceit I would personally that person will never be able to trust and contact verbreken.Ik snap which not all sister band (am only child), but find it unhealthy if you really need the other person to even be life. Sister love in this book certainly not equivalent, and personally I would never sacrifice so much / to put the game (eg. A couple of days of your life) for anyone (and already certainly not for someone like Donatella.) If you think away the epilogue , this book can be a standalone. There are still some unresolved questions, but you can easily create invullen.Heb no interest to proceed with this serie.Conclusie: Cute card at the start of the boek.Frustrerende main character and hated sister hoofdpersonage.Geen interest 2nd boek.Cheen</v>
      </c>
    </row>
    <row r="691" ht="15.75" customHeight="1">
      <c r="A691" s="1">
        <v>689.0</v>
      </c>
      <c r="B691" s="3">
        <v>0.0</v>
      </c>
      <c r="C691" s="3">
        <v>0.0</v>
      </c>
      <c r="D691" s="3">
        <v>0.0</v>
      </c>
      <c r="E691" s="3" t="s">
        <v>694</v>
      </c>
      <c r="F691" s="3" t="str">
        <f>IFERROR(__xludf.DUMMYFUNCTION("GOOGLETRANSLATE(E691,""nl"",""en"")"),"Shame there was no tension in the story. I was not fascinated by this book, unfortunately. The end it was to be okay.")</f>
        <v>Shame there was no tension in the story. I was not fascinated by this book, unfortunately. The end it was to be okay.</v>
      </c>
    </row>
    <row r="692" ht="15.75" customHeight="1">
      <c r="A692" s="1">
        <v>690.0</v>
      </c>
      <c r="B692" s="3">
        <v>0.0</v>
      </c>
      <c r="C692" s="3">
        <v>0.0</v>
      </c>
      <c r="D692" s="3">
        <v>0.0</v>
      </c>
      <c r="E692" s="3" t="s">
        <v>695</v>
      </c>
      <c r="F692" s="3" t="str">
        <f>IFERROR(__xludf.DUMMYFUNCTION("GOOGLETRANSLATE(E692,""nl"",""en"")"),"I had expected more. The shopping list is easy but unwise long. The few original recipes. The flaxseed cracker that you can get started, I can quite the recipe not even find .... no there are in my view better carb cookbooks!")</f>
        <v>I had expected more. The shopping list is easy but unwise long. The few original recipes. The flaxseed cracker that you can get started, I can quite the recipe not even find .... no there are in my view better carb cookbooks!</v>
      </c>
    </row>
    <row r="693" ht="15.75" customHeight="1">
      <c r="A693" s="1">
        <v>691.0</v>
      </c>
      <c r="B693" s="3">
        <v>1.0</v>
      </c>
      <c r="C693" s="3">
        <v>0.0</v>
      </c>
      <c r="D693" s="3">
        <v>1.0</v>
      </c>
      <c r="E693" s="3" t="s">
        <v>696</v>
      </c>
      <c r="F693" s="3" t="str">
        <f>IFERROR(__xludf.DUMMYFUNCTION("GOOGLETRANSLATE(E693,""nl"",""en"")"),"This kind of books do I read so far and in between. Simple stories, where you do not have to think where you end already sees from afar. Overall an airy trifle. This book is perfect for the holiday suitcase or a lazy afternoon on the couch.")</f>
        <v>This kind of books do I read so far and in between. Simple stories, where you do not have to think where you end already sees from afar. Overall an airy trifle. This book is perfect for the holiday suitcase or a lazy afternoon on the couch.</v>
      </c>
    </row>
    <row r="694" ht="15.75" customHeight="1">
      <c r="A694" s="1">
        <v>692.0</v>
      </c>
      <c r="B694" s="3">
        <v>1.0</v>
      </c>
      <c r="C694" s="3">
        <v>1.0</v>
      </c>
      <c r="D694" s="3">
        <v>1.0</v>
      </c>
      <c r="E694" s="3" t="s">
        <v>697</v>
      </c>
      <c r="F694" s="3" t="str">
        <f>IFERROR(__xludf.DUMMYFUNCTION("GOOGLETRANSLATE(E694,""nl"",""en"")"),"Sea water is salty, they say, is the story of an Antwerp family in the fifties. The Cold War is raging. Catholicism sets the tone. Raymond is convinced communist and anticlerical. His wife Rika share that vision out. She dreams of glamor and passion in he"&amp;"r life. Their daughter Rosa experiences and undergoes the domestic tensions very aware. She is constantly wary of the changing moods in the house and knows how to keep standing without openly taking sides too. Her fantasy is her grip. They enjoy the stori"&amp;"es told by her teacher at school, and became fascinated by the mystical aspects of the Catholic faith. Nothing can happen that the family disintegrates slowly. (Summary Ed. De Geus) .This book won the Flemish Debut Prize in 2009. It is a real Flemish book"&amp;", but will certainly Dutch readers aanspreken.De striking character design and an exceptional empathy in a child make the book special. The changing perspective (Rosa, her father or her mother) with unspoken thoughts and feelings are put into words, makin"&amp;"g the mutual tension and misunderstanding painfully felt. The structure is refined and stylistically it is perfect: each perspective will have its own tone. The atmosphere is good design, both of the period when the book plays (the 50s), and the thread of"&amp;" the story: a growing child caught between two conflicting characters. A very ordinary life, in a special way the limelight geplaatst.Meer read http://mijnboekenkast.blogspot.nl/2015/01/simone-lenaerts-zeewater-is-zout-zeggen.html")</f>
        <v>Sea water is salty, they say, is the story of an Antwerp family in the fifties. The Cold War is raging. Catholicism sets the tone. Raymond is convinced communist and anticlerical. His wife Rika share that vision out. She dreams of glamor and passion in her life. Their daughter Rosa experiences and undergoes the domestic tensions very aware. She is constantly wary of the changing moods in the house and knows how to keep standing without openly taking sides too. Her fantasy is her grip. They enjoy the stories told by her teacher at school, and became fascinated by the mystical aspects of the Catholic faith. Nothing can happen that the family disintegrates slowly. (Summary Ed. De Geus) .This book won the Flemish Debut Prize in 2009. It is a real Flemish book, but will certainly Dutch readers aanspreken.De striking character design and an exceptional empathy in a child make the book special. The changing perspective (Rosa, her father or her mother) with unspoken thoughts and feelings are put into words, making the mutual tension and misunderstanding painfully felt. The structure is refined and stylistically it is perfect: each perspective will have its own tone. The atmosphere is good design, both of the period when the book plays (the 50s), and the thread of the story: a growing child caught between two conflicting characters. A very ordinary life, in a special way the limelight geplaatst.Meer read http://mijnboekenkast.blogspot.nl/2015/01/simone-lenaerts-zeewater-is-zout-zeggen.html</v>
      </c>
    </row>
    <row r="695" ht="15.75" customHeight="1">
      <c r="A695" s="1">
        <v>693.0</v>
      </c>
      <c r="B695" s="3">
        <v>0.0</v>
      </c>
      <c r="C695" s="3">
        <v>0.0</v>
      </c>
      <c r="D695" s="3">
        <v>0.0</v>
      </c>
      <c r="E695" s="3" t="s">
        <v>698</v>
      </c>
      <c r="F695" s="3" t="str">
        <f>IFERROR(__xludf.DUMMYFUNCTION("GOOGLETRANSLATE(E695,""nl"",""en"")"),"Conspiracy consists of three time slots. It begins in 1998 with the introduction to the SAS fighters Chet Freeman and Luke Mercer required to conduct a mission in Serbia and did not come out unscathed. Five years later, just before the Gulf War, they get "&amp;"involved in a dirty business out of all parties who have an interest in that war there. Another ten years later, the focus is on Israel, as it threatens to destroy the Wailing Wall, so the final battle to unleash as regards the Book of Daniel staat.Wat vo"&amp;"ltage is it well with Chris Ryan. The SAS-combatants must take action several times and the outcome is not predetermined. Chris Ryan is no one safe. Also good with important roles outside bosjes.Het language Ryan fits in well with. No unnecessary descript"&amp;"ions, but a quick report of the action. Ryan can not help the translator thought that the English term ""sing from the same hymn book"" literally could be translated into Dutch for the nonexistent phrase 'singing from the same hymn book ""... With only st"&amp;"ress you have no book. Also, the story may be requirements. As far as the plot is concerned the clumsiness asset at Ryan. Just to cite a series of examples ... A woman without any background on her own by having an international company dealing in arms ha"&amp;"s an appointment with the Prime Minister? Who knows where that occurs, even though the location is secret? If they were the day before the meeting, sign up as a cleaner, as is assumed, and the next day have access to those rooms? Or the best assassin of t"&amp;"he Mossad can not remember face after a fight with a man the next day and then just throws another for the train? A blocked SIM card has not been used for ten years (or where something is paid for) and it does still work? And anyone else who is still the "&amp;"phone number of a friend in his unit has listed ten years ago deceased? The list can go on for a while. All those clumsy now needed to keep running the story. Who, if they were not to bother, will have a great time with this book.")</f>
        <v>Conspiracy consists of three time slots. It begins in 1998 with the introduction to the SAS fighters Chet Freeman and Luke Mercer required to conduct a mission in Serbia and did not come out unscathed. Five years later, just before the Gulf War, they get involved in a dirty business out of all parties who have an interest in that war there. Another ten years later, the focus is on Israel, as it threatens to destroy the Wailing Wall, so the final battle to unleash as regards the Book of Daniel staat.Wat voltage is it well with Chris Ryan. The SAS-combatants must take action several times and the outcome is not predetermined. Chris Ryan is no one safe. Also good with important roles outside bosjes.Het language Ryan fits in well with. No unnecessary descriptions, but a quick report of the action. Ryan can not help the translator thought that the English term "sing from the same hymn book" literally could be translated into Dutch for the nonexistent phrase 'singing from the same hymn book "... With only stress you have no book. Also, the story may be requirements. As far as the plot is concerned the clumsiness asset at Ryan. Just to cite a series of examples ... A woman without any background on her own by having an international company dealing in arms has an appointment with the Prime Minister? Who knows where that occurs, even though the location is secret? If they were the day before the meeting, sign up as a cleaner, as is assumed, and the next day have access to those rooms? Or the best assassin of the Mossad can not remember face after a fight with a man the next day and then just throws another for the train? A blocked SIM card has not been used for ten years (or where something is paid for) and it does still work? And anyone else who is still the phone number of a friend in his unit has listed ten years ago deceased? The list can go on for a while. All those clumsy now needed to keep running the story. Who, if they were not to bother, will have a great time with this book.</v>
      </c>
    </row>
    <row r="696" ht="15.75" customHeight="1">
      <c r="A696" s="1">
        <v>694.0</v>
      </c>
      <c r="B696" s="3">
        <v>0.0</v>
      </c>
      <c r="C696" s="3">
        <v>0.0</v>
      </c>
      <c r="D696" s="3">
        <v>0.0</v>
      </c>
      <c r="E696" s="3" t="s">
        <v>699</v>
      </c>
      <c r="F696" s="3" t="str">
        <f>IFERROR(__xludf.DUMMYFUNCTION("GOOGLETRANSLATE(E696,""nl"",""en"")"),"I found this book disappointing compared to Sleep Well by Lisa Jackson. I was distracted and some dropped out because there was always made to include the sore knee Bentz and his love for Olivia and vice versa. I often thought to myself; yes yes you love "&amp;"each other and want to olivia long remains unclear kindje.Heel one who is his supposedly dead ex-wife. That is true genius done in this book. Only really in the last pages following the denouement. The last part of the book I also like reading a lot easie"&amp;"r to because more tension in komt.Ik think the story is far-fetched. The offender waiting twelve years for revenge. It is not clear to me now what the reason was actually the culprit this time aanpakt.OOk drop too many deaths in my opinion.")</f>
        <v>I found this book disappointing compared to Sleep Well by Lisa Jackson. I was distracted and some dropped out because there was always made to include the sore knee Bentz and his love for Olivia and vice versa. I often thought to myself; yes yes you love each other and want to olivia long remains unclear kindje.Heel one who is his supposedly dead ex-wife. That is true genius done in this book. Only really in the last pages following the denouement. The last part of the book I also like reading a lot easier to because more tension in komt.Ik think the story is far-fetched. The offender waiting twelve years for revenge. It is not clear to me now what the reason was actually the culprit this time aanpakt.OOk drop too many deaths in my opinion.</v>
      </c>
    </row>
    <row r="697" ht="15.75" customHeight="1">
      <c r="A697" s="1">
        <v>695.0</v>
      </c>
      <c r="B697" s="3">
        <v>0.0</v>
      </c>
      <c r="C697" s="3">
        <v>0.0</v>
      </c>
      <c r="D697" s="3">
        <v>0.0</v>
      </c>
      <c r="E697" s="3" t="s">
        <v>700</v>
      </c>
      <c r="F697" s="3" t="str">
        <f>IFERROR(__xludf.DUMMYFUNCTION("GOOGLETRANSLATE(E697,""nl"",""en"")"),"After the first book ""The Elves"" (which I have read with great pleasure) I started this second book of the series but were obviously too high my expectations. I found the book a bit disappointing. Perhaps because fewer were protagonists in this book, an"&amp;"d that the people intrigued me less? The person Alfadas bijv.werd in the first book I -kort- introduced and the development of his personality in this second book was not as exciting as the descriptions of all the other characters in the first book. The c"&amp;"haracter was Ollowain differently, less than in the first book; it was as if Ollowain had undergone a metamorphosis. Unfortunately.")</f>
        <v>After the first book "The Elves" (which I have read with great pleasure) I started this second book of the series but were obviously too high my expectations. I found the book a bit disappointing. Perhaps because fewer were protagonists in this book, and that the people intrigued me less? The person Alfadas bijv.werd in the first book I -kort- introduced and the development of his personality in this second book was not as exciting as the descriptions of all the other characters in the first book. The character was Ollowain differently, less than in the first book; it was as if Ollowain had undergone a metamorphosis. Unfortunately.</v>
      </c>
    </row>
    <row r="698" ht="15.75" customHeight="1">
      <c r="A698" s="1">
        <v>696.0</v>
      </c>
      <c r="B698" s="3">
        <v>1.0</v>
      </c>
      <c r="C698" s="3">
        <v>1.0</v>
      </c>
      <c r="D698" s="3">
        <v>1.0</v>
      </c>
      <c r="E698" s="3" t="s">
        <v>701</v>
      </c>
      <c r="F698" s="3" t="str">
        <f>IFERROR(__xludf.DUMMYFUNCTION("GOOGLETRANSLATE(E698,""nl"",""en"")"),"The truth behind the disappearance of Lena Miller.Achterflap: The life of violinist Amber Kaufmann is shattered by the discovery of the body of Lena Miller. It would appear that Kurt, Amber's husband and manager, remember the fate of Lena, at the age of 1"&amp;"7 missing daughter of a famous British politician. The wave of negative publicity that follows has disastrous consequences for Amber's career and relationship: to turn the tide, they must determine the truth behind Lena's disappearance. A truth-reaching c"&amp;"onsequences ... A (as cover) intelligent thriller about musicians, murder and forbidden love. As a musician and a bookworm seems to me it very interesting combination. The Publishing House of Books searched ending March 10 ambassadors. I am one of those l"&amp;"ucky as a signed copy ontvangen.Na reading the prologue, you sit right on the first page of the first chapter in the story, you will be introduced to Amber, a violinist, and her partner Kurt. I immediately got expectations and radars in my mind jumps imme"&amp;"diately into standby, the puzzles and discover could start.The book contains short chapters that tells the story from different characters. This will get you different insights into the story gives more depth. The variety of characters does not matter and"&amp;" remains easy to volgen.Patricia quickly causes you torn between the various defendants, looking and thinking along with Amber and Luke O'Conner. You get an urge; read the book and find out who the murderer is Lena Miller (but this could be due to my curi"&amp;"osity) .By the rapid succession of events and facts that come to is, the book reads very smoothly. This is good, given the desire to read the book opwekt.Het end is surprising to discover that Patricia Express your thought and I have deliberately put the "&amp;"wrong (self you do not have this consciously). It is a well developed story that Patricia Fast does not yield to the big names in the world thriller.")</f>
        <v>The truth behind the disappearance of Lena Miller.Achterflap: The life of violinist Amber Kaufmann is shattered by the discovery of the body of Lena Miller. It would appear that Kurt, Amber's husband and manager, remember the fate of Lena, at the age of 17 missing daughter of a famous British politician. The wave of negative publicity that follows has disastrous consequences for Amber's career and relationship: to turn the tide, they must determine the truth behind Lena's disappearance. A truth-reaching consequences ... A (as cover) intelligent thriller about musicians, murder and forbidden love. As a musician and a bookworm seems to me it very interesting combination. The Publishing House of Books searched ending March 10 ambassadors. I am one of those lucky as a signed copy ontvangen.Na reading the prologue, you sit right on the first page of the first chapter in the story, you will be introduced to Amber, a violinist, and her partner Kurt. I immediately got expectations and radars in my mind jumps immediately into standby, the puzzles and discover could start.The book contains short chapters that tells the story from different characters. This will get you different insights into the story gives more depth. The variety of characters does not matter and remains easy to volgen.Patricia quickly causes you torn between the various defendants, looking and thinking along with Amber and Luke O'Conner. You get an urge; read the book and find out who the murderer is Lena Miller (but this could be due to my curiosity) .By the rapid succession of events and facts that come to is, the book reads very smoothly. This is good, given the desire to read the book opwekt.Het end is surprising to discover that Patricia Express your thought and I have deliberately put the wrong (self you do not have this consciously). It is a well developed story that Patricia Fast does not yield to the big names in the world thriller.</v>
      </c>
    </row>
    <row r="699" ht="15.75" customHeight="1">
      <c r="A699" s="1">
        <v>697.0</v>
      </c>
      <c r="B699" s="3">
        <v>1.0</v>
      </c>
      <c r="C699" s="3">
        <v>1.0</v>
      </c>
      <c r="D699" s="3">
        <v>1.0</v>
      </c>
      <c r="E699" s="3" t="s">
        <v>702</v>
      </c>
      <c r="F699" s="3" t="str">
        <f>IFERROR(__xludf.DUMMYFUNCTION("GOOGLETRANSLATE(E699,""nl"",""en"")"),"This is the second of this exciting book writer, best known as a novelist. That you will still definitely in this book, lovely character descriptions, social social issues including a thrilling story although I have to say this is the second plan in part."&amp;" But it does not bother. The story: In the town Lafferton, a medium-sized English town, a boy goes through a kidnapping. On inspector Simon Serraillier the task successfully bring order to its solution. Themes such as mourning for a murdered colleague (fr"&amp;"om the first book Whatever haunts) and sadness about the death of his disabled sister. A troubled relationship with his father also plays again by the story. All these storylines are described very nice, very human. But it makes me rather as a strong beau"&amp;"tiful novel and not really to be called 'literary thriller, of course, police and kidnapping involved but it is at all on the second plan, which I mean in a positive way. The book is a nice sequel to her first book, recommended it to her first book Everyt"&amp;"hing start haunts this book before going. Overall 4 stars, just that I have enjoyed this book.")</f>
        <v>This is the second of this exciting book writer, best known as a novelist. That you will still definitely in this book, lovely character descriptions, social social issues including a thrilling story although I have to say this is the second plan in part. But it does not bother. The story: In the town Lafferton, a medium-sized English town, a boy goes through a kidnapping. On inspector Simon Serraillier the task successfully bring order to its solution. Themes such as mourning for a murdered colleague (from the first book Whatever haunts) and sadness about the death of his disabled sister. A troubled relationship with his father also plays again by the story. All these storylines are described very nice, very human. But it makes me rather as a strong beautiful novel and not really to be called 'literary thriller, of course, police and kidnapping involved but it is at all on the second plan, which I mean in a positive way. The book is a nice sequel to her first book, recommended it to her first book Everything start haunts this book before going. Overall 4 stars, just that I have enjoyed this book.</v>
      </c>
    </row>
    <row r="700" ht="15.75" customHeight="1">
      <c r="A700" s="1">
        <v>698.0</v>
      </c>
      <c r="B700" s="3">
        <v>1.0</v>
      </c>
      <c r="C700" s="3">
        <v>1.0</v>
      </c>
      <c r="D700" s="3">
        <v>1.0</v>
      </c>
      <c r="E700" s="3" t="s">
        <v>703</v>
      </c>
      <c r="F700" s="3" t="str">
        <f>IFERROR(__xludf.DUMMYFUNCTION("GOOGLETRANSLATE(E700,""nl"",""en"")"),"Contents: Bo van Lierop, wife of Adam and mother Eve sixteen, doing a very unpleasant discovery. Her daughter has a relationship with her two-year-old mentor school. This discovery, tensions at home very much. Adam wants to take measures towards the mento"&amp;"r making the situation would only worsen. Furthermore wear Bo and Adam been a secret with them what now suddenly on the table comes to rest and makes the situation even more complicated. Adam is always stranger act and then there's the jealous boyfriend o"&amp;"f Eva, Yannick, who lives in the home circumstances of the family. Bo seeks its salvation in her volunteer job at the Helpline where she builds a relationship with Emiel, a client, and while you know her heart air. When Bo finally confront the Eva mentor "&amp;"to want to go there is an event which quite in the way I think staat.Allereerst adapt the cover well with the book. The idea for the title in chalk on a blackboard to give old-fashioned weather suits the story appeals to me. Under the title, the words ""a"&amp;" daughter, a teacher, a relative, a victim."" That creates an expectation to the story and there will certainly be back. Although I do think that this charge does not cover. There are several different levels and multiple relationships slachtoffers.Het st"&amp;"ory spans half a year in the life of Bo and her family. We start in September, the beginning of the school year, look back to an incident in August for summer vacation, and go after that start vacation. Then there are pieces feature a month above the text"&amp;" from that period and at the peak we follow the family days, which they also called up this piece. The story is told chronologically in terms of Bo, by pieces Diary of Eve and in a different font from the perspective of the mentor. These differences of pe"&amp;"rspective gives a fascinating narrative style and the tension in the story is given properly dosed an authentic image of the writer situatie.De. Due to the different relationships between the main characters and the way they interact is interwoven much to"&amp;"ld, but it is so clearly with each other that it is not cluttered. It makes sense that Bo, as being mother fighting for her daughter, but her impulsive actions are not always thoughtful and sometimes come to me not too smart about it. I could also bring m"&amp;"ore life to other characters in the book. In connection with a spoiler alert, I can not go into too much her actions, but if you read this you will certainly recognize the book. Also amazed me that she drew no more aligned with her husband to protect her "&amp;"daughter. Obviously it is a fictional story and there is everything to happen but because the writer has touched on a theme that could happen today with lifelike characters and too late to play in an area where I grew up coming across as a situation far f"&amp;"rom fictional characters and so you just going to judge or condemn their sometimes stupid acties.Als a writer succeeds in, you will see the characters as real people, you can say that my expectations have been fulfilled. An exciting and realistic story th"&amp;"at you can not let go. I was in fact started reading and was out before I could put it away!")</f>
        <v>Contents: Bo van Lierop, wife of Adam and mother Eve sixteen, doing a very unpleasant discovery. Her daughter has a relationship with her two-year-old mentor school. This discovery, tensions at home very much. Adam wants to take measures towards the mentor making the situation would only worsen. Furthermore wear Bo and Adam been a secret with them what now suddenly on the table comes to rest and makes the situation even more complicated. Adam is always stranger act and then there's the jealous boyfriend of Eva, Yannick, who lives in the home circumstances of the family. Bo seeks its salvation in her volunteer job at the Helpline where she builds a relationship with Emiel, a client, and while you know her heart air. When Bo finally confront the Eva mentor to want to go there is an event which quite in the way I think staat.Allereerst adapt the cover well with the book. The idea for the title in chalk on a blackboard to give old-fashioned weather suits the story appeals to me. Under the title, the words "a daughter, a teacher, a relative, a victim." That creates an expectation to the story and there will certainly be back. Although I do think that this charge does not cover. There are several different levels and multiple relationships slachtoffers.Het story spans half a year in the life of Bo and her family. We start in September, the beginning of the school year, look back to an incident in August for summer vacation, and go after that start vacation. Then there are pieces feature a month above the text from that period and at the peak we follow the family days, which they also called up this piece. The story is told chronologically in terms of Bo, by pieces Diary of Eve and in a different font from the perspective of the mentor. These differences of perspective gives a fascinating narrative style and the tension in the story is given properly dosed an authentic image of the writer situatie.De. Due to the different relationships between the main characters and the way they interact is interwoven much told, but it is so clearly with each other that it is not cluttered. It makes sense that Bo, as being mother fighting for her daughter, but her impulsive actions are not always thoughtful and sometimes come to me not too smart about it. I could also bring more life to other characters in the book. In connection with a spoiler alert, I can not go into too much her actions, but if you read this you will certainly recognize the book. Also amazed me that she drew no more aligned with her husband to protect her daughter. Obviously it is a fictional story and there is everything to happen but because the writer has touched on a theme that could happen today with lifelike characters and too late to play in an area where I grew up coming across as a situation far from fictional characters and so you just going to judge or condemn their sometimes stupid acties.Als a writer succeeds in, you will see the characters as real people, you can say that my expectations have been fulfilled. An exciting and realistic story that you can not let go. I was in fact started reading and was out before I could put it away!</v>
      </c>
    </row>
    <row r="701" ht="15.75" customHeight="1">
      <c r="A701" s="1">
        <v>699.0</v>
      </c>
      <c r="B701" s="3">
        <v>1.0</v>
      </c>
      <c r="C701" s="3">
        <v>1.0</v>
      </c>
      <c r="D701" s="3">
        <v>1.0</v>
      </c>
      <c r="E701" s="3" t="s">
        <v>704</v>
      </c>
      <c r="F701" s="3" t="str">
        <f>IFERROR(__xludf.DUMMYFUNCTION("GOOGLETRANSLATE(E701,""nl"",""en"")"),"What can I add to the comments below, except that I am deeply impressed. It is Primo Levi succeeded in beautiful language - at times even poetic - a story to write that you actually want to read in one breath. And this despite all the horrible and inhuman"&amp;" experienced that the author has described. A story that everyone should read.")</f>
        <v>What can I add to the comments below, except that I am deeply impressed. It is Primo Levi succeeded in beautiful language - at times even poetic - a story to write that you actually want to read in one breath. And this despite all the horrible and inhuman experienced that the author has described. A story that everyone should read.</v>
      </c>
    </row>
    <row r="702" ht="15.75" customHeight="1">
      <c r="A702" s="1">
        <v>700.0</v>
      </c>
      <c r="B702" s="3">
        <v>1.0</v>
      </c>
      <c r="C702" s="3">
        <v>1.0</v>
      </c>
      <c r="D702" s="3">
        <v>1.0</v>
      </c>
      <c r="E702" s="3" t="s">
        <v>705</v>
      </c>
      <c r="F702" s="3" t="str">
        <f>IFERROR(__xludf.DUMMYFUNCTION("GOOGLETRANSLATE(E702,""nl"",""en"")"),"Silent Kill is impressively good at times to be silent too. These bouts occur at times when main character Paula Maguire deals with the disappearance of her mother and where the Irish is still existing controversy between North and South on the agenda. (I"&amp;"f you are a tourist staying either in the Republic or Northern Ireland, you notice the way none of that.) The history of Ireland is an essential element in McGowans books; This serves as the background and sometimes emerges as in Silent Kill, a thriller t"&amp;"hat is most to his right as you read # 1 and # 2 hebt.Een bombing, killing sixteen, and the five suspects are acquitted. These five have been gone for years, until one pops of them dead. And second: even death. Revenge? If so, by whom? And how to avoid th"&amp;"e three remaining defendants be slain? Paula Maguire task to bring its expertise as a forensic psychologist in contention. Since sticking practical problems because she is pregnant. And psychological concerns, because they must work with Guy Brooking, whi"&amp;"ch could be the father of her child - or Aidan O'Hara it? The possible fathers found themselves busier making it than about Paula zelf.Paula researches the Five, while the disappearance of her mother, seventeen years ago, she still doubts. Paula's father "&amp;"hopes that his wife returning abandoned and has since remarried Pat O'Hara, Aidans moeder.Quote the back cover: ""Claire McGowan knows the everyday reality and the political situation sketch vividly in Northern Ireland, which makes her books to intelligen"&amp;"t thrillers which must be every enthusiast in his bookcase. Compelling characters, underlying tensions and smooth pen features silent kill. ""a good typing, which barely supplement behoeft.Claire McGowan has in a few years a huge development through, is u"&amp;"nderstood in a positive sense. Silent kill is perfect construction. There are three storylines: that of Paula, the girl's and Kira from the book ""The Blood Price: Mayday-bombing and its consequences"", written by Maeve Cooley. For example, the Five be il"&amp;"luminated from different angles. The book excerpts are incorporated smart, because that teaching the reader closer to know the Five. Kira's story is poignant, Goosebumps guaranteed. Paula does her research work and plays a connecting role. The lines toget"&amp;"her form a handsome and highly engineered geheel.Spanning, emotion, sound support, the silent kill has it all. Not everything is solved and crystallized at the end and it does even more to look forward to part 4.Topthriller! [Tension 5, plot 5, reading fi"&amp;"ve, writing style 5, originality 5 Psychology 5] Information about the main characters, blog Claire McGowan")</f>
        <v>Silent Kill is impressively good at times to be silent too. These bouts occur at times when main character Paula Maguire deals with the disappearance of her mother and where the Irish is still existing controversy between North and South on the agenda. (If you are a tourist staying either in the Republic or Northern Ireland, you notice the way none of that.) The history of Ireland is an essential element in McGowans books; This serves as the background and sometimes emerges as in Silent Kill, a thriller that is most to his right as you read # 1 and # 2 hebt.Een bombing, killing sixteen, and the five suspects are acquitted. These five have been gone for years, until one pops of them dead. And second: even death. Revenge? If so, by whom? And how to avoid the three remaining defendants be slain? Paula Maguire task to bring its expertise as a forensic psychologist in contention. Since sticking practical problems because she is pregnant. And psychological concerns, because they must work with Guy Brooking, which could be the father of her child - or Aidan O'Hara it? The possible fathers found themselves busier making it than about Paula zelf.Paula researches the Five, while the disappearance of her mother, seventeen years ago, she still doubts. Paula's father hopes that his wife returning abandoned and has since remarried Pat O'Hara, Aidans moeder.Quote the back cover: "Claire McGowan knows the everyday reality and the political situation sketch vividly in Northern Ireland, which makes her books to intelligent thrillers which must be every enthusiast in his bookcase. Compelling characters, underlying tensions and smooth pen features silent kill. "a good typing, which barely supplement behoeft.Claire McGowan has in a few years a huge development through, is understood in a positive sense. Silent kill is perfect construction. There are three storylines: that of Paula, the girl's and Kira from the book "The Blood Price: Mayday-bombing and its consequences", written by Maeve Cooley. For example, the Five be illuminated from different angles. The book excerpts are incorporated smart, because that teaching the reader closer to know the Five. Kira's story is poignant, Goosebumps guaranteed. Paula does her research work and plays a connecting role. The lines together form a handsome and highly engineered geheel.Spanning, emotion, sound support, the silent kill has it all. Not everything is solved and crystallized at the end and it does even more to look forward to part 4.Topthriller! [Tension 5, plot 5, reading five, writing style 5, originality 5 Psychology 5] Information about the main characters, blog Claire McGowan</v>
      </c>
    </row>
    <row r="703" ht="15.75" customHeight="1">
      <c r="A703" s="1">
        <v>701.0</v>
      </c>
      <c r="B703" s="3">
        <v>1.0</v>
      </c>
      <c r="C703" s="3">
        <v>1.0</v>
      </c>
      <c r="D703" s="3">
        <v>1.0</v>
      </c>
      <c r="E703" s="3" t="s">
        <v>706</v>
      </c>
      <c r="F703" s="3" t="str">
        <f>IFERROR(__xludf.DUMMYFUNCTION("GOOGLETRANSLATE(E703,""nl"",""en"")"),"Everyone was touched by the death of the mayor. These columns by Femke hit a nerve. Humiliating and integrity are the stories of Dezeen brave woman.")</f>
        <v>Everyone was touched by the death of the mayor. These columns by Femke hit a nerve. Humiliating and integrity are the stories of Dezeen brave woman.</v>
      </c>
    </row>
    <row r="704" ht="15.75" customHeight="1">
      <c r="A704" s="1">
        <v>702.0</v>
      </c>
      <c r="B704" s="3">
        <v>0.0</v>
      </c>
      <c r="C704" s="3">
        <v>1.0</v>
      </c>
      <c r="D704" s="3">
        <v>1.0</v>
      </c>
      <c r="E704" s="3" t="s">
        <v>707</v>
      </c>
      <c r="F704" s="3" t="str">
        <f>IFERROR(__xludf.DUMMYFUNCTION("GOOGLETRANSLATE(E704,""nl"",""en"")"),"is for me Digital Fortress a page turner. Weaker than Bernini mystery and The Da Vinci Code, but you can not put it down again. I like that in a book of a woman playing the leading role. Susan is obviously a strong woman who knows what she wants. Idiot of"&amp;" course they code 'without being' not cracked. Thus it is yet again a bit and put down silly girl. I like the writing style of Dan Brown a little too pronounced. If your books are read right after the other, do you read the writing style. Time for a book "&amp;"by another writer.")</f>
        <v>is for me Digital Fortress a page turner. Weaker than Bernini mystery and The Da Vinci Code, but you can not put it down again. I like that in a book of a woman playing the leading role. Susan is obviously a strong woman who knows what she wants. Idiot of course they code 'without being' not cracked. Thus it is yet again a bit and put down silly girl. I like the writing style of Dan Brown a little too pronounced. If your books are read right after the other, do you read the writing style. Time for a book by another writer.</v>
      </c>
    </row>
    <row r="705" ht="15.75" customHeight="1">
      <c r="A705" s="1">
        <v>703.0</v>
      </c>
      <c r="B705" s="3">
        <v>1.0</v>
      </c>
      <c r="C705" s="3">
        <v>1.0</v>
      </c>
      <c r="D705" s="3">
        <v>1.0</v>
      </c>
      <c r="E705" s="3" t="s">
        <v>708</v>
      </c>
      <c r="F705" s="3" t="str">
        <f>IFERROR(__xludf.DUMMYFUNCTION("GOOGLETRANSLATE(E705,""nl"",""en"")"),"This book provides a comprehensive overview of the Russian literary history from 1700 to 2000. The spelling of names uses diacritics, in the introduction, a table for the verdict. The author discusses and lesser known writers and poets in chronological or"&amp;"der and in the context of political, social and global changes. A separate chapter is dedicated to the Nobel Prize winners and how the leaders cry out against it. The result is an interesting mix of literature and rich history. While reading this referenc"&amp;"e, the Russia expert likely many famous names and events encountered. Those less know, sometimes exotic Russia will be amazed at the power of the state, changing relationships with several European countries and the courage and ingenuity of artists, despi"&amp;"te all the restrictions, their message out to wear. Peter the Great, the author has chosen to start the reform period of Peter the Great, because from that time the seeds were sown for modern literature. The gaze was directed to the West, Peter the Great "&amp;"favored the Puritan and Protestant Germanic world beyond the Mediterranean Europe. Merchant and author Iván Posóškov completed in 1724 his most important work ""Book on Poverty and Wealth ', in which he showed the social life of his time. 'The Story' was "&amp;"during the reign of Peter the Great, the most characteristic genre, initially these were translated adventure stories were later introduced Russian elements. In one of the stories the young nobleman Vasili enter into service in the fleet of Peter the Grea"&amp;"t, a good way to make a career. As a student in Holland, he ends up with a wealthy merchant. Dutch had a good reputation in Russia, especially in regard were engineers. After the death of Peter the Great comes a raging, brutal time. By power shifts eye is"&amp;" now directed to France instead of Germany. Closer Antioch Kantemí painted a clear picture of time by his satires. He denounces in this study, education, science and accuses the new guard of heresies and ungodliness. The literature plays in Russia, as in "&amp;"other countries, an important role. Censorship naming abuses can not always openly, but through satire, fables or encrypted texts a good listener message can play effortlessly. Romance The entire oeuvre of Aleksandr Pushkin has freedom love theme, even af"&amp;"ter the failed coup of 1825 he continues his exiled friends, decabrists, with encouraging support poems. ""A spark will create a flame,"" was the reply of dekabrist Aleksandr Odóevskij. These words Lenin later as a leitmotif for taking his magazine Iskra."&amp;" The aversion of his country described Mikhail Lermontov, a contemporary of Alexander Pushkin, in the often quoted words: (Farewell, my Russia, unwashed, 1841) ""Farewell, unwashed Russia, land of slaves, country gentlemen, And you, blue uniforms, And ye "&amp;"submissive people ""also his hand is psychological, while social and philosophical novel"" a hero of our time ""(1840) in which poetry and prose alternate, the unpolished exotic environment with vendettas and abduction is described and spa guests to a in-"&amp;"depth analysis will be subjected. Remarkably, some of these novel higher estimate than ""War and Peace-Lev Tolstoy 'Critical Realism Ivan Aleksandrovich Goncharov wrote the novel Oblomov (1859) with the qualification:"" the best exposure in the literature"&amp;" of backward Russia' Quote literary critic Nikolai Alexandrovich Dobrolyubov: ""The novel is, if you want, really stretched. In the first part is located oblomov on the couch; in the second he runs to the Il'ínskijs and is in love with Ól'ga and him; In t"&amp;"he third part she sees that she erred in Oblomov and they split; In the fourth part she married his friend Stolz, and he married the landlady, from whom he rents a room. And that's all. No external events, no obstacles, no secondary conditions ... The laz"&amp;"iness and apathy of Oblomov is the only motive of the act in its entire history. "" Realism ""Poor people,"" the first novel by Fedor Dostoyevsky Michájlvič, was published in 1845 and made him famous at once. A timid officer takes care of an orphan girl, "&amp;"a distant relative. This novel is the culmination of the 'philanthropic' literature, the author wanted to show that even people who are not yet comfortable home have lead a rich emotional life and have a sense of human values. Dostoyevsky spent on the aut"&amp;"hor rightly attention. His life was quite turbulent. Due to his critical remarks on the state he was sentenced to four years hard labor. His private life was not going smoothly, he had a passionate but tense and complex relationship with Apollinárija Susl"&amp;"ova, she was known as a haughty shrew. Together they traveled to Western Europe where he became addicted to roulette. Nikoláevic Lev Tolstoy, born of an aristocratic lineage, is the second giant in the realistic genre, next to Dostoyevsky. Tolstoy is a na"&amp;"tural person and concerned about the fate of the farmers who were not free until 1861. His second great novel Anna Karenina (1875-1877) is a huge success, herein are biographical elements and see your man behind the writer. The book paints a beautiful pic"&amp;"ture of a realistic novel, with great attention to detail especially when he describes the country life. Tolstoy's work has been compared to that of Dostoyevsky arm to events, the characters take center stage, Dostoyevsky's work contains much more tension"&amp;". Both giants have left a large oeuvre, interesting to compare the work of the two authors. Modern period One of the great novel wiles Anton Pavlovic Čéchov, as a medical student he wrote pieces in a magazine to support his family. Graduated as a doctor h"&amp;"e was confronted with all facets of human suffering, this experience he later incorporated in the literature, he gives his medical practice. As an author, he remains socially involved farmers get free medical treatment, he fights against cholera build and"&amp;" let village schools. He is seen as naturalistic and symbolist playwright. Maksim Gor'kij (Greatest Sister) pseudonym Aleksej Peskov Maksimovic came in 1905 into contact with Lenin. While he sympathizes with the revolutionaries in 1917 he condemned the at"&amp;"rocities of the new administration, especially the communist terror against intellectuals. Gor'kij wanted to be not only ""writer of the people"", but also spiritual director, so his work between 1899 and 1912 showed strong social elements. An example is "&amp;"""The Mother"", later made into play by Berthold Brecht (Die Mutter). 'Mother' was an example given in the Soviet Union and elevated to classic. A shining example of the younger generation modernists is Andrei Bely, he is called ""the Russian Joyce. In hi"&amp;"s novel ""Petersburg"" (1905) is the central motive of the provocation. Like Joyce, he plays with the language, the book is full of neologisms, word games and onomatopoeia, grammar rules are ignored will the prose is less easy to read. After the revolutio"&amp;"n in the period from 1917 to 1928 there was some freedom, the party was busy with infighting and literary NEP (New Economic Policy) was given every opportunity to experiment with new forms of taal.In distinguished this period is four groups writers revolu"&amp;"tionary romantics, columnists, satirists and absurdisten. After a dark period which was RAPP (Russian Association of Proletarian Writers) spiritual life in the Soviet Union in its grip, the Central Committee has coined the term 'social realism'. Literatur"&amp;"e had to meet requirements, Stalin stated that writers ""engineers of human souls' dictatorship Stalin (1933-1953) Boris Leonidovich Pasternak, the second Nobel laureate of Russian literature, is one of the few authors who survived the Stalin era has. The"&amp;" fate of many others were less fortunate. When can write, the author is torn from his homeland, its themes and its language around 1924 a fracture that was clear was originated between Russian and Soviet literature there was discussion about whether your "&amp;"literature in exile (exile). Vladimir Nabokov was one of the authors only in exile began to schrijven.Na the 'glasnost' were emigrants exiled attention of publishers. Thus was launched in 1990 with an anthology in six volumes ""The literature of Russian e"&amp;"migration, which bellettrie was placed not only, but also philosophy (Berdyaev, Lósskij, Frank) and journalism (Mark Višnják, Ustrjálov, Kuskóva) . After Stalin's death, this was the atmosphere: Anna Akhmatova wrote down on March 4, 1956: ""The detainees "&amp;"return, and now see two Russias each other's eyes: one that put in prison and the other has been captured 'Van' thaw ""in the beginning was still no question, in literature was distributed was still censorship, not only by the publisher and the"" Central "&amp;"Administration for Literature ', there was a third form: self-censorship: ""self-censorship is a dangerous manipulation spirit with heavy consequences for literature and the human spirit ""(Danilo Kiš) Various genres are discussed during the 'thaw', somet"&amp;"imes in a different form. So the farmer represented in the village prose for 1953 as an uneducated stupid creature was while he was a ""positive hero"" during the thaw. The perestrójka and the end of the Soviet era (1985-2000) After the death of Konstanti"&amp;"n Černénko 1985 reads successor Mikhail Sergéevič Gorbačëv the perestrójka in banned books such as Doktor Zivago of Boris Pasternak be released, critical films are released, dissidents are released . The role of the artist is challenged by author Viktor E"&amp;"rofeev. In the official mouthpiece of the Writers' Union Literatúrnaja Gazeta published an article with the provocative title ""Pomínki po sovétskoj Literature"" in 1990 (the funeral feast of Soviet literature). "" Conclusion A special reference book, div"&amp;"ided into manageable sections. Thanks for the author describes the relationships between the distant history and literature, the influence of writers to each other and also makes mention of less well-known authors. A very readable book that invites you to"&amp;" discover the titles discussed and deepening in Russian history.")</f>
        <v>This book provides a comprehensive overview of the Russian literary history from 1700 to 2000. The spelling of names uses diacritics, in the introduction, a table for the verdict. The author discusses and lesser known writers and poets in chronological order and in the context of political, social and global changes. A separate chapter is dedicated to the Nobel Prize winners and how the leaders cry out against it. The result is an interesting mix of literature and rich history. While reading this reference, the Russia expert likely many famous names and events encountered. Those less know, sometimes exotic Russia will be amazed at the power of the state, changing relationships with several European countries and the courage and ingenuity of artists, despite all the restrictions, their message out to wear. Peter the Great, the author has chosen to start the reform period of Peter the Great, because from that time the seeds were sown for modern literature. The gaze was directed to the West, Peter the Great favored the Puritan and Protestant Germanic world beyond the Mediterranean Europe. Merchant and author Iván Posóškov completed in 1724 his most important work "Book on Poverty and Wealth ', in which he showed the social life of his time. 'The Story' was during the reign of Peter the Great, the most characteristic genre, initially these were translated adventure stories were later introduced Russian elements. In one of the stories the young nobleman Vasili enter into service in the fleet of Peter the Great, a good way to make a career. As a student in Holland, he ends up with a wealthy merchant. Dutch had a good reputation in Russia, especially in regard were engineers. After the death of Peter the Great comes a raging, brutal time. By power shifts eye is now directed to France instead of Germany. Closer Antioch Kantemí painted a clear picture of time by his satires. He denounces in this study, education, science and accuses the new guard of heresies and ungodliness. The literature plays in Russia, as in other countries, an important role. Censorship naming abuses can not always openly, but through satire, fables or encrypted texts a good listener message can play effortlessly. Romance The entire oeuvre of Aleksandr Pushkin has freedom love theme, even after the failed coup of 1825 he continues his exiled friends, decabrists, with encouraging support poems. "A spark will create a flame," was the reply of dekabrist Aleksandr Odóevskij. These words Lenin later as a leitmotif for taking his magazine Iskra. The aversion of his country described Mikhail Lermontov, a contemporary of Alexander Pushkin, in the often quoted words: (Farewell, my Russia, unwashed, 1841) "Farewell, unwashed Russia, land of slaves, country gentlemen, And you, blue uniforms, And ye submissive people "also his hand is psychological, while social and philosophical novel" a hero of our time "(1840) in which poetry and prose alternate, the unpolished exotic environment with vendettas and abduction is described and spa guests to a in-depth analysis will be subjected. Remarkably, some of these novel higher estimate than "War and Peace-Lev Tolstoy 'Critical Realism Ivan Aleksandrovich Goncharov wrote the novel Oblomov (1859) with the qualification:" the best exposure in the literature of backward Russia' Quote literary critic Nikolai Alexandrovich Dobrolyubov: "The novel is, if you want, really stretched. In the first part is located oblomov on the couch; in the second he runs to the Il'ínskijs and is in love with Ól'ga and him; In the third part she sees that she erred in Oblomov and they split; In the fourth part she married his friend Stolz, and he married the landlady, from whom he rents a room. And that's all. No external events, no obstacles, no secondary conditions ... The laziness and apathy of Oblomov is the only motive of the act in its entire history. " Realism "Poor people," the first novel by Fedor Dostoyevsky Michájlvič, was published in 1845 and made him famous at once. A timid officer takes care of an orphan girl, a distant relative. This novel is the culmination of the 'philanthropic' literature, the author wanted to show that even people who are not yet comfortable home have lead a rich emotional life and have a sense of human values. Dostoyevsky spent on the author rightly attention. His life was quite turbulent. Due to his critical remarks on the state he was sentenced to four years hard labor. His private life was not going smoothly, he had a passionate but tense and complex relationship with Apollinárija Suslova, she was known as a haughty shrew. Together they traveled to Western Europe where he became addicted to roulette. Nikoláevic Lev Tolstoy, born of an aristocratic lineage, is the second giant in the realistic genre, next to Dostoyevsky. Tolstoy is a natural person and concerned about the fate of the farmers who were not free until 1861. His second great novel Anna Karenina (1875-1877) is a huge success, herein are biographical elements and see your man behind the writer. The book paints a beautiful picture of a realistic novel, with great attention to detail especially when he describes the country life. Tolstoy's work has been compared to that of Dostoyevsky arm to events, the characters take center stage, Dostoyevsky's work contains much more tension. Both giants have left a large oeuvre, interesting to compare the work of the two authors. Modern period One of the great novel wiles Anton Pavlovic Čéchov, as a medical student he wrote pieces in a magazine to support his family. Graduated as a doctor he was confronted with all facets of human suffering, this experience he later incorporated in the literature, he gives his medical practice. As an author, he remains socially involved farmers get free medical treatment, he fights against cholera build and let village schools. He is seen as naturalistic and symbolist playwright. Maksim Gor'kij (Greatest Sister) pseudonym Aleksej Peskov Maksimovic came in 1905 into contact with Lenin. While he sympathizes with the revolutionaries in 1917 he condemned the atrocities of the new administration, especially the communist terror against intellectuals. Gor'kij wanted to be not only "writer of the people", but also spiritual director, so his work between 1899 and 1912 showed strong social elements. An example is "The Mother", later made into play by Berthold Brecht (Die Mutter). 'Mother' was an example given in the Soviet Union and elevated to classic. A shining example of the younger generation modernists is Andrei Bely, he is called "the Russian Joyce. In his novel "Petersburg" (1905) is the central motive of the provocation. Like Joyce, he plays with the language, the book is full of neologisms, word games and onomatopoeia, grammar rules are ignored will the prose is less easy to read. After the revolution in the period from 1917 to 1928 there was some freedom, the party was busy with infighting and literary NEP (New Economic Policy) was given every opportunity to experiment with new forms of taal.In distinguished this period is four groups writers revolutionary romantics, columnists, satirists and absurdisten. After a dark period which was RAPP (Russian Association of Proletarian Writers) spiritual life in the Soviet Union in its grip, the Central Committee has coined the term 'social realism'. Literature had to meet requirements, Stalin stated that writers "engineers of human souls' dictatorship Stalin (1933-1953) Boris Leonidovich Pasternak, the second Nobel laureate of Russian literature, is one of the few authors who survived the Stalin era has. The fate of many others were less fortunate. When can write, the author is torn from his homeland, its themes and its language around 1924 a fracture that was clear was originated between Russian and Soviet literature there was discussion about whether your literature in exile (exile). Vladimir Nabokov was one of the authors only in exile began to schrijven.Na the 'glasnost' were emigrants exiled attention of publishers. Thus was launched in 1990 with an anthology in six volumes "The literature of Russian emigration, which bellettrie was placed not only, but also philosophy (Berdyaev, Lósskij, Frank) and journalism (Mark Višnják, Ustrjálov, Kuskóva) . After Stalin's death, this was the atmosphere: Anna Akhmatova wrote down on March 4, 1956: "The detainees return, and now see two Russias each other's eyes: one that put in prison and the other has been captured 'Van' thaw "in the beginning was still no question, in literature was distributed was still censorship, not only by the publisher and the" Central Administration for Literature ', there was a third form: self-censorship: "self-censorship is a dangerous manipulation spirit with heavy consequences for literature and the human spirit "(Danilo Kiš) Various genres are discussed during the 'thaw', sometimes in a different form. So the farmer represented in the village prose for 1953 as an uneducated stupid creature was while he was a "positive hero" during the thaw. The perestrójka and the end of the Soviet era (1985-2000) After the death of Konstantin Černénko 1985 reads successor Mikhail Sergéevič Gorbačëv the perestrójka in banned books such as Doktor Zivago of Boris Pasternak be released, critical films are released, dissidents are released . The role of the artist is challenged by author Viktor Erofeev. In the official mouthpiece of the Writers' Union Literatúrnaja Gazeta published an article with the provocative title "Pomínki po sovétskoj Literature" in 1990 (the funeral feast of Soviet literature). " Conclusion A special reference book, divided into manageable sections. Thanks for the author describes the relationships between the distant history and literature, the influence of writers to each other and also makes mention of less well-known authors. A very readable book that invites you to discover the titles discussed and deepening in Russian history.</v>
      </c>
    </row>
    <row r="706" ht="15.75" customHeight="1">
      <c r="A706" s="1">
        <v>704.0</v>
      </c>
      <c r="B706" s="3">
        <v>0.0</v>
      </c>
      <c r="C706" s="3">
        <v>0.0</v>
      </c>
      <c r="D706" s="3">
        <v>0.0</v>
      </c>
      <c r="E706" s="3" t="s">
        <v>709</v>
      </c>
      <c r="F706" s="3" t="str">
        <f>IFERROR(__xludf.DUMMYFUNCTION("GOOGLETRANSLATE(E706,""nl"",""en"")"),"I did just what I need here now thinking would drop. When I realized that I 'just thinking' was all a waste of time. That said've suddenly genoeg.Ik not annoyed me this book and I have not enjoyed. It was a book as there are already so many are unhappy ab"&amp;"out a woman who is.Maar it must have been quite brave of Kate Chopin to this, at the time, to write.")</f>
        <v>I did just what I need here now thinking would drop. When I realized that I 'just thinking' was all a waste of time. That said've suddenly genoeg.Ik not annoyed me this book and I have not enjoyed. It was a book as there are already so many are unhappy about a woman who is.Maar it must have been quite brave of Kate Chopin to this, at the time, to write.</v>
      </c>
    </row>
    <row r="707" ht="15.75" customHeight="1">
      <c r="A707" s="1">
        <v>705.0</v>
      </c>
      <c r="B707" s="3">
        <v>1.0</v>
      </c>
      <c r="C707" s="3">
        <v>1.0</v>
      </c>
      <c r="D707" s="3">
        <v>1.0</v>
      </c>
      <c r="E707" s="3" t="s">
        <v>710</v>
      </c>
      <c r="F707" s="3" t="str">
        <f>IFERROR(__xludf.DUMMYFUNCTION("GOOGLETRANSLATE(E707,""nl"",""en"")"),"Journalist Alex Dale is a new article in the hospital. There she meets Amy Stevenson. The then 15-year-old Amy disappeared on his way home from school in 1990 and has not recovered much later badly beaten. Since then she is in some kind of coma. Amy gets "&amp;"daily visits from volunteer Jacob, who initially scared of Alex's involvement. When during a burglary of their paths cross, they decide to work together and looking to go to the perpetrator of Amy's abuse. Alex and Jacob each have their own incentive to t"&amp;"he truth to find out, but for both of them, the quest major consequences heeft.Om but to attack the bush: Hold your breath is an insanely good thriller, but the book gives are not secret right price. When you start reading, you get the feeling to have set"&amp;" a chicklit. The style of writing is very simplistic. ""Amy had a boyfriend, Jake. He loved her and she loved him. They had been together for eight months [...]. Amy had two best friends: Jenny and Becky. "" Protagonist Alex leaves initially best compared"&amp;" with the known chicklit character, the awkward and insecure Bridget Jones. But appearances are deceiving. After the first few pages to read, emerged a masterful storyteller. Holly Seddon writes like she has many books to her name, but Hold your breath, h"&amp;"owever, is her debut. She knows the initial simplistic writing style to create a story that can be read very pleasant. Short chapters, frequent changes of perspective and a story that dull moment ensure that you really unfortunate that the book so easy to"&amp;" read: the faster the end in sight. Here and there, the book even to think about, such as when Alex thinks: ""Chaos and crisis, the hotbeds were that corruption could go unnoticed."" Hold your breath is not just a thriller in which the main quest for a cr"&amp;"iminal state it is also a poignant story about a young woman who has experienced it necessary. These events she is going to drink, which really only makes her more problems. Without a single moment of false sentiment Seddon leave your thoughts in the look"&amp;" of someone who is heavily drunk but that actually still denies. Alex thinks he has the situation under control, but also acknowledges that her work and social life suffer. What follows is a battle against the drink compared to the successes and failures "&amp;"of its quest to Jacob. Both are engaged in an energy-consuming fight for Alex, but she is clearly motivated both fights winnen.Er are many similarities between Alex and Amy. Both are the same age and grew up not far from each other in Tunbridge Wells. Amy"&amp;" wanted to be a journalist, Alex is actually a journalist. Interesting is also to make a comparison to the author. As Alex and Amy Holly grew up in southern England and is a journalist. Perhaps a coincidence, but the number 15 also comes back every time. "&amp;"Seddon has 15 years experience as a journalist, Amy was 15 when she disappeared and that was suffered back 15 years. Keep your breath seems a frivolous story, but who once read sold quickly: it is a first class thriller with a strong novel interwoven into"&amp;" it. A stunning debut that tastes like more. Seddon currently writing her second book, let's hope that she manages to maintain this high level.")</f>
        <v>Journalist Alex Dale is a new article in the hospital. There she meets Amy Stevenson. The then 15-year-old Amy disappeared on his way home from school in 1990 and has not recovered much later badly beaten. Since then she is in some kind of coma. Amy gets daily visits from volunteer Jacob, who initially scared of Alex's involvement. When during a burglary of their paths cross, they decide to work together and looking to go to the perpetrator of Amy's abuse. Alex and Jacob each have their own incentive to the truth to find out, but for both of them, the quest major consequences heeft.Om but to attack the bush: Hold your breath is an insanely good thriller, but the book gives are not secret right price. When you start reading, you get the feeling to have set a chicklit. The style of writing is very simplistic. "Amy had a boyfriend, Jake. He loved her and she loved him. They had been together for eight months [...]. Amy had two best friends: Jenny and Becky. " Protagonist Alex leaves initially best compared with the known chicklit character, the awkward and insecure Bridget Jones. But appearances are deceiving. After the first few pages to read, emerged a masterful storyteller. Holly Seddon writes like she has many books to her name, but Hold your breath, however, is her debut. She knows the initial simplistic writing style to create a story that can be read very pleasant. Short chapters, frequent changes of perspective and a story that dull moment ensure that you really unfortunate that the book so easy to read: the faster the end in sight. Here and there, the book even to think about, such as when Alex thinks: "Chaos and crisis, the hotbeds were that corruption could go unnoticed." Hold your breath is not just a thriller in which the main quest for a criminal state it is also a poignant story about a young woman who has experienced it necessary. These events she is going to drink, which really only makes her more problems. Without a single moment of false sentiment Seddon leave your thoughts in the look of someone who is heavily drunk but that actually still denies. Alex thinks he has the situation under control, but also acknowledges that her work and social life suffer. What follows is a battle against the drink compared to the successes and failures of its quest to Jacob. Both are engaged in an energy-consuming fight for Alex, but she is clearly motivated both fights winnen.Er are many similarities between Alex and Amy. Both are the same age and grew up not far from each other in Tunbridge Wells. Amy wanted to be a journalist, Alex is actually a journalist. Interesting is also to make a comparison to the author. As Alex and Amy Holly grew up in southern England and is a journalist. Perhaps a coincidence, but the number 15 also comes back every time. Seddon has 15 years experience as a journalist, Amy was 15 when she disappeared and that was suffered back 15 years. Keep your breath seems a frivolous story, but who once read sold quickly: it is a first class thriller with a strong novel interwoven into it. A stunning debut that tastes like more. Seddon currently writing her second book, let's hope that she manages to maintain this high level.</v>
      </c>
    </row>
    <row r="708" ht="15.75" customHeight="1">
      <c r="A708" s="1">
        <v>706.0</v>
      </c>
      <c r="B708" s="3">
        <v>1.0</v>
      </c>
      <c r="C708" s="3">
        <v>1.0</v>
      </c>
      <c r="D708" s="3">
        <v>1.0</v>
      </c>
      <c r="E708" s="3" t="s">
        <v>711</v>
      </c>
      <c r="F708" s="3" t="str">
        <f>IFERROR(__xludf.DUMMYFUNCTION("GOOGLETRANSLATE(E708,""nl"",""en"")"),"A book with two storylines, one in the present and one in the past, during which reading still has discovered that her husband closer together groeien.Kitty (2016) deceived and flees to a cabin in America, her unknown grandfather has left her. In one case"&amp;", she discovers a diary written in Russian. It is the beginning of a quest for the life of her unknown grootvader.Dimitry Manama is in the Russian army but is injured. In the hospital where he is nursed he falls in love with a nurse. But it is not just a "&amp;"nurse. The meeting will be life beïnvloeden.Een beautiful love story against the backdrop of the Russian Revolution. Where the first part of the book seems a bit ordinary, there is suddenly a much tension around the corner. It gives the story a floor and "&amp;"there unfolds a matchless love story. Beautiful is the interweaving of the two storylines between past and verleden.Het book is written in a very pleasant style. Unnoticed is the history interwoven into the story. The Tsar Romanov family life that still s"&amp;"peaks to the imagination. The mysteries of the murder which omhullen.Personages family who have lived really, really encounters that have taken place, it is used in this novel, which has a fairytale result. It might just be true.")</f>
        <v>A book with two storylines, one in the present and one in the past, during which reading still has discovered that her husband closer together groeien.Kitty (2016) deceived and flees to a cabin in America, her unknown grandfather has left her. In one case, she discovers a diary written in Russian. It is the beginning of a quest for the life of her unknown grootvader.Dimitry Manama is in the Russian army but is injured. In the hospital where he is nursed he falls in love with a nurse. But it is not just a nurse. The meeting will be life beïnvloeden.Een beautiful love story against the backdrop of the Russian Revolution. Where the first part of the book seems a bit ordinary, there is suddenly a much tension around the corner. It gives the story a floor and there unfolds a matchless love story. Beautiful is the interweaving of the two storylines between past and verleden.Het book is written in a very pleasant style. Unnoticed is the history interwoven into the story. The Tsar Romanov family life that still speaks to the imagination. The mysteries of the murder which omhullen.Personages family who have lived really, really encounters that have taken place, it is used in this novel, which has a fairytale result. It might just be true.</v>
      </c>
    </row>
    <row r="709" ht="15.75" customHeight="1">
      <c r="A709" s="1">
        <v>707.0</v>
      </c>
      <c r="B709" s="3">
        <v>0.0</v>
      </c>
      <c r="C709" s="3">
        <v>0.0</v>
      </c>
      <c r="D709" s="3">
        <v>0.0</v>
      </c>
      <c r="E709" s="3" t="s">
        <v>712</v>
      </c>
      <c r="F709" s="3" t="str">
        <f>IFERROR(__xludf.DUMMYFUNCTION("GOOGLETRANSLATE(E709,""nl"",""en"")"),"Write a review on this book without Gillian Flynn Gone Girl to get virtually impossible. Not only books are similar in title to another, but like Flynn shrinks Hawkins away from an unsympathetic protagonist. Rachel seems the unsympathetic sister Bridget J"&amp;"ones; a thirty-something with an alcohol problem, divorced and currently single, living in London and secretly unemployed. To keep up the pretense that they are working, they will dutifully every day by train. This always stops at the same point for a hom"&amp;"e and Rachel is bored or imaginative enough to make himself a representation of the couple that lives there. Gradually, those illusions are its reality and when something happens in that house, Rachel thinks valuable information hebben.Tegelijkertijd Rach"&amp;"el seems to live apart to splurge: her obsession with her ex-husband and his new family is worse than expected unemployment and its secret is hardly verbergen.Lukt Rachel to find out what happened and the woman is more important: How reliable Rachel, with"&amp;" all its mysteries and illusions, actually Although I really had been looking forward to this book, it was tough to? . I found Flynn's unsympathetic protagonist refreshing, but I liked Rachel downright annoying. I could not at any time feel compassion for"&amp;" her, not only because of her addictions and secrets, but because of her involvement with the police investigation. Although I liked liked the approach, I found it quite incredible that an alcoholic busybody to think better able to have enough own problem"&amp;"s to conduct an investigation than the trained police forces of London. I was not crazy about Hawkins descriptions; to succeed a book from a unilateral perspective, it is necessary that the character is not predictable, or that the reader picks up nothing"&amp;" of the character. Both I found in this thriller applies and this has my reading significantly aangetast.Ik found it very overrated book: it is not nearly as exciting as the media did not believe me and I thought it was just not all that interesting. The "&amp;"girl does not, the train does not, its past problems and not only ... the neighbors of the train being so watched every day by Rachel managed to captivate me, but that was short-lived.")</f>
        <v>Write a review on this book without Gillian Flynn Gone Girl to get virtually impossible. Not only books are similar in title to another, but like Flynn shrinks Hawkins away from an unsympathetic protagonist. Rachel seems the unsympathetic sister Bridget Jones; a thirty-something with an alcohol problem, divorced and currently single, living in London and secretly unemployed. To keep up the pretense that they are working, they will dutifully every day by train. This always stops at the same point for a home and Rachel is bored or imaginative enough to make himself a representation of the couple that lives there. Gradually, those illusions are its reality and when something happens in that house, Rachel thinks valuable information hebben.Tegelijkertijd Rachel seems to live apart to splurge: her obsession with her ex-husband and his new family is worse than expected unemployment and its secret is hardly verbergen.Lukt Rachel to find out what happened and the woman is more important: How reliable Rachel, with all its mysteries and illusions, actually Although I really had been looking forward to this book, it was tough to? . I found Flynn's unsympathetic protagonist refreshing, but I liked Rachel downright annoying. I could not at any time feel compassion for her, not only because of her addictions and secrets, but because of her involvement with the police investigation. Although I liked liked the approach, I found it quite incredible that an alcoholic busybody to think better able to have enough own problems to conduct an investigation than the trained police forces of London. I was not crazy about Hawkins descriptions; to succeed a book from a unilateral perspective, it is necessary that the character is not predictable, or that the reader picks up nothing of the character. Both I found in this thriller applies and this has my reading significantly aangetast.Ik found it very overrated book: it is not nearly as exciting as the media did not believe me and I thought it was just not all that interesting. The girl does not, the train does not, its past problems and not only ... the neighbors of the train being so watched every day by Rachel managed to captivate me, but that was short-lived.</v>
      </c>
    </row>
    <row r="710" ht="15.75" customHeight="1">
      <c r="A710" s="1">
        <v>708.0</v>
      </c>
      <c r="B710" s="3">
        <v>1.0</v>
      </c>
      <c r="C710" s="3">
        <v>1.0</v>
      </c>
      <c r="D710" s="3">
        <v>1.0</v>
      </c>
      <c r="E710" s="3" t="s">
        <v>713</v>
      </c>
      <c r="F710" s="3" t="str">
        <f>IFERROR(__xludf.DUMMYFUNCTION("GOOGLETRANSLATE(E710,""nl"",""en"")"),"A fantastic book Loes den Hollander. An enigmatic story of repressed tension, which I enjoyed. The book grabs you right from the first page, and about halfway through the book I thought I knew how it went. Nothing is less true! The plot is totally differe"&amp;"nt and very verrassend.De characters are so well documented that you do in the book opgaat.Wederom a very good thriller Loes. Hats off! I wait anxiously for the next.")</f>
        <v>A fantastic book Loes den Hollander. An enigmatic story of repressed tension, which I enjoyed. The book grabs you right from the first page, and about halfway through the book I thought I knew how it went. Nothing is less true! The plot is totally different and very verrassend.De characters are so well documented that you do in the book opgaat.Wederom a very good thriller Loes. Hats off! I wait anxiously for the next.</v>
      </c>
    </row>
    <row r="711" ht="15.75" customHeight="1">
      <c r="A711" s="1">
        <v>709.0</v>
      </c>
      <c r="B711" s="3">
        <v>1.0</v>
      </c>
      <c r="C711" s="3">
        <v>1.0</v>
      </c>
      <c r="D711" s="3">
        <v>1.0</v>
      </c>
      <c r="E711" s="3" t="s">
        <v>714</v>
      </c>
      <c r="F711" s="3" t="str">
        <f>IFERROR(__xludf.DUMMYFUNCTION("GOOGLETRANSLATE(E711,""nl"",""en"")"),"Again a real Patterson, reads like a train, with short chapters and at t end of each chapter a cliffhanger so you only want to read. The story is set in the present and past of the protagonist but does not change very often. Very well thought out plot. Ex"&amp;"quisite food holiday thanks to the location where the story is being played back nml. Key West.")</f>
        <v>Again a real Patterson, reads like a train, with short chapters and at t end of each chapter a cliffhanger so you only want to read. The story is set in the present and past of the protagonist but does not change very often. Very well thought out plot. Exquisite food holiday thanks to the location where the story is being played back nml. Key West.</v>
      </c>
    </row>
    <row r="712" ht="15.75" customHeight="1">
      <c r="A712" s="1">
        <v>710.0</v>
      </c>
      <c r="B712" s="3">
        <v>0.0</v>
      </c>
      <c r="C712" s="3">
        <v>0.0</v>
      </c>
      <c r="D712" s="3">
        <v>0.0</v>
      </c>
      <c r="E712" s="3" t="s">
        <v>715</v>
      </c>
      <c r="F712" s="3" t="str">
        <f>IFERROR(__xludf.DUMMYFUNCTION("GOOGLETRANSLATE(E712,""nl"",""en"")"),"As we know from Linda van Rijn, read her books smooth road. This also applies to 'off piste'. The author has an easy writing style, which suits her stories. A typical winter story of four couples who go on vacation, but where it ultimately not all good ga"&amp;"at.Als reader have you quickly realize what is happening and thus has crashed one of the women. Unfortunately, it takes a relatively long time for the police to detect it. That inhibits the story and get the surprise of the final denouement. And that's a "&amp;"shame. Especially since Van Rijn has several interesting titles to her name. 'Off piste sadly disappointing.")</f>
        <v>As we know from Linda van Rijn, read her books smooth road. This also applies to 'off piste'. The author has an easy writing style, which suits her stories. A typical winter story of four couples who go on vacation, but where it ultimately not all good gaat.Als reader have you quickly realize what is happening and thus has crashed one of the women. Unfortunately, it takes a relatively long time for the police to detect it. That inhibits the story and get the surprise of the final denouement. And that's a shame. Especially since Van Rijn has several interesting titles to her name. 'Off piste sadly disappointing.</v>
      </c>
    </row>
    <row r="713" ht="15.75" customHeight="1">
      <c r="A713" s="1">
        <v>711.0</v>
      </c>
      <c r="B713" s="3">
        <v>0.0</v>
      </c>
      <c r="C713" s="3">
        <v>0.0</v>
      </c>
      <c r="D713" s="3">
        <v>0.0</v>
      </c>
      <c r="E713" s="3" t="s">
        <v>716</v>
      </c>
      <c r="F713" s="3" t="str">
        <f>IFERROR(__xludf.DUMMYFUNCTION("GOOGLETRANSLATE(E713,""nl"",""en"")"),"Female Inger Frimansson Island is the first book I read of this Swedish writer. The protagonist is Tobias Elmkvist and he is a writer. His father had an accident and it grants temporary odd jobs on his farm. His father lives here with his younger wife Sab"&amp;"ina. She has a child from a previous relationship, a mentally retarded boy who can imitate Elvis meritorious. Tobias, the son begins a superficial relationship with the wife of his father. A criminal villager gets air and try out this fact here to cash. H"&amp;"e is murdered, tracks are erased, the reader knows who did it and the question is whether an exposure volgt.Vrouweneiland just will not be exciting. Granted, the book contains passages nice rural Swedish life, but that is nothing compared to the inertia o"&amp;"f the story. Tobias is a writer of type zeurpot. He finds setback on his way out of the picture, and sombert depressed about his life. Not exactly a decisive person. Sabina, the wife of his father, has more features which point in that direction. The roma"&amp;"nce between Tobias Sabina, and is more or less fall out of the air. I found their relationship was not really aannemelijk.Het book suffers from too much consideration and elaboration. Sometimes there is an accelerating pace, but after lapping the survival"&amp;" and are generally followed the egocentric thoughts Tobias. He's not exactly a main character to identify with, Actually the disabled boy Adam - even the most sympathetic character. He does have something of his Elvis imitations and naive outlook on leven"&amp;".Al all determined not hit. Too many languages, too many words and too little tension. Quite a nice book for lovers of a description of the rural Swedish life or readers thoughts of navel gazing writer fascinating vinden.Maar exciting? Unusual? Distinctiv"&amp;"e? That not everything.")</f>
        <v>Female Inger Frimansson Island is the first book I read of this Swedish writer. The protagonist is Tobias Elmkvist and he is a writer. His father had an accident and it grants temporary odd jobs on his farm. His father lives here with his younger wife Sabina. She has a child from a previous relationship, a mentally retarded boy who can imitate Elvis meritorious. Tobias, the son begins a superficial relationship with the wife of his father. A criminal villager gets air and try out this fact here to cash. He is murdered, tracks are erased, the reader knows who did it and the question is whether an exposure volgt.Vrouweneiland just will not be exciting. Granted, the book contains passages nice rural Swedish life, but that is nothing compared to the inertia of the story. Tobias is a writer of type zeurpot. He finds setback on his way out of the picture, and sombert depressed about his life. Not exactly a decisive person. Sabina, the wife of his father, has more features which point in that direction. The romance between Tobias Sabina, and is more or less fall out of the air. I found their relationship was not really aannemelijk.Het book suffers from too much consideration and elaboration. Sometimes there is an accelerating pace, but after lapping the survival and are generally followed the egocentric thoughts Tobias. He's not exactly a main character to identify with, Actually the disabled boy Adam - even the most sympathetic character. He does have something of his Elvis imitations and naive outlook on leven.Al all determined not hit. Too many languages, too many words and too little tension. Quite a nice book for lovers of a description of the rural Swedish life or readers thoughts of navel gazing writer fascinating vinden.Maar exciting? Unusual? Distinctive? That not everything.</v>
      </c>
    </row>
    <row r="714" ht="15.75" customHeight="1">
      <c r="A714" s="1">
        <v>712.0</v>
      </c>
      <c r="B714" s="3">
        <v>0.0</v>
      </c>
      <c r="C714" s="3">
        <v>0.0</v>
      </c>
      <c r="D714" s="3">
        <v>0.0</v>
      </c>
      <c r="E714" s="3" t="s">
        <v>717</v>
      </c>
      <c r="F714" s="3" t="str">
        <f>IFERROR(__xludf.DUMMYFUNCTION("GOOGLETRANSLATE(E714,""nl"",""en"")"),"Henry Green has set itself a new challenge that is too ambitious. And he probably had better not doen.Ondanks be that the book is written very smoothly, the story is far from original, and it might just be copied from other books. You keep hoping for a pl"&amp;"ot twist that did not come. Frankly quite boring and very predictable story. And then suddenly out of nowhere a lock, because there's an end must be put to the story, which looks exactly like the rest of the book. Poorly concocted, not original and also a"&amp;" open end.")</f>
        <v>Henry Green has set itself a new challenge that is too ambitious. And he probably had better not doen.Ondanks be that the book is written very smoothly, the story is far from original, and it might just be copied from other books. You keep hoping for a plot twist that did not come. Frankly quite boring and very predictable story. And then suddenly out of nowhere a lock, because there's an end must be put to the story, which looks exactly like the rest of the book. Poorly concocted, not original and also a open end.</v>
      </c>
    </row>
    <row r="715" ht="15.75" customHeight="1">
      <c r="A715" s="1">
        <v>713.0</v>
      </c>
      <c r="B715" s="3">
        <v>1.0</v>
      </c>
      <c r="C715" s="3">
        <v>1.0</v>
      </c>
      <c r="D715" s="3">
        <v>1.0</v>
      </c>
      <c r="E715" s="3" t="s">
        <v>718</v>
      </c>
      <c r="F715" s="3" t="str">
        <f>IFERROR(__xludf.DUMMYFUNCTION("GOOGLETRANSLATE(E715,""nl"",""en"")"),"Mother Magda, the Greek friend of her daughter Naomi not stand and therefore does everything possible to sabotage the relationship. This is because the Greek painter does not fit into the rich environment of the family or is there more to it? As a mother "&amp;"Magda dies suddenly Janos is Greek friend the prime suspect, but it soon turns out that other attendees also may have a motive hebben..Dit makes you want to read anyway. Was it an accident or not and who did it now? Surprisingly, I found that it is not di"&amp;"rectly the book after the denouement. Other storylines for a bit. That makes for a well rounded whole. No open ended so.")</f>
        <v>Mother Magda, the Greek friend of her daughter Naomi not stand and therefore does everything possible to sabotage the relationship. This is because the Greek painter does not fit into the rich environment of the family or is there more to it? As a mother Magda dies suddenly Janos is Greek friend the prime suspect, but it soon turns out that other attendees also may have a motive hebben..Dit makes you want to read anyway. Was it an accident or not and who did it now? Surprisingly, I found that it is not directly the book after the denouement. Other storylines for a bit. That makes for a well rounded whole. No open ended so.</v>
      </c>
    </row>
    <row r="716" ht="15.75" customHeight="1">
      <c r="A716" s="1">
        <v>714.0</v>
      </c>
      <c r="B716" s="3">
        <v>1.0</v>
      </c>
      <c r="C716" s="3">
        <v>1.0</v>
      </c>
      <c r="D716" s="3">
        <v>1.0</v>
      </c>
      <c r="E716" s="3" t="s">
        <v>719</v>
      </c>
      <c r="F716" s="3" t="str">
        <f>IFERROR(__xludf.DUMMYFUNCTION("GOOGLETRANSLATE(E716,""nl"",""en"")"),"I had a wonderful experience two days ago (June 6, 2018). I underwent a healing by Master Healer Ezard Tamaki Maori. Overall, he pushed on (many) obstacles and I screamed in pain. I just could not imagine that hour. Now, two days later, I really have no w"&amp;"ords for this special experience. As if the language experience not doet.Die afternoon I flipped through the book 'Addicted to Love' by Jan Geurtz. I read this book in 2016 for the first time in one go off. Immediately afterwards I read three other books "&amp;"of his ""Freedom of thought,"" ""End of Education"" and ""About love and letting go."" Last May holiday (2018) I took 'Addicted to Love' again on holiday and read it again. Jan Geurtz has the gift of the ""how-what-why"" explaining to for me understandabl"&amp;"e taal.In Part I of his book (written in 2009), he puts in 12 short chapters identity and he describes stagnation in growth the conscience. He ascribes the love relationship and the cycle of samsara: the symptom of the basic misconception is that we are a"&amp;"lways concerned with happiness will pursue and misery from the road, and never 100% satisfied. The way the illusion of our own imperfection ever try to cover with the love and approval of others is a vicious whirlwind where ever you put batteries in and w"&amp;"hich never comes to an end komt.Deel II of his book on the spiritual path and in particular, the spiritual love affair. The choice of the spiritual path keeps releasing the relationship thinking. This means that you may or may not have a relationship no l"&amp;"onger regard as a life goal, but as a circumstance which may or may not come your way, and that you can learn and enjoy it as long as it lasts. In a spiritual relationship you lay no claim to the other, you have no right to the other, and you are solely r"&amp;"esponsible for your painful feelings. Your relationship is focused on autonomy and ending self-rejection. Finally describes Geurtz in Part II also forms of stagnation in the field of sexuality and relationships as sex addiction, love addiction and relatie"&amp;"verslaving.Ook during the May I read the book speaks the forbidden woman, Mary Magdalene on love 'Pamela Manger. The message of Geurtz to take responsibility for your painful emotions and this transform through meditation in love and clarity, I read her b"&amp;"ook back: ""If you have found yourself the point at which your block - this you can feel physically - go in there with your attention to. Gently go to the block piece, and environ you with gentle awareness, free of coercion. Anything goes there, whether i"&amp;"t's fear, anger or doubt. If you while you are in love, then you open the inner channel your soul energy. Have patience and gentleness as you block. It may be there, it's good. "". This book is Kribbe me really not very good at remaining. Well worth menti"&amp;"oning I am spiritually minded book ""The Hidden Wisdom of Erica Rijnsburger. This book is about the consciousness doctrine. This book explains how an ego is built up over a lifetime and how to love our ego melt into adulthood. By associating ourselves wit"&amp;"h our pain. By being present in what is present and can be at rest in which the presence (awareness). Through our sensations and their thoughts and feelings to be examined, breathing in a good way and present (mindful) plays an important role spelen.In Ch"&amp;"apter 18 of ""Addicted to Love"" Geurtz writes about the limitations of language in relation to the natural state his ""Ultimately, it's all on the spiritual path to achieving your perfect natural state of being. There are books written about the methods "&amp;"to achieve that nature, but a simple description of what that nature is actually now you will not find. That's because it does not directly describe. Descriptions are after all words, phrases, thoughts and the nature of the mind is the nature of these sen"&amp;"tences, words and thoughts. If you directly look at never seen 'something'. All experiences, all crushing and pleasures of samsara his experiences in the nature geest.'Ook though I can not give words; would have helped the healing to the realization of my"&amp;" perfect natural state of being? Or the natural healing of blockages that arose, as I was told prior to the healing period during my own baby? Sounds pretty nice, right? Curious about the book ""Addicted to Love""? I made each chapter a summary. Read it h"&amp;"ere: - https://angelathissenvanheeswijk.files.wordpress.com/2018/06/180608-verslaafd-aan-liefde.pdf- https://angelathissen.nl/2018/06/08/verslaafd-aan-liefde /")</f>
        <v>I had a wonderful experience two days ago (June 6, 2018). I underwent a healing by Master Healer Ezard Tamaki Maori. Overall, he pushed on (many) obstacles and I screamed in pain. I just could not imagine that hour. Now, two days later, I really have no words for this special experience. As if the language experience not doet.Die afternoon I flipped through the book 'Addicted to Love' by Jan Geurtz. I read this book in 2016 for the first time in one go off. Immediately afterwards I read three other books of his "Freedom of thought," "End of Education" and "About love and letting go." Last May holiday (2018) I took 'Addicted to Love' again on holiday and read it again. Jan Geurtz has the gift of the "how-what-why" explaining to for me understandable taal.In Part I of his book (written in 2009), he puts in 12 short chapters identity and he describes stagnation in growth the conscience. He ascribes the love relationship and the cycle of samsara: the symptom of the basic misconception is that we are always concerned with happiness will pursue and misery from the road, and never 100% satisfied. The way the illusion of our own imperfection ever try to cover with the love and approval of others is a vicious whirlwind where ever you put batteries in and which never comes to an end komt.Deel II of his book on the spiritual path and in particular, the spiritual love affair. The choice of the spiritual path keeps releasing the relationship thinking. This means that you may or may not have a relationship no longer regard as a life goal, but as a circumstance which may or may not come your way, and that you can learn and enjoy it as long as it lasts. In a spiritual relationship you lay no claim to the other, you have no right to the other, and you are solely responsible for your painful feelings. Your relationship is focused on autonomy and ending self-rejection. Finally describes Geurtz in Part II also forms of stagnation in the field of sexuality and relationships as sex addiction, love addiction and relatieverslaving.Ook during the May I read the book speaks the forbidden woman, Mary Magdalene on love 'Pamela Manger. The message of Geurtz to take responsibility for your painful emotions and this transform through meditation in love and clarity, I read her book back: "If you have found yourself the point at which your block - this you can feel physically - go in there with your attention to. Gently go to the block piece, and environ you with gentle awareness, free of coercion. Anything goes there, whether it's fear, anger or doubt. If you while you are in love, then you open the inner channel your soul energy. Have patience and gentleness as you block. It may be there, it's good. ". This book is Kribbe me really not very good at remaining. Well worth mentioning I am spiritually minded book "The Hidden Wisdom of Erica Rijnsburger. This book is about the consciousness doctrine. This book explains how an ego is built up over a lifetime and how to love our ego melt into adulthood. By associating ourselves with our pain. By being present in what is present and can be at rest in which the presence (awareness). Through our sensations and their thoughts and feelings to be examined, breathing in a good way and present (mindful) plays an important role spelen.In Chapter 18 of "Addicted to Love" Geurtz writes about the limitations of language in relation to the natural state his "Ultimately, it's all on the spiritual path to achieving your perfect natural state of being. There are books written about the methods to achieve that nature, but a simple description of what that nature is actually now you will not find. That's because it does not directly describe. Descriptions are after all words, phrases, thoughts and the nature of the mind is the nature of these sentences, words and thoughts. If you directly look at never seen 'something'. All experiences, all crushing and pleasures of samsara his experiences in the nature geest.'Ook though I can not give words; would have helped the healing to the realization of my perfect natural state of being? Or the natural healing of blockages that arose, as I was told prior to the healing period during my own baby? Sounds pretty nice, right? Curious about the book "Addicted to Love"? I made each chapter a summary. Read it here: - https://angelathissenvanheeswijk.files.wordpress.com/2018/06/180608-verslaafd-aan-liefde.pdf- https://angelathissen.nl/2018/06/08/verslaafd-aan-liefde /</v>
      </c>
    </row>
    <row r="717" ht="15.75" customHeight="1">
      <c r="A717" s="1">
        <v>715.0</v>
      </c>
      <c r="B717" s="3">
        <v>0.0</v>
      </c>
      <c r="C717" s="3">
        <v>0.0</v>
      </c>
      <c r="D717" s="3">
        <v>0.0</v>
      </c>
      <c r="E717" s="3" t="s">
        <v>720</v>
      </c>
      <c r="F717" s="3" t="str">
        <f>IFERROR(__xludf.DUMMYFUNCTION("GOOGLETRANSLATE(E717,""nl"",""en"")"),"I found the book fall very disappointing. The death of the mother, caused by the children of love, I was very far-fetched. The heavily loaded topic when pedophilia was dismissed very weak. I finished the book in hopes det end still a bit of satisfaction b"&amp;"ut unfortunately did.")</f>
        <v>I found the book fall very disappointing. The death of the mother, caused by the children of love, I was very far-fetched. The heavily loaded topic when pedophilia was dismissed very weak. I finished the book in hopes det end still a bit of satisfaction but unfortunately did.</v>
      </c>
    </row>
    <row r="718" ht="15.75" customHeight="1">
      <c r="A718" s="1">
        <v>716.0</v>
      </c>
      <c r="B718" s="3">
        <v>0.0</v>
      </c>
      <c r="C718" s="3">
        <v>0.0</v>
      </c>
      <c r="D718" s="3">
        <v>0.0</v>
      </c>
      <c r="E718" s="3" t="s">
        <v>721</v>
      </c>
      <c r="F718" s="3" t="str">
        <f>IFERROR(__xludf.DUMMYFUNCTION("GOOGLETRANSLATE(E718,""nl"",""en"")"),"Student Theology Kevin faces during a car with a phone containing a mystery, as he mystery caller, the car does not solve detonate, barely knows bring the car to safety to and themselves and the car actually explodes, research does nothing, the perpetrato"&amp;"rs do not stop, he again gives a riddle and then he commits again aanslag.De police are baffled, they always walk behind the facts, slowly but surely tearing past Kevin in which your ancestors seems to be the current gebeurtenissen.Dit book received via H"&amp;"ebban high valuations, but I have no idea why it is so terribly vague story, I can not make sausage, maybe something for the readers Stephen King, at least not for me.")</f>
        <v>Student Theology Kevin faces during a car with a phone containing a mystery, as he mystery caller, the car does not solve detonate, barely knows bring the car to safety to and themselves and the car actually explodes, research does nothing, the perpetrators do not stop, he again gives a riddle and then he commits again aanslag.De police are baffled, they always walk behind the facts, slowly but surely tearing past Kevin in which your ancestors seems to be the current gebeurtenissen.Dit book received via Hebban high valuations, but I have no idea why it is so terribly vague story, I can not make sausage, maybe something for the readers Stephen King, at least not for me.</v>
      </c>
    </row>
    <row r="719" ht="15.75" customHeight="1">
      <c r="A719" s="1">
        <v>717.0</v>
      </c>
      <c r="B719" s="3">
        <v>0.0</v>
      </c>
      <c r="C719" s="3">
        <v>0.0</v>
      </c>
      <c r="D719" s="3">
        <v>0.0</v>
      </c>
      <c r="E719" s="3" t="s">
        <v>722</v>
      </c>
      <c r="F719" s="3" t="str">
        <f>IFERROR(__xludf.DUMMYFUNCTION("GOOGLETRANSLATE(E719,""nl"",""en"")"),"Many Swedish writers feel called to bring a piece to pick the great success that Stieg Larsson is currently enjoying. But a new Larsson Kepler far from being yet according to the belly band in this thriller, the debut of Lars Kepler, he is the new Stieg L"&amp;"arsson (Lars Kepler: From the land of Stieg Larsson / Lars Kepler enchants readers like Stieg Larsson which does). The latter is now, after his Millennium trilogy world famous, especially now filming the three that were made following these novels, plenty"&amp;" of running in cinemas (and soon arrive at KRO detectives). Incidentally brought the publication of this book in Sweden launched a search for these hitherto unknown writer and guess what: Kepler is the pseudonym of the writer couple Alexander and Alexandr"&amp;"a Ahndoril.Overigens Kepler is the third known Larsson, so after visiting last autumn thriller Fast money by Jens Lapidus.Maar is that true? Now, with the book Hypnosis least not. This voluminous book of 557 pages is rather a disappointment. Because the b"&amp;"ook as drawn in the narrative form, lacks the suspense and tension that must still own a good thriller.Het book revolves around a psychiatrist Erik Maria Bark hypnotizing a fifteen-year-old seriously injured boy, very reluctantly, but committed pushed by "&amp;"police inspector Joona Linna, which is apparently the spindle will constitute a series of thrillers. After hypnosis boy that he is responsible for the slaughter of his parents and sister and then follows the presentation of a series of violent events, alt"&amp;"hough interrupted by a description of the relationship that bark with his wife Simone and the strange disappearance of their problem son Benjamin. This last event and the search for the missing boy make the most of the roman.Het is a complex book and two "&amp;"causes lie in this respect: first the unnecessarily long drawn out story, and then the fact that some information in the first 300 pages s of the book is explained only in the middle of the novel. Indeed, everything takes place in the present, but halfway"&amp;" through the book we're suddenly 10 years back in time and unresolved questions stated in the first part, including the reasons why Eric Maria Bark is stopped with hypnosis, and the cause of the conflict between Eric and his wife Simone. Only after the pr"&amp;"esent was all explained, there will be some tension in the book. You are also going smoothly with the story, in contrast to the first part of the book is rather dull and confused, and a slow pace, the story shoots off and remains in circles draaien.Ik mis"&amp;"s many components a thriller normally contains: suspense, plot twists, enthusiasm and instead find tediousness, dullness and a rough narrative style, which does not make easy reading. The book you, especially in the beginning drags, making you quickly lay"&amp;" up because you often do not participate in the events and all the facts yet again wants to put straight. You'll be also required at times to scroll back. I find it all in all a very mediocre book!")</f>
        <v>Many Swedish writers feel called to bring a piece to pick the great success that Stieg Larsson is currently enjoying. But a new Larsson Kepler far from being yet according to the belly band in this thriller, the debut of Lars Kepler, he is the new Stieg Larsson (Lars Kepler: From the land of Stieg Larsson / Lars Kepler enchants readers like Stieg Larsson which does). The latter is now, after his Millennium trilogy world famous, especially now filming the three that were made following these novels, plenty of running in cinemas (and soon arrive at KRO detectives). Incidentally brought the publication of this book in Sweden launched a search for these hitherto unknown writer and guess what: Kepler is the pseudonym of the writer couple Alexander and Alexandra Ahndoril.Overigens Kepler is the third known Larsson, so after visiting last autumn thriller Fast money by Jens Lapidus.Maar is that true? Now, with the book Hypnosis least not. This voluminous book of 557 pages is rather a disappointment. Because the book as drawn in the narrative form, lacks the suspense and tension that must still own a good thriller.Het book revolves around a psychiatrist Erik Maria Bark hypnotizing a fifteen-year-old seriously injured boy, very reluctantly, but committed pushed by police inspector Joona Linna, which is apparently the spindle will constitute a series of thrillers. After hypnosis boy that he is responsible for the slaughter of his parents and sister and then follows the presentation of a series of violent events, although interrupted by a description of the relationship that bark with his wife Simone and the strange disappearance of their problem son Benjamin. This last event and the search for the missing boy make the most of the roman.Het is a complex book and two causes lie in this respect: first the unnecessarily long drawn out story, and then the fact that some information in the first 300 pages s of the book is explained only in the middle of the novel. Indeed, everything takes place in the present, but halfway through the book we're suddenly 10 years back in time and unresolved questions stated in the first part, including the reasons why Eric Maria Bark is stopped with hypnosis, and the cause of the conflict between Eric and his wife Simone. Only after the present was all explained, there will be some tension in the book. You are also going smoothly with the story, in contrast to the first part of the book is rather dull and confused, and a slow pace, the story shoots off and remains in circles draaien.Ik miss many components a thriller normally contains: suspense, plot twists, enthusiasm and instead find tediousness, dullness and a rough narrative style, which does not make easy reading. The book you, especially in the beginning drags, making you quickly lay up because you often do not participate in the events and all the facts yet again wants to put straight. You'll be also required at times to scroll back. I find it all in all a very mediocre book!</v>
      </c>
    </row>
    <row r="720" ht="15.75" customHeight="1">
      <c r="A720" s="1">
        <v>718.0</v>
      </c>
      <c r="B720" s="3">
        <v>0.0</v>
      </c>
      <c r="C720" s="3">
        <v>0.0</v>
      </c>
      <c r="D720" s="3">
        <v>0.0</v>
      </c>
      <c r="E720" s="3" t="s">
        <v>723</v>
      </c>
      <c r="F720" s="3" t="str">
        <f>IFERROR(__xludf.DUMMYFUNCTION("GOOGLETRANSLATE(E720,""nl"",""en"")"),"The book I was a bit disappointing compared to the phenomenal Saturday. According to the back cover of the sexual mores of the sixties debit would be how the relationship between the two protagonists do not come to fruition, but outside it obliged to marr"&amp;"y, I do not see how this morality really affect certain decisions. How different was that on Saturday, it was a vivid document of our time and how to fit the relationships therein. I often had the feeling that some branch lines only distract from the real"&amp;" story, so keep the meetings between the lovers and their parents a tad shallow. Why Edward's mother had been wrong with a brain disorder? Such metaphors work to be forced to put the subject to enforce. Where this novel excels is in how McEwan almost noth"&amp;"ing - two young people who do not dare to give to each other - still manages to build an immense tension.")</f>
        <v>The book I was a bit disappointing compared to the phenomenal Saturday. According to the back cover of the sexual mores of the sixties debit would be how the relationship between the two protagonists do not come to fruition, but outside it obliged to marry, I do not see how this morality really affect certain decisions. How different was that on Saturday, it was a vivid document of our time and how to fit the relationships therein. I often had the feeling that some branch lines only distract from the real story, so keep the meetings between the lovers and their parents a tad shallow. Why Edward's mother had been wrong with a brain disorder? Such metaphors work to be forced to put the subject to enforce. Where this novel excels is in how McEwan almost nothing - two young people who do not dare to give to each other - still manages to build an immense tension.</v>
      </c>
    </row>
    <row r="721" ht="15.75" customHeight="1">
      <c r="A721" s="1">
        <v>719.0</v>
      </c>
      <c r="B721" s="3">
        <v>0.0</v>
      </c>
      <c r="C721" s="3">
        <v>0.0</v>
      </c>
      <c r="D721" s="3">
        <v>1.0</v>
      </c>
      <c r="E721" s="3" t="s">
        <v>724</v>
      </c>
      <c r="F721" s="3" t="str">
        <f>IFERROR(__xludf.DUMMYFUNCTION("GOOGLETRANSLATE(E721,""nl"",""en"")"),"The story begins in the prison where Ash once again get passed completely through a few other criminals. His health is accelerating back and everything starts getting him less interesseren.Tijdens his evaluation he sees the chance that he will be released"&amp;" also very bleak. Until Dr. Alice McDonald should ask for his release for a special case. The Puppeteer would have struck again. It has indeed resurfaced a corpse with a plastic doll in her abdomen sewn. A few years ago, Ash had almost caught him. That mo"&amp;"ment he will never forget. He almost had grazed him, but despite all efforts, all his perseverance, he managed to escape. Ash has never himself vergeven.Terwijl Dr.Alice McDonald does everything to achieve the release of Ash, Ash thinks of something compl"&amp;"etely different. He would have to take desperate revenge on the person responsible for his imprisonment. That of course is not as simple as he constantly Dr. Alice McDonald eye become gehouden.Wanneer they start investigating the Puppeteer, Ash and Alice "&amp;"decide all old files even after sifting. Maybe they have something overlooked? Alice then tries very carefully to run all after what has already been researching the Puppeteer. This proves more difficult than expected. There appear because many documents "&amp;"have disappeared. At one point they even the corpse in the morgue was not found. How should they ever resolve this case in this way? Meanwhile, Ash is regularly harassed by the criminals harassing him even in jail. They let him only too clearly that he mu"&amp;"st be careful, because they keep him in the gaten.Lukt Ash and Alice to once and for all to resolve the case of the Puppeteer? And Ash gets his chance for revenge? The beginning of the story reads messy. I struggled to get into the story because it was a "&amp;"tangle of feelings. The story soon begins with the abuse of other criminals against Ash and why you read just a little further on. The book works very much the most exciting moments at the end. Although the events surrounding the Puppeteer very lurid and "&amp;"as described, you notice none of the tension or fear what would have felt his victims. I found personally very sorry. The story thus became exciting only when they approach the offender began to arrive, and two people were missing. I also found the relati"&amp;"onship between Ash and Alice very confusing. One minute Alice is a mature and intelligent woman, and at other times she comes across as a very young and inexperienced person. This made the discussions between Ash and Alice very special. I always doubted o"&amp;"r more between the two tactics than just colleagues, where sometimes a father-daughter relationship leek.Al in all I thought it was a pretty good book even though there were more detective thriller elements than what I nevertheless found somewhat disappoi"&amp;"nting.")</f>
        <v>The story begins in the prison where Ash once again get passed completely through a few other criminals. His health is accelerating back and everything starts getting him less interesseren.Tijdens his evaluation he sees the chance that he will be released also very bleak. Until Dr. Alice McDonald should ask for his release for a special case. The Puppeteer would have struck again. It has indeed resurfaced a corpse with a plastic doll in her abdomen sewn. A few years ago, Ash had almost caught him. That moment he will never forget. He almost had grazed him, but despite all efforts, all his perseverance, he managed to escape. Ash has never himself vergeven.Terwijl Dr.Alice McDonald does everything to achieve the release of Ash, Ash thinks of something completely different. He would have to take desperate revenge on the person responsible for his imprisonment. That of course is not as simple as he constantly Dr. Alice McDonald eye become gehouden.Wanneer they start investigating the Puppeteer, Ash and Alice decide all old files even after sifting. Maybe they have something overlooked? Alice then tries very carefully to run all after what has already been researching the Puppeteer. This proves more difficult than expected. There appear because many documents have disappeared. At one point they even the corpse in the morgue was not found. How should they ever resolve this case in this way? Meanwhile, Ash is regularly harassed by the criminals harassing him even in jail. They let him only too clearly that he must be careful, because they keep him in the gaten.Lukt Ash and Alice to once and for all to resolve the case of the Puppeteer? And Ash gets his chance for revenge? The beginning of the story reads messy. I struggled to get into the story because it was a tangle of feelings. The story soon begins with the abuse of other criminals against Ash and why you read just a little further on. The book works very much the most exciting moments at the end. Although the events surrounding the Puppeteer very lurid and as described, you notice none of the tension or fear what would have felt his victims. I found personally very sorry. The story thus became exciting only when they approach the offender began to arrive, and two people were missing. I also found the relationship between Ash and Alice very confusing. One minute Alice is a mature and intelligent woman, and at other times she comes across as a very young and inexperienced person. This made the discussions between Ash and Alice very special. I always doubted or more between the two tactics than just colleagues, where sometimes a father-daughter relationship leek.Al in all I thought it was a pretty good book even though there were more detective thriller elements than what I nevertheless found somewhat disappointing.</v>
      </c>
    </row>
    <row r="722" ht="15.75" customHeight="1">
      <c r="A722" s="1">
        <v>720.0</v>
      </c>
      <c r="B722" s="3">
        <v>0.0</v>
      </c>
      <c r="C722" s="3">
        <v>0.0</v>
      </c>
      <c r="D722" s="3">
        <v>0.0</v>
      </c>
      <c r="E722" s="3" t="s">
        <v>725</v>
      </c>
      <c r="F722" s="3" t="str">
        <f>IFERROR(__xludf.DUMMYFUNCTION("GOOGLETRANSLATE(E722,""nl"",""en"")"),"Donna Leon is originally from America but has lived in Venice. She just loves the city and Venice is also the setting for all of her books. She is known for her detective novels starring Commissioner Brunetti. For Heavenly jewels Leon makes a trip to anot"&amp;"her genre not immediately found a body. The style remains recognizable, but the step is risky and not quite geslaagd.Muziekwetenschapper Caterina Pellegrini will get the chance in her favorite city of Venice research to do two mysterious boxes full of doc"&amp;"uments. She is a lawyer hired two wealthy cousins ​​looking to move to the legacy of Agostino Steffani, a composer / Abbe from the seventeenth century. Steffani seems as cousins ​​have left a treasure of the ancestors of the cousins. Pellegrini was fascin"&amp;"ated by the story and especially interested in hidden compositions and scores of Steffani. As they become more papers investigating the case, the story becomes more interesting. Steffani has hidden his involvement in a murder? And there is actually a trea"&amp;"sure? Leon leads the reader Heavenly jewels actually a kind of history lesson. The course is about the life of Steffani and its role in the baroque music, the religious essence and life of some wealthy. Besides examining Pellegrini, described also play ex"&amp;"tensively the relationship between her and the lawyer and her and her sister a role. This adds variety, but which story lines remain reasonable on the surface. Although the book is labeled as a literary thriller, the history lesson is too little really ex"&amp;"citing. Of course there is curiosity about the documents in the case and to privacy of Pellegrini, but the punch literary novel would do more here in place zijn.Literair the book because it. Especially the descriptions of the events in the seventeenth cen"&amp;"tury and the analysis of the baroque music pull it to a higher level. The writing style is sometimes stately and dignified. As Leon does so often, she also makes this story again using Italian passages. This makes Heavenly jewels credible and authentic, b"&amp;"ut occasionally difficult to follow for those who do not speak language is.De history lesson sometimes seems about to go into a fairy tale. However, a fairy tale like a candle goes out. The ending is surprising, but the stocking is settled quickly. Leon's"&amp;" story seems off reeling and that is unfortunate. All in all it is a unique book with lots of information, but too little exciting and penetrating to hang long stay.")</f>
        <v>Donna Leon is originally from America but has lived in Venice. She just loves the city and Venice is also the setting for all of her books. She is known for her detective novels starring Commissioner Brunetti. For Heavenly jewels Leon makes a trip to another genre not immediately found a body. The style remains recognizable, but the step is risky and not quite geslaagd.Muziekwetenschapper Caterina Pellegrini will get the chance in her favorite city of Venice research to do two mysterious boxes full of documents. She is a lawyer hired two wealthy cousins ​​looking to move to the legacy of Agostino Steffani, a composer / Abbe from the seventeenth century. Steffani seems as cousins ​​have left a treasure of the ancestors of the cousins. Pellegrini was fascinated by the story and especially interested in hidden compositions and scores of Steffani. As they become more papers investigating the case, the story becomes more interesting. Steffani has hidden his involvement in a murder? And there is actually a treasure? Leon leads the reader Heavenly jewels actually a kind of history lesson. The course is about the life of Steffani and its role in the baroque music, the religious essence and life of some wealthy. Besides examining Pellegrini, described also play extensively the relationship between her and the lawyer and her and her sister a role. This adds variety, but which story lines remain reasonable on the surface. Although the book is labeled as a literary thriller, the history lesson is too little really exciting. Of course there is curiosity about the documents in the case and to privacy of Pellegrini, but the punch literary novel would do more here in place zijn.Literair the book because it. Especially the descriptions of the events in the seventeenth century and the analysis of the baroque music pull it to a higher level. The writing style is sometimes stately and dignified. As Leon does so often, she also makes this story again using Italian passages. This makes Heavenly jewels credible and authentic, but occasionally difficult to follow for those who do not speak language is.De history lesson sometimes seems about to go into a fairy tale. However, a fairy tale like a candle goes out. The ending is surprising, but the stocking is settled quickly. Leon's story seems off reeling and that is unfortunate. All in all it is a unique book with lots of information, but too little exciting and penetrating to hang long stay.</v>
      </c>
    </row>
    <row r="723" ht="15.75" customHeight="1">
      <c r="A723" s="1">
        <v>721.0</v>
      </c>
      <c r="B723" s="3">
        <v>1.0</v>
      </c>
      <c r="C723" s="3">
        <v>1.0</v>
      </c>
      <c r="D723" s="3">
        <v>1.0</v>
      </c>
      <c r="E723" s="3" t="s">
        <v>726</v>
      </c>
      <c r="F723" s="3" t="str">
        <f>IFERROR(__xludf.DUMMYFUNCTION("GOOGLETRANSLATE(E723,""nl"",""en"")"),"Well, contemporary, compelling and exciting story. Beautifully composed and constructed. Once started .... To further all know!")</f>
        <v>Well, contemporary, compelling and exciting story. Beautifully composed and constructed. Once started .... To further all know!</v>
      </c>
    </row>
    <row r="724" ht="15.75" customHeight="1">
      <c r="A724" s="1">
        <v>722.0</v>
      </c>
      <c r="B724" s="3">
        <v>1.0</v>
      </c>
      <c r="C724" s="3">
        <v>0.0</v>
      </c>
      <c r="D724" s="3">
        <v>1.0</v>
      </c>
      <c r="E724" s="3" t="s">
        <v>727</v>
      </c>
      <c r="F724" s="3" t="str">
        <f>IFERROR(__xludf.DUMMYFUNCTION("GOOGLETRANSLATE(E724,""nl"",""en"")"),"Randy Susan Meyers was born in Brooklyn, New York. At a young age she read a lot, and soon predominantly literature describing social issues. Possibly because she grew up in a family with an abusive father, she has a highly developed sense of justice. Thi"&amp;"s was expressed in a particular interest in social discussions and the dream to want to change the world. After studying Meyers moved to Berkeley, California, in the hope that make her dream. But eventually she returned after a while somewhat disillusione"&amp;"d back to her hometown, where she married and had two daughters. Thus they exchanged, as she says on her website, the banners for the diapers. But continued her involvement because once her children were old enough, Meyers plunged into social work. Domest"&amp;"ic violence, with all its consequences, had her attention. Not only victims, perpetrators and also affected by this violence, disadvantaged youth. The above issues are all to be found in Shadow Side. A psychological novel, like the other books of this aut"&amp;"hor, takes place in the family and family atmosphere. Shadow Side is no exciting story, as the subtitle suggests. We often do not know what goes on in the shadows of a seemingly happy marriage, which concealed dramas are behind every door. As the marriage"&amp;" of Maddy and Ben. She is an intelligent, caring wife and a social worker. He became a successful lawyer and shrewd. Together they have three children, Emma, ​​Gracie and Caleb. Maddy groaning under the yoke of her marriage: Ben has a bad temper and mood "&amp;"swings determine the atmosphere at home. Ben gives her constantly feel they are lacking and knows every situation as manipulating Maddy, tired as she was, always admits again. To keep everything under control, she regularly seeks refuge in her tranquilize"&amp;"rs. And despite being in her work is in daily contact with women who are dealing with domestic violence, Maddy dare not itself face to see how her home situation eerily similar in many of its clients. If at a certain moment a frightened and angry Ben caus"&amp;"ed a serious car accident in which Maddy seriously injured, are both in the period following painfully confronted with themselves and with the shadow side of their relationship. This novel is told from three perspectives, which Maddy, Ben and their fiftee"&amp;"n-year-old daughter Emma. Undoubtedly from its own experience the author wants this to draw attention to the position of the perpetrator, Ben so in this case. Yet it seems the character of Ben, but will not come to life. His feelings of regret and self-re"&amp;"flection are discussed, but this remains superficial. In contrast, the sadness and the impotence of Maddy moving. Her brain injury after the accident and may be permanently prevented from operating its normal. Her frustration and fear are painful and almo"&amp;"st tangible. In the book's attention to communication within the family, often in household dialogues, which slow down the story eventually. Daughter Emma gets a lot of responsibility assigned by her father, so even that is not credible, because grandpare"&amp;"nts are frequently present in the household, but did not intervene. Emma eventually collapses under that pressure comes late in the book at issue and then as soon pass. This author did not do justice to the character of Emma position. But the same applies"&amp;" to the outline of the marriage before the accident occurred. Although the reader knows from the back cover of the book on bullying behavior Ben and pills addiction Maddy, but emotional blackmail could have been sharper explained. Basically this is defini"&amp;"tely a strong and realistic story, precisely because of the focus on psychological violence within a relationship, but there are too many loose ends, as if the story was completed unfortunately too quickly.")</f>
        <v>Randy Susan Meyers was born in Brooklyn, New York. At a young age she read a lot, and soon predominantly literature describing social issues. Possibly because she grew up in a family with an abusive father, she has a highly developed sense of justice. This was expressed in a particular interest in social discussions and the dream to want to change the world. After studying Meyers moved to Berkeley, California, in the hope that make her dream. But eventually she returned after a while somewhat disillusioned back to her hometown, where she married and had two daughters. Thus they exchanged, as she says on her website, the banners for the diapers. But continued her involvement because once her children were old enough, Meyers plunged into social work. Domestic violence, with all its consequences, had her attention. Not only victims, perpetrators and also affected by this violence, disadvantaged youth. The above issues are all to be found in Shadow Side. A psychological novel, like the other books of this author, takes place in the family and family atmosphere. Shadow Side is no exciting story, as the subtitle suggests. We often do not know what goes on in the shadows of a seemingly happy marriage, which concealed dramas are behind every door. As the marriage of Maddy and Ben. She is an intelligent, caring wife and a social worker. He became a successful lawyer and shrewd. Together they have three children, Emma, ​​Gracie and Caleb. Maddy groaning under the yoke of her marriage: Ben has a bad temper and mood swings determine the atmosphere at home. Ben gives her constantly feel they are lacking and knows every situation as manipulating Maddy, tired as she was, always admits again. To keep everything under control, she regularly seeks refuge in her tranquilizers. And despite being in her work is in daily contact with women who are dealing with domestic violence, Maddy dare not itself face to see how her home situation eerily similar in many of its clients. If at a certain moment a frightened and angry Ben caused a serious car accident in which Maddy seriously injured, are both in the period following painfully confronted with themselves and with the shadow side of their relationship. This novel is told from three perspectives, which Maddy, Ben and their fifteen-year-old daughter Emma. Undoubtedly from its own experience the author wants this to draw attention to the position of the perpetrator, Ben so in this case. Yet it seems the character of Ben, but will not come to life. His feelings of regret and self-reflection are discussed, but this remains superficial. In contrast, the sadness and the impotence of Maddy moving. Her brain injury after the accident and may be permanently prevented from operating its normal. Her frustration and fear are painful and almost tangible. In the book's attention to communication within the family, often in household dialogues, which slow down the story eventually. Daughter Emma gets a lot of responsibility assigned by her father, so even that is not credible, because grandparents are frequently present in the household, but did not intervene. Emma eventually collapses under that pressure comes late in the book at issue and then as soon pass. This author did not do justice to the character of Emma position. But the same applies to the outline of the marriage before the accident occurred. Although the reader knows from the back cover of the book on bullying behavior Ben and pills addiction Maddy, but emotional blackmail could have been sharper explained. Basically this is definitely a strong and realistic story, precisely because of the focus on psychological violence within a relationship, but there are too many loose ends, as if the story was completed unfortunately too quickly.</v>
      </c>
    </row>
    <row r="725" ht="15.75" customHeight="1">
      <c r="A725" s="1">
        <v>723.0</v>
      </c>
      <c r="B725" s="3">
        <v>1.0</v>
      </c>
      <c r="C725" s="3">
        <v>1.0</v>
      </c>
      <c r="D725" s="3">
        <v>1.0</v>
      </c>
      <c r="E725" s="3" t="s">
        <v>728</v>
      </c>
      <c r="F725" s="3" t="str">
        <f>IFERROR(__xludf.DUMMYFUNCTION("GOOGLETRANSLATE(E725,""nl"",""en"")"),"The First World War (1914-1918) was an unprecedented brutal war with millions of casualties. After six weeks were already more or less fixed fronts, and what followed was four years of trench warfare. Soldiers were living in a trench a living hell, especi"&amp;"ally in autumn, winter and spring conditions were harsh. You fell to your knees in mud, everything was wet and dirty, the most common result 'trench foot' swollen, infected and dying feet. Trenches collapsed regularly and pests - especially rats - flouris"&amp;"hed, and also brought the necessary mee.Maar diseases with the worst were the agony and loneliness in which the soldiers were exposed. Every minute could be your last, or that of your friend. Complete disclosures were killed. Those who survived members of"&amp;"ten delusional, talking to himself and turned completely door.Ook there were soldiers who declared a conscientious objector, so-called 'white feather'. On the men looked down, they were seen as cowards. A white feather was sometimes used as an orderly in "&amp;"the field hospital, but usually stretcher-bearer had to get as injuries and deaths on the battlefield. They were easy targets for German sluipschutters.Het bearing story of The white feather is this war. Seventeen-year-old English Tristan Sadler occurs as"&amp;" a year earlier in 1916, in order to go to the front. He is young and naive, and knows not where he starts. During his training at the military academy Aldershot learns Will Bancroft know and a friendship between the two jongens.Al develops quickly become"&amp;"s clear that Tristan cherishes romantic feelings for men, and especially for Will. Sometimes Will answered these feelings, to turn around and ignore him for weeks himself the next moment Tristan. Similarly on the battlefield where they mailed worden.In Se"&amp;"ptember 1919, the war has been over a year, visit Tristan Will's sister, Marian. He wants to give her the letters they sent during the war to Will. But Tristan wants more, he wants to tell her about the death of Will, and his own role. Will put in France "&amp;"in 1917, his weapon down, he did not want to fight anymore. But he was no ordinary white feather, he turned an absolutist, he would have nothing more to do with the war. And then was the death penalty, Will was summarily gefusilleerd.John Boyne has built "&amp;"the story very well. It jumps back and forth between 1916 and 1919, looking casually back at the youth of Tristan, Will and Marian, and concludes with the final words and thoughts of Tristan as eighty. The story, however, is not just about the First World"&amp;" War, it is also about homosexuality, friendship, fear, rejection, guilt, shame and despair. Boyne describes all this very honest and forces you to think. For example, whether a white feather really was such a coward, namely his refusal meant certain deat"&amp;"h and cried shame on his family. White feathers were (and are!) Not mentioned on war monuments, though they have not bestaan.Boyne have good writing and never let him swinging loose ends. The dialogues are good and characters come to life. In short, a phe"&amp;"nomenal boek.Tot Tristan finally gets a moment the word 'In Aldershot, they learned not fight us, but as long as possible to stay alive. As if we were dead, but it could still stretch a few days or weeks if we could get along [...] The barracks was full o"&amp;"f spirits, Marian, you understand? We seemed to be dead before we vertrokken.'Vertaald from England by Mechteld Jansen.")</f>
        <v>The First World War (1914-1918) was an unprecedented brutal war with millions of casualties. After six weeks were already more or less fixed fronts, and what followed was four years of trench warfare. Soldiers were living in a trench a living hell, especially in autumn, winter and spring conditions were harsh. You fell to your knees in mud, everything was wet and dirty, the most common result 'trench foot' swollen, infected and dying feet. Trenches collapsed regularly and pests - especially rats - flourished, and also brought the necessary mee.Maar diseases with the worst were the agony and loneliness in which the soldiers were exposed. Every minute could be your last, or that of your friend. Complete disclosures were killed. Those who survived members often delusional, talking to himself and turned completely door.Ook there were soldiers who declared a conscientious objector, so-called 'white feather'. On the men looked down, they were seen as cowards. A white feather was sometimes used as an orderly in the field hospital, but usually stretcher-bearer had to get as injuries and deaths on the battlefield. They were easy targets for German sluipschutters.Het bearing story of The white feather is this war. Seventeen-year-old English Tristan Sadler occurs as a year earlier in 1916, in order to go to the front. He is young and naive, and knows not where he starts. During his training at the military academy Aldershot learns Will Bancroft know and a friendship between the two jongens.Al develops quickly becomes clear that Tristan cherishes romantic feelings for men, and especially for Will. Sometimes Will answered these feelings, to turn around and ignore him for weeks himself the next moment Tristan. Similarly on the battlefield where they mailed worden.In September 1919, the war has been over a year, visit Tristan Will's sister, Marian. He wants to give her the letters they sent during the war to Will. But Tristan wants more, he wants to tell her about the death of Will, and his own role. Will put in France in 1917, his weapon down, he did not want to fight anymore. But he was no ordinary white feather, he turned an absolutist, he would have nothing more to do with the war. And then was the death penalty, Will was summarily gefusilleerd.John Boyne has built the story very well. It jumps back and forth between 1916 and 1919, looking casually back at the youth of Tristan, Will and Marian, and concludes with the final words and thoughts of Tristan as eighty. The story, however, is not just about the First World War, it is also about homosexuality, friendship, fear, rejection, guilt, shame and despair. Boyne describes all this very honest and forces you to think. For example, whether a white feather really was such a coward, namely his refusal meant certain death and cried shame on his family. White feathers were (and are!) Not mentioned on war monuments, though they have not bestaan.Boyne have good writing and never let him swinging loose ends. The dialogues are good and characters come to life. In short, a phenomenal boek.Tot Tristan finally gets a moment the word 'In Aldershot, they learned not fight us, but as long as possible to stay alive. As if we were dead, but it could still stretch a few days or weeks if we could get along [...] The barracks was full of spirits, Marian, you understand? We seemed to be dead before we vertrokken.'Vertaald from England by Mechteld Jansen.</v>
      </c>
    </row>
    <row r="726" ht="15.75" customHeight="1">
      <c r="A726" s="1">
        <v>724.0</v>
      </c>
      <c r="B726" s="3">
        <v>1.0</v>
      </c>
      <c r="C726" s="3">
        <v>1.0</v>
      </c>
      <c r="D726" s="3">
        <v>1.0</v>
      </c>
      <c r="E726" s="3" t="s">
        <v>729</v>
      </c>
      <c r="F726" s="3" t="str">
        <f>IFERROR(__xludf.DUMMYFUNCTION("GOOGLETRANSLATE(E726,""nl"",""en"")"),"Along the abyss Carla Norton.werd she kidnapped by a monster and tortured for four years in his basement. Now she is already years free, but a gevecht.Dan still every day a new case in the news. The 13-year-old Tilly has just freed from the hands of a sad"&amp;"istic pedophile. When her parents Reeve ask their daughter to assist, Reeve discovered that the Tilly Reeve appears at first sight a normal young woman of 22 years. But ten years earlier nightmare is not over: the mastermind behind the kidnapping her stil"&amp;"l keeps an eye ... .Dr. Lerner asks Reeve to speak to the parents of Tilly to Cavanaugh, he specializes in treating victims Tilly, but to protect her parents seek some kind of reference before they expose a strange man their daughter again. The click Reev"&amp;"e knows between the two girls, and soon the Tilly confidence to win over. Through the conversations they carry Reeve is a few things to know about the perpetrator, not who he is but he does not work alone. She goes itself to investigate and comes without "&amp;"them having even noticing it very close to the truth ... ..The begins with an exciting blurb that invites you to want to read the story. The sizzling prologue makes the reader even more curious about the story. And that curiosity is fully beloond.Het stor"&amp;"y is written from the victim and the perpetrator. The perpetrator very early in the story was released in the beginning may be a bit strange but the story gives more accurate content. Slowly the tension increased in order finally to a great and surprising"&amp;" plot to come. The settlements after the plot was too fast and too messy settled, there was still paid a little more attention should worden.Al in all a stunning debut that is worth four stars earned thick for me.")</f>
        <v>Along the abyss Carla Norton.werd she kidnapped by a monster and tortured for four years in his basement. Now she is already years free, but a gevecht.Dan still every day a new case in the news. The 13-year-old Tilly has just freed from the hands of a sadistic pedophile. When her parents Reeve ask their daughter to assist, Reeve discovered that the Tilly Reeve appears at first sight a normal young woman of 22 years. But ten years earlier nightmare is not over: the mastermind behind the kidnapping her still keeps an eye ... .Dr. Lerner asks Reeve to speak to the parents of Tilly to Cavanaugh, he specializes in treating victims Tilly, but to protect her parents seek some kind of reference before they expose a strange man their daughter again. The click Reeve knows between the two girls, and soon the Tilly confidence to win over. Through the conversations they carry Reeve is a few things to know about the perpetrator, not who he is but he does not work alone. She goes itself to investigate and comes without them having even noticing it very close to the truth ... ..The begins with an exciting blurb that invites you to want to read the story. The sizzling prologue makes the reader even more curious about the story. And that curiosity is fully beloond.Het story is written from the victim and the perpetrator. The perpetrator very early in the story was released in the beginning may be a bit strange but the story gives more accurate content. Slowly the tension increased in order finally to a great and surprising plot to come. The settlements after the plot was too fast and too messy settled, there was still paid a little more attention should worden.Al in all a stunning debut that is worth four stars earned thick for me.</v>
      </c>
    </row>
    <row r="727" ht="15.75" customHeight="1">
      <c r="A727" s="1">
        <v>725.0</v>
      </c>
      <c r="B727" s="3">
        <v>0.0</v>
      </c>
      <c r="C727" s="3">
        <v>0.0</v>
      </c>
      <c r="D727" s="3">
        <v>0.0</v>
      </c>
      <c r="E727" s="3" t="s">
        <v>730</v>
      </c>
      <c r="F727" s="3" t="str">
        <f>IFERROR(__xludf.DUMMYFUNCTION("GOOGLETRANSLATE(E727,""nl"",""en"")"),"Never read a book that is so often repeated situation again. Very wordy not shoot.")</f>
        <v>Never read a book that is so often repeated situation again. Very wordy not shoot.</v>
      </c>
    </row>
    <row r="728" ht="15.75" customHeight="1">
      <c r="A728" s="1">
        <v>726.0</v>
      </c>
      <c r="B728" s="3">
        <v>0.0</v>
      </c>
      <c r="C728" s="3">
        <v>0.0</v>
      </c>
      <c r="D728" s="3">
        <v>0.0</v>
      </c>
      <c r="E728" s="3" t="s">
        <v>731</v>
      </c>
      <c r="F728" s="3" t="str">
        <f>IFERROR(__xludf.DUMMYFUNCTION("GOOGLETRANSLATE(E728,""nl"",""en"")"),"When I read the back cover, I was full of expectations of the book. Unfortunately, these are not met. Especially the first part is rather a challenge to continue reading. It's about Geiger (the martyr) and his assistant Harry, who controls the customer si"&amp;"te and recruitment. And with a new mission goes wrong: a person Geiger must interrogate a child of 12 years (Ezra) and let it now be just one of his rules that he does not have children. He decides to save him and escape them together. Of course this is n"&amp;"ot without consequences. The client is convinced that the boy knows where his father is. And they'll find him, so they open the hunt for them. Meanwhile, you can read how it is that Geiger has become a martyr. How he spent his youth polite and occasionall"&amp;"y gets to flashback. in the last part is a little tension, and ask yourself how it would end. Who is going to win? Who will die? The answers I leave open for you so that you can discover this for yourself if you would like to read the book.")</f>
        <v>When I read the back cover, I was full of expectations of the book. Unfortunately, these are not met. Especially the first part is rather a challenge to continue reading. It's about Geiger (the martyr) and his assistant Harry, who controls the customer site and recruitment. And with a new mission goes wrong: a person Geiger must interrogate a child of 12 years (Ezra) and let it now be just one of his rules that he does not have children. He decides to save him and escape them together. Of course this is not without consequences. The client is convinced that the boy knows where his father is. And they'll find him, so they open the hunt for them. Meanwhile, you can read how it is that Geiger has become a martyr. How he spent his youth polite and occasionally gets to flashback. in the last part is a little tension, and ask yourself how it would end. Who is going to win? Who will die? The answers I leave open for you so that you can discover this for yourself if you would like to read the book.</v>
      </c>
    </row>
    <row r="729" ht="15.75" customHeight="1">
      <c r="A729" s="1">
        <v>727.0</v>
      </c>
      <c r="B729" s="3">
        <v>1.0</v>
      </c>
      <c r="C729" s="3">
        <v>1.0</v>
      </c>
      <c r="D729" s="3">
        <v>1.0</v>
      </c>
      <c r="E729" s="3" t="s">
        <v>732</v>
      </c>
      <c r="F729" s="3" t="str">
        <f>IFERROR(__xludf.DUMMYFUNCTION("GOOGLETRANSLATE(E729,""nl"",""en"")"),"Nobody by Marelle Boersma.Ik must say I've never read anything by her, but now I've read Nobody followed sure meerWat great boekhet is written and read exciting good time away is a real page turner you stay there in lezenIk knew not that she could write t"&amp;"hem get the best of me 4 ****")</f>
        <v>Nobody by Marelle Boersma.Ik must say I've never read anything by her, but now I've read Nobody followed sure meerWat great boekhet is written and read exciting good time away is a real page turner you stay there in lezenIk knew not that she could write them get the best of me 4 ****</v>
      </c>
    </row>
    <row r="730" ht="15.75" customHeight="1">
      <c r="A730" s="1">
        <v>728.0</v>
      </c>
      <c r="B730" s="3">
        <v>1.0</v>
      </c>
      <c r="C730" s="3">
        <v>1.0</v>
      </c>
      <c r="D730" s="3">
        <v>1.0</v>
      </c>
      <c r="E730" s="3" t="s">
        <v>733</v>
      </c>
      <c r="F730" s="3" t="str">
        <f>IFERROR(__xludf.DUMMYFUNCTION("GOOGLETRANSLATE(E730,""nl"",""en"")"),"THE EIGHTH LIFE (for Brilka) by Nino HaratischwiliEEN TITANIC BOEKIn a long prologue makes clear to the reader that the story is told by Nitsa Jasji, a Georgian writer in her thirties. She has clearly disappointed with her life so far, leaving their homel"&amp;"and and settled in Berlin. She tells the family history of the Jasji's from the early 20th century to the present, the first decade of the 21st century, in a sort of long letter to the daughter of her sister, Brilka from the title, a 12jarig dancer that h"&amp;"er troupe on tour in Amsterdam verblijft.Zelf Nitsa has its stories collected through numerous conversations with her grandmother Stasia.Tijdens Prologue Brilka appears to have left her group to travel to Vienna. Nitsa by her family in Georgia asked her t"&amp;"here to be called all sorts of questions the conduct of the Prologue to track and home to brengen.In (why Nitsa in Berlin, why a young girl traveling alone secretly to Vienna?) Without them be answered. This is hard to read this introduction, but by the b"&amp;"eautiful language and flowing writing style can be dragged in.Wat reader follows the story are seven parts, each entitled to the name of one of the members from five generations Jasji. It is remarkable that only one of the seven men. We read about the fat"&amp;"e of this family, with their partners and children. Their lives are not about roses, which is understandable because they live in Russia (the Soviet Union) and therefore for Georgia turbulent 20th century. This also explains why the women in this book are"&amp;" often central. The men are in some way involved in the political and military happen and often away from home. It is understood that the relationships are constantly under stress and then people often violent situations that often have a dramatic outcome"&amp;". The reader feels gradually here so involved that he / she almost seems out of making. The protagonists characters are so beautifully described, that you sympathize with them and it suffers, she admires and sometimes hates, because some of their problems"&amp;" they cause zelf.In the book, as the narrator puts it, every person a wire that gradually a colorful tapestry woven wordt.Parallel the family saga, we get an ever better understanding of the political relations, the barbarian states and military entanglem"&amp;"ents in the Soviet Union and beyond. Unlike the writing style in the rest of the book, these facts told in a businesslike manner, and in a history book. This will be for many a reader dry and not always interesting costs and will sometimes even experience"&amp;"d as an annoying interruption of the exciting story. Because the book is exciting from beginning to eind.Het makes no sense in the context of this discussion to elaborate on the many emotional and sometimes heartbreaking events, for the impressive way Har"&amp;"atischwili Nino has described one needs as a reader himself experienced. Moreover, the political passages throughout the book are still relevant to the Jasji and therefore interesting read to. Afterwards you demonstrate you have homemade many unsuspected "&amp;"background facts. Georgia is for you to live, as for most of us anyway never done will hebben.In is the last part of the book to the meeting between Nitsa, the narrator and Brilka independent young niece. It is a capstone that perhaps gives the best part "&amp;"of the book. The carpet is woven, although the narrator (and the writer, as it is difficult to separate the two, without which we like to call the book autobiographical) still has a few loose ends still leave bungelen.Om hiccups too mention: in addition t"&amp;"o the some what boring political fragments, there is little room for lightness and humor and require the most violent scenes some of the writer, the resilience of the lezer.Zo erected a monument to her country and especially for the Jasji family. a coloss"&amp;"al book of over 1,200 pages that you put aside at the end with a sigh, not a sigh of relief, but regret it is.Het use in the title of the word ""colossal"" this review of course applies not only to the size of the book. The word means and especially ""awe"&amp;"some"" and that it definitely has not done justice to all opzichten.Deze talk to the richness of the content. The advice is: Read a memorable and TITANIC book!.")</f>
        <v>THE EIGHTH LIFE (for Brilka) by Nino HaratischwiliEEN TITANIC BOEKIn a long prologue makes clear to the reader that the story is told by Nitsa Jasji, a Georgian writer in her thirties. She has clearly disappointed with her life so far, leaving their homeland and settled in Berlin. She tells the family history of the Jasji's from the early 20th century to the present, the first decade of the 21st century, in a sort of long letter to the daughter of her sister, Brilka from the title, a 12jarig dancer that her troupe on tour in Amsterdam verblijft.Zelf Nitsa has its stories collected through numerous conversations with her grandmother Stasia.Tijdens Prologue Brilka appears to have left her group to travel to Vienna. Nitsa by her family in Georgia asked her there to be called all sorts of questions the conduct of the Prologue to track and home to brengen.In (why Nitsa in Berlin, why a young girl traveling alone secretly to Vienna?) Without them be answered. This is hard to read this introduction, but by the beautiful language and flowing writing style can be dragged in.Wat reader follows the story are seven parts, each entitled to the name of one of the members from five generations Jasji. It is remarkable that only one of the seven men. We read about the fate of this family, with their partners and children. Their lives are not about roses, which is understandable because they live in Russia (the Soviet Union) and therefore for Georgia turbulent 20th century. This also explains why the women in this book are often central. The men are in some way involved in the political and military happen and often away from home. It is understood that the relationships are constantly under stress and then people often violent situations that often have a dramatic outcome. The reader feels gradually here so involved that he / she almost seems out of making. The protagonists characters are so beautifully described, that you sympathize with them and it suffers, she admires and sometimes hates, because some of their problems they cause zelf.In the book, as the narrator puts it, every person a wire that gradually a colorful tapestry woven wordt.Parallel the family saga, we get an ever better understanding of the political relations, the barbarian states and military entanglements in the Soviet Union and beyond. Unlike the writing style in the rest of the book, these facts told in a businesslike manner, and in a history book. This will be for many a reader dry and not always interesting costs and will sometimes even experienced as an annoying interruption of the exciting story. Because the book is exciting from beginning to eind.Het makes no sense in the context of this discussion to elaborate on the many emotional and sometimes heartbreaking events, for the impressive way Haratischwili Nino has described one needs as a reader himself experienced. Moreover, the political passages throughout the book are still relevant to the Jasji and therefore interesting read to. Afterwards you demonstrate you have homemade many unsuspected background facts. Georgia is for you to live, as for most of us anyway never done will hebben.In is the last part of the book to the meeting between Nitsa, the narrator and Brilka independent young niece. It is a capstone that perhaps gives the best part of the book. The carpet is woven, although the narrator (and the writer, as it is difficult to separate the two, without which we like to call the book autobiographical) still has a few loose ends still leave bungelen.Om hiccups too mention: in addition to the some what boring political fragments, there is little room for lightness and humor and require the most violent scenes some of the writer, the resilience of the lezer.Zo erected a monument to her country and especially for the Jasji family. a colossal book of over 1,200 pages that you put aside at the end with a sigh, not a sigh of relief, but regret it is.Het use in the title of the word "colossal" this review of course applies not only to the size of the book. The word means and especially "awesome" and that it definitely has not done justice to all opzichten.Deze talk to the richness of the content. The advice is: Read a memorable and TITANIC book!.</v>
      </c>
    </row>
    <row r="731" ht="15.75" customHeight="1">
      <c r="A731" s="1">
        <v>729.0</v>
      </c>
      <c r="B731" s="3">
        <v>0.0</v>
      </c>
      <c r="C731" s="3">
        <v>0.0</v>
      </c>
      <c r="D731" s="3">
        <v>0.0</v>
      </c>
      <c r="E731" s="3" t="s">
        <v>734</v>
      </c>
      <c r="F731" s="3" t="str">
        <f>IFERROR(__xludf.DUMMYFUNCTION("GOOGLETRANSLATE(E731,""nl"",""en"")"),"I can not handle the writing style of the author, too short circuits. Often find it awkward formulated and there are mental leaps that I can not follow. The typical beginnersfouten.P.7: on pc screen displays a picture of Olivier and Fie, Olivier sees hims"&amp;"elf and thinks ""... and for the first time, on the road despite all the little signs, he saw that he was there now."" Characters move ? That he is now? The writer probably means Olivier saw that it was he who was in the picture, but that he now really lo"&amp;"oks while downloading. formulated very clumsy! P.7. ""Day after day he had behind computers, built-in kitchens, crammed in the subway."" I do not see him sitting, folded into a keukenkastje.P.9 'Sylvie indeed always knew what to wear and what to say. What"&amp;" she had to do. A white bouquet and a basket of rose petals, she had said when he had to bury his mother. Thank God he had with him. ""So Sylvie said what he had to bring to the funeral and miraculously, he let bouquet and basket well just be with him! ??"&amp;"? P.13"" ... an old shoe on the corner of the bookcase. ""at the corner? Which corner? P.16 Olivier goes to a street where he has memories of the past; he looks at the beginning of the road to and think ""Now it's the street earlier. As he walked, he took"&amp;" the present it. ""His head is still street past yes, but the street where he overlooks is that of the present. If he continues, the calls present the image in his head inside, but he takes himself with the past. Again very awkward verwoord.P.24 'On Tuesd"&amp;"ay morning they gathered ... It was the first tour of the semester. Olivier was already there and was waiting up to the stage. ""This is told from the perspective of an independent observer, but we're also always in the head of Olivier. Can not. Fout.P.28"&amp;" 'since they were teammates, Jacques Olivier had been a child and a chair. ""A child' get 'is different than' get 'a chair. You can if not formuleren.P.38 ""A couple of times, between blowing along by friends, he decided to go to her."" Decisions by betwe"&amp;"en friends? P.48 ""She needed a new hobby. A boy maybe that nice smoke. All she could in this room actually imagine. It was so clean. ""Does a guy smelling out in a clean room? A smelly boy perhaps, but a nice smelling? Or is it again a mental leap unspok"&amp;"en: boy, sex, dirty, does not fit P.49 skype: ""I see. I'll have some. Day, Mom! """" Goodbye, Fie! ""And off her mother, before she could say anything."" But what did she expect otherwise, what would they like to say, they had themselves, after all, Day "&amp;"said? P.50 ""Some facades harbored a drawer of memories."" Ugly description. Is there a hole in the facade where the filing cabinet capable And take the chapter 13 about the unexpected pregnancy of the former lover Olivier: she is happy or not? Is she pre"&amp;"gnant on purpose or not? Is he surprised or not? I can not volgen.Ook characters can not fascinate me, they keep their distance, something mechanical.")</f>
        <v>I can not handle the writing style of the author, too short circuits. Often find it awkward formulated and there are mental leaps that I can not follow. The typical beginnersfouten.P.7: on pc screen displays a picture of Olivier and Fie, Olivier sees himself and thinks "... and for the first time, on the road despite all the little signs, he saw that he was there now." Characters move ? That he is now? The writer probably means Olivier saw that it was he who was in the picture, but that he now really looks while downloading. formulated very clumsy! P.7. "Day after day he had behind computers, built-in kitchens, crammed in the subway." I do not see him sitting, folded into a keukenkastje.P.9 'Sylvie indeed always knew what to wear and what to say. What she had to do. A white bouquet and a basket of rose petals, she had said when he had to bury his mother. Thank God he had with him. "So Sylvie said what he had to bring to the funeral and miraculously, he let bouquet and basket well just be with him! ??? P.13" ... an old shoe on the corner of the bookcase. "at the corner? Which corner? P.16 Olivier goes to a street where he has memories of the past; he looks at the beginning of the road to and think "Now it's the street earlier. As he walked, he took the present it. "His head is still street past yes, but the street where he overlooks is that of the present. If he continues, the calls present the image in his head inside, but he takes himself with the past. Again very awkward verwoord.P.24 'On Tuesday morning they gathered ... It was the first tour of the semester. Olivier was already there and was waiting up to the stage. "This is told from the perspective of an independent observer, but we're also always in the head of Olivier. Can not. Fout.P.28 'since they were teammates, Jacques Olivier had been a child and a chair. "A child' get 'is different than' get 'a chair. You can if not formuleren.P.38 "A couple of times, between blowing along by friends, he decided to go to her." Decisions by between friends? P.48 "She needed a new hobby. A boy maybe that nice smoke. All she could in this room actually imagine. It was so clean. "Does a guy smelling out in a clean room? A smelly boy perhaps, but a nice smelling? Or is it again a mental leap unspoken: boy, sex, dirty, does not fit P.49 skype: "I see. I'll have some. Day, Mom! "" Goodbye, Fie! "And off her mother, before she could say anything." But what did she expect otherwise, what would they like to say, they had themselves, after all, Day said? P.50 "Some facades harbored a drawer of memories." Ugly description. Is there a hole in the facade where the filing cabinet capable And take the chapter 13 about the unexpected pregnancy of the former lover Olivier: she is happy or not? Is she pregnant on purpose or not? Is he surprised or not? I can not volgen.Ook characters can not fascinate me, they keep their distance, something mechanical.</v>
      </c>
    </row>
    <row r="732" ht="15.75" customHeight="1">
      <c r="A732" s="1">
        <v>730.0</v>
      </c>
      <c r="B732" s="3">
        <v>1.0</v>
      </c>
      <c r="C732" s="3">
        <v>1.0</v>
      </c>
      <c r="D732" s="3">
        <v>1.0</v>
      </c>
      <c r="E732" s="3" t="s">
        <v>735</v>
      </c>
      <c r="F732" s="3" t="str">
        <f>IFERROR(__xludf.DUMMYFUNCTION("GOOGLETRANSLATE(E732,""nl"",""en"")"),"Thomas Olde Heuvelt (1983) has become a celebrated writer and known around the world after the huge international success of its Hex, he specifically rewrote in English and also provided a new ending. How nice is it when you are in your bookcase crammed w"&amp;"ith many unread books a book of his ""oldies"" will. Apprentice Magician Father &amp; Son Thomas wrote in 2007-2008 when he was only 25. That was already a promising writer in his school, evident from the almost megalomaniac story of Travis Lauper who loses h"&amp;"is father at the age of 14 by a fatal accident. Travis drags himself through his adolescent days and can give his loss but no place. Over on the beach he meets the surf legend Buster Chavez and he learns the monster waves of Tijuana Sloughs to tame on his"&amp;" board and he is a celebrated surfing champion. That this meeting with Buster has a huge price, not penetrates through Travis. Twenty years later, Travis seems to have everything he wants in life, a beautiful sweet woman, a healthy son, a new career oppor"&amp;"tunity. But there still appears to settle with his old teacher Buster please its true face shows. In a rollercoaster of events that follow Travis must fight against forces that are not of this world, and he must return to the beginning to his son ever in "&amp;"the eyes to kijken.Thomas Olde Heuvelt throws in this book all the stops and use thriller, horror and detective elements just as much as possible to find out what is inside. That gives occasionally a bit of an ""over the top"" feeling. Towards the end I g"&amp;"ot a bit lost the thread, like protagonist Travis but the epilogue it became still again clear. It is nice to see that Thomas since this book has grown as a writer but as a fan you should certainly not this long in your bookcase leave because it is very m"&amp;"uch worth reading.")</f>
        <v>Thomas Olde Heuvelt (1983) has become a celebrated writer and known around the world after the huge international success of its Hex, he specifically rewrote in English and also provided a new ending. How nice is it when you are in your bookcase crammed with many unread books a book of his "oldies" will. Apprentice Magician Father &amp; Son Thomas wrote in 2007-2008 when he was only 25. That was already a promising writer in his school, evident from the almost megalomaniac story of Travis Lauper who loses his father at the age of 14 by a fatal accident. Travis drags himself through his adolescent days and can give his loss but no place. Over on the beach he meets the surf legend Buster Chavez and he learns the monster waves of Tijuana Sloughs to tame on his board and he is a celebrated surfing champion. That this meeting with Buster has a huge price, not penetrates through Travis. Twenty years later, Travis seems to have everything he wants in life, a beautiful sweet woman, a healthy son, a new career opportunity. But there still appears to settle with his old teacher Buster please its true face shows. In a rollercoaster of events that follow Travis must fight against forces that are not of this world, and he must return to the beginning to his son ever in the eyes to kijken.Thomas Olde Heuvelt throws in this book all the stops and use thriller, horror and detective elements just as much as possible to find out what is inside. That gives occasionally a bit of an "over the top" feeling. Towards the end I got a bit lost the thread, like protagonist Travis but the epilogue it became still again clear. It is nice to see that Thomas since this book has grown as a writer but as a fan you should certainly not this long in your bookcase leave because it is very much worth reading.</v>
      </c>
    </row>
    <row r="733" ht="15.75" customHeight="1">
      <c r="A733" s="1">
        <v>731.0</v>
      </c>
      <c r="B733" s="3">
        <v>1.0</v>
      </c>
      <c r="C733" s="3">
        <v>0.0</v>
      </c>
      <c r="D733" s="3">
        <v>1.0</v>
      </c>
      <c r="E733" s="3" t="s">
        <v>736</v>
      </c>
      <c r="F733" s="3" t="str">
        <f>IFERROR(__xludf.DUMMYFUNCTION("GOOGLETRANSLATE(E733,""nl"",""en"")"),"Exciting built book until you come to the denouement: it seems that the writer left it all was tired and just about everyone dying to be close quickly.")</f>
        <v>Exciting built book until you come to the denouement: it seems that the writer left it all was tired and just about everyone dying to be close quickly.</v>
      </c>
    </row>
    <row r="734" ht="15.75" customHeight="1">
      <c r="A734" s="1">
        <v>732.0</v>
      </c>
      <c r="B734" s="3">
        <v>0.0</v>
      </c>
      <c r="C734" s="3">
        <v>0.0</v>
      </c>
      <c r="D734" s="3">
        <v>0.0</v>
      </c>
      <c r="E734" s="3" t="s">
        <v>737</v>
      </c>
      <c r="F734" s="3" t="str">
        <f>IFERROR(__xludf.DUMMYFUNCTION("GOOGLETRANSLATE(E734,""nl"",""en"")"),"Harry Hole -Sorry Holieeeee- is a Norwegian detective with a drinking problem. Through conversations, dreams / hallucinations and flashbacks we always get to know a little more about who Holly Hole is. And that is ... special! The story starts right with "&amp;"a large dose (police) humor, I'm always charmed. Unfortunately, getting Australian legends, history lessons about Aboriginal and facts about all nogwat too often prevail in this story, so I was constantly removed from the stress and thus not really good c"&amp;"ame in the murder mystery. And because I was not very good at, even for me it was anybody now puzzling the characters waren.De structure of the story was pretty slow and there are a lot of things were mentioned that in my opinion could have been left out."&amp;" The mystery was only about half of the book launch and the last 50 pages were really rapidly, without much afdwalingen.Nee, unfortunately this was not really my book. Well I hear around me that I should put it over here and proceed into the next, they ar"&amp;"e really worth. I will certainly do so, but not just yet :). This is me too disappointing.")</f>
        <v>Harry Hole -Sorry Holieeeee- is a Norwegian detective with a drinking problem. Through conversations, dreams / hallucinations and flashbacks we always get to know a little more about who Holly Hole is. And that is ... special! The story starts right with a large dose (police) humor, I'm always charmed. Unfortunately, getting Australian legends, history lessons about Aboriginal and facts about all nogwat too often prevail in this story, so I was constantly removed from the stress and thus not really good came in the murder mystery. And because I was not very good at, even for me it was anybody now puzzling the characters waren.De structure of the story was pretty slow and there are a lot of things were mentioned that in my opinion could have been left out. The mystery was only about half of the book launch and the last 50 pages were really rapidly, without much afdwalingen.Nee, unfortunately this was not really my book. Well I hear around me that I should put it over here and proceed into the next, they are really worth. I will certainly do so, but not just yet :). This is me too disappointing.</v>
      </c>
    </row>
    <row r="735" ht="15.75" customHeight="1">
      <c r="A735" s="1">
        <v>733.0</v>
      </c>
      <c r="B735" s="3">
        <v>1.0</v>
      </c>
      <c r="C735" s="3">
        <v>1.0</v>
      </c>
      <c r="D735" s="3">
        <v>1.0</v>
      </c>
      <c r="E735" s="3" t="s">
        <v>738</v>
      </c>
      <c r="F735" s="3" t="str">
        <f>IFERROR(__xludf.DUMMYFUNCTION("GOOGLETRANSLATE(E735,""nl"",""en"")"),"a very exciting thriller. from the beginning you do not want to stop reading. I immediately another book by this author being asked at the library.")</f>
        <v>a very exciting thriller. from the beginning you do not want to stop reading. I immediately another book by this author being asked at the library.</v>
      </c>
    </row>
    <row r="736" ht="15.75" customHeight="1">
      <c r="A736" s="1">
        <v>734.0</v>
      </c>
      <c r="B736" s="3">
        <v>1.0</v>
      </c>
      <c r="C736" s="3">
        <v>1.0</v>
      </c>
      <c r="D736" s="3">
        <v>1.0</v>
      </c>
      <c r="E736" s="3" t="s">
        <v>739</v>
      </c>
      <c r="F736" s="3" t="str">
        <f>IFERROR(__xludf.DUMMYFUNCTION("GOOGLETRANSLATE(E736,""nl"",""en"")"),"Wonderful book. In a word, magnificent. Have him almost be read in one sitting. It was that other daily commitments which were made that I had to get leggen.Lizzy aside from her grandfather on his deathbed instructions from their family for what to pick. "&amp;"Lizzy obeys her grandfather and gets what he asks. If they report to him that she did he asked her to justice doen.Gerechtigheid? They do not understand at all. During the reading of the will is there a glimpse up. The family property bequeathed to her tw"&amp;"o totally unknown. Lizzy bites firmly in command of her grandfather. The bottom stone will emerge. What has the past, the Second World War with all this? What choices have made her grandfather? And what kind of influence that until the present day? The be"&amp;"st thing about this book I find the italicized parts which history describes what is related to the present.")</f>
        <v>Wonderful book. In a word, magnificent. Have him almost be read in one sitting. It was that other daily commitments which were made that I had to get leggen.Lizzy aside from her grandfather on his deathbed instructions from their family for what to pick. Lizzy obeys her grandfather and gets what he asks. If they report to him that she did he asked her to justice doen.Gerechtigheid? They do not understand at all. During the reading of the will is there a glimpse up. The family property bequeathed to her two totally unknown. Lizzy bites firmly in command of her grandfather. The bottom stone will emerge. What has the past, the Second World War with all this? What choices have made her grandfather? And what kind of influence that until the present day? The best thing about this book I find the italicized parts which history describes what is related to the present.</v>
      </c>
    </row>
    <row r="737" ht="15.75" customHeight="1">
      <c r="A737" s="1">
        <v>735.0</v>
      </c>
      <c r="B737" s="3">
        <v>1.0</v>
      </c>
      <c r="C737" s="3">
        <v>1.0</v>
      </c>
      <c r="D737" s="3">
        <v>1.0</v>
      </c>
      <c r="E737" s="3" t="s">
        <v>740</v>
      </c>
      <c r="F737" s="3" t="str">
        <f>IFERROR(__xludf.DUMMYFUNCTION("GOOGLETRANSLATE(E737,""nl"",""en"")"),"The end of the circle starts from the same premise as the Da Vinci Code. However, the effect is completely different. Here no action and cardboard, but do a pretty slow plot development and elaborated personages.De style and the characters that I think Mi"&amp;"chael Robotham (narrator protagonist with disabilities witty, cynical and humorous writing style). The plot is, as I said almost identical to that of DDVC but worked more static. The end is plausible, though here too lavish with all sorts of theories, one"&amp;" more crazy than the others scattered. I eventually continue reading because the style and the character I liked, but certainly not because I necessarily wanted to know what the situation is now finally on the stem zit.Brown is implausible in its today's "&amp;"adventures and turns Langdon are a mix of Superman James Bond and Indiana Jones. Egeland wanted to give a psychological background his characters. Occasionally he is thereby somewhat slow, allowing the reader to have time for all thinking and holes are in"&amp;" the plot. There were also, and even more, to Brown, but the speed you are not standing by stil.Al in all though a book that appealed to me, though it was not really because of his crime content, but rather to be subject and fluent writing style. All the "&amp;"storylines come together nicely in the end and the characters are aptly put down. They have character and a soul, what the book very pleasant to read maakt.Op the end of the story is unfortunately completely useless postscript which may need to avoid pote"&amp;"ntial claims for plagiarism, but that ultimately is more about DDVC then book Egeland . Egeland wrote his book several years for Brown and is certainly not indebted to Brown. Unfortunately for him he had no marketing machine behind him.")</f>
        <v>The end of the circle starts from the same premise as the Da Vinci Code. However, the effect is completely different. Here no action and cardboard, but do a pretty slow plot development and elaborated personages.De style and the characters that I think Michael Robotham (narrator protagonist with disabilities witty, cynical and humorous writing style). The plot is, as I said almost identical to that of DDVC but worked more static. The end is plausible, though here too lavish with all sorts of theories, one more crazy than the others scattered. I eventually continue reading because the style and the character I liked, but certainly not because I necessarily wanted to know what the situation is now finally on the stem zit.Brown is implausible in its today's adventures and turns Langdon are a mix of Superman James Bond and Indiana Jones. Egeland wanted to give a psychological background his characters. Occasionally he is thereby somewhat slow, allowing the reader to have time for all thinking and holes are in the plot. There were also, and even more, to Brown, but the speed you are not standing by stil.Al in all though a book that appealed to me, though it was not really because of his crime content, but rather to be subject and fluent writing style. All the storylines come together nicely in the end and the characters are aptly put down. They have character and a soul, what the book very pleasant to read maakt.Op the end of the story is unfortunately completely useless postscript which may need to avoid potential claims for plagiarism, but that ultimately is more about DDVC then book Egeland . Egeland wrote his book several years for Brown and is certainly not indebted to Brown. Unfortunately for him he had no marketing machine behind him.</v>
      </c>
    </row>
    <row r="738" ht="15.75" customHeight="1">
      <c r="A738" s="1">
        <v>736.0</v>
      </c>
      <c r="B738" s="3">
        <v>1.0</v>
      </c>
      <c r="C738" s="3">
        <v>1.0</v>
      </c>
      <c r="D738" s="3">
        <v>1.0</v>
      </c>
      <c r="E738" s="3" t="s">
        <v>741</v>
      </c>
      <c r="F738" s="3" t="str">
        <f>IFERROR(__xludf.DUMMYFUNCTION("GOOGLETRANSLATE(E738,""nl"",""en"")"),"""The darkness is past. There will be a new day. And when the sun shines, it will shine brighter than ever. "" - J.J.R. Tolkien - (The above quote is the introduction to the book.) ""Cursed House 'tells the story of 43-year-old journalist Mikayla (Mika). "&amp;"Mika her husband Steven committed suicide, leaving, quite surprising for Mika, a house in Canada behind. A house in the almost deserted Rocky Roads. Together with her children emigrated Mika from Amsterdam to Canada with the intention to write her first b"&amp;"ook. But strange things happen in Rocky Roads. Mika inquiry into an unsolved murder she comes many dark secrets against. It even begins to look as if the house is cursed. Risking her own life Mika continues to dig into the past of RockyRoads, they will fi"&amp;"nd the truth ... On the cover of ""The cursed house"" is the emphasis given on the title and author name. The color scheme is beautifully done and the draft together with the text on the back cover a good attraction. The curiosity and invites to read. The"&amp;" book 21 has sections of varying length. There short sentences are used and this, together with the powerful and accessible writing style make the book enjoyable lezen.'Het cursed house ""is written from the first person. On a very profound way that made "&amp;"me almost unnoticed into the skin of Mika crawled. The feeling anything close to it as I myself experienced was impressive and sometimes frightening. Mika emotions are intensely felt and made me shiver regularly. All the situations described in a beautifu"&amp;"l and cinematic way that the reader gets a clear impression of what is happening. But this method also ensures that the story is not to let go and kept constantly pulling you. A story that is intriguing from the first to the last bladzijde.'Donker. Everyt"&amp;"hing was dark around me. Especially inside, splintering into my mind. I was empty. Listlessly. Slow. Everything took place outside me. As if I was not there. A flits.'Het voltage in ""Damned house 'is of very high standard. Sometimes the voltage drops bri"&amp;"efly to make room for a touch of romance and eroticism. But after that, the voltage is in sharp manner, increased again. Very occasionally there is a little bit of humor present which enables a small moment the tension just to let go but it is not long be"&amp;"fore you again dragged wordt.Er be unraveled many mysteries and as a reader you are regularly surprised by unforeseen developments. Mysteries which are surrounded by a grim atmosphere. Yet, even though the author tried to put me on the wrong leg, there wa"&amp;"s a development I had foreseen. But then you might think this is at the expense of the tension, no, absolutely not. This provided just twist brought more turmoil with it and created a climax in the plot. A good effect, a writing style that brings the read"&amp;"er can empathize with an intense manner and uniquely chosen topic. A thriller like a movie in your head hangen.Lydia Houten remains last year published her first thriller ""Dead Silence."" A thriller that received a lot of positive reactions and Lydia for"&amp;" a reason to continue writing in the thriller genre. ""The cursed house appears soon and I could already read the book beforehand. Very happy obviously because I did was very curious to this second thriller. Always there is the question whether an author "&amp;"can match the success of a debut or perhaps even surpass. In my opinion Lydia has outdone themselves with ""The cursed house. She has written a thriller that grabs and not let go. A thriller with the right ingredients and a perfect balance. Lydia also sho"&amp;"ws here that the Dutch thriller deserves much more attention than it gets so far.")</f>
        <v>"The darkness is past. There will be a new day. And when the sun shines, it will shine brighter than ever. " - J.J.R. Tolkien - (The above quote is the introduction to the book.) "Cursed House 'tells the story of 43-year-old journalist Mikayla (Mika). Mika her husband Steven committed suicide, leaving, quite surprising for Mika, a house in Canada behind. A house in the almost deserted Rocky Roads. Together with her children emigrated Mika from Amsterdam to Canada with the intention to write her first book. But strange things happen in Rocky Roads. Mika inquiry into an unsolved murder she comes many dark secrets against. It even begins to look as if the house is cursed. Risking her own life Mika continues to dig into the past of RockyRoads, they will find the truth ... On the cover of "The cursed house" is the emphasis given on the title and author name. The color scheme is beautifully done and the draft together with the text on the back cover a good attraction. The curiosity and invites to read. The book 21 has sections of varying length. There short sentences are used and this, together with the powerful and accessible writing style make the book enjoyable lezen.'Het cursed house "is written from the first person. On a very profound way that made me almost unnoticed into the skin of Mika crawled. The feeling anything close to it as I myself experienced was impressive and sometimes frightening. Mika emotions are intensely felt and made me shiver regularly. All the situations described in a beautiful and cinematic way that the reader gets a clear impression of what is happening. But this method also ensures that the story is not to let go and kept constantly pulling you. A story that is intriguing from the first to the last bladzijde.'Donker. Everything was dark around me. Especially inside, splintering into my mind. I was empty. Listlessly. Slow. Everything took place outside me. As if I was not there. A flits.'Het voltage in "Damned house 'is of very high standard. Sometimes the voltage drops briefly to make room for a touch of romance and eroticism. But after that, the voltage is in sharp manner, increased again. Very occasionally there is a little bit of humor present which enables a small moment the tension just to let go but it is not long before you again dragged wordt.Er be unraveled many mysteries and as a reader you are regularly surprised by unforeseen developments. Mysteries which are surrounded by a grim atmosphere. Yet, even though the author tried to put me on the wrong leg, there was a development I had foreseen. But then you might think this is at the expense of the tension, no, absolutely not. This provided just twist brought more turmoil with it and created a climax in the plot. A good effect, a writing style that brings the reader can empathize with an intense manner and uniquely chosen topic. A thriller like a movie in your head hangen.Lydia Houten remains last year published her first thriller "Dead Silence." A thriller that received a lot of positive reactions and Lydia for a reason to continue writing in the thriller genre. "The cursed house appears soon and I could already read the book beforehand. Very happy obviously because I did was very curious to this second thriller. Always there is the question whether an author can match the success of a debut or perhaps even surpass. In my opinion Lydia has outdone themselves with "The cursed house. She has written a thriller that grabs and not let go. A thriller with the right ingredients and a perfect balance. Lydia also shows here that the Dutch thriller deserves much more attention than it gets so far.</v>
      </c>
    </row>
    <row r="739" ht="15.75" customHeight="1">
      <c r="A739" s="1">
        <v>737.0</v>
      </c>
      <c r="B739" s="3">
        <v>1.0</v>
      </c>
      <c r="C739" s="3">
        <v>1.0</v>
      </c>
      <c r="D739" s="3">
        <v>1.0</v>
      </c>
      <c r="E739" s="3" t="s">
        <v>742</v>
      </c>
      <c r="F739" s="3" t="str">
        <f>IFERROR(__xludf.DUMMYFUNCTION("GOOGLETRANSLATE(E739,""nl"",""en"")"),"A wonderfully hilarious book, filled with stories that are very recognizable forties with adolescents. So nice to read that situations also occur elsewhere in the house, it gives a helping hand! Thanks Mieke Kosters and Yvanka van der Zwaan, tonight I toa"&amp;"st to you!")</f>
        <v>A wonderfully hilarious book, filled with stories that are very recognizable forties with adolescents. So nice to read that situations also occur elsewhere in the house, it gives a helping hand! Thanks Mieke Kosters and Yvanka van der Zwaan, tonight I toast to you!</v>
      </c>
    </row>
    <row r="740" ht="15.75" customHeight="1">
      <c r="A740" s="1">
        <v>738.0</v>
      </c>
      <c r="B740" s="3">
        <v>1.0</v>
      </c>
      <c r="C740" s="3">
        <v>1.0</v>
      </c>
      <c r="D740" s="3">
        <v>1.0</v>
      </c>
      <c r="E740" s="3" t="s">
        <v>743</v>
      </c>
      <c r="F740" s="3" t="str">
        <f>IFERROR(__xludf.DUMMYFUNCTION("GOOGLETRANSLATE(E740,""nl"",""en"")"),"John and Mary Lovgren literally slaughtered in their remote farm. At the time the local police, the woman still found alive, but then they will also die in the hospital. Her last words is to make it possible culprits have been the foreigners. The study is"&amp;" in the hands of Kurt Wallander, who discovers that the Lövgrens had no enemies, were not rich, and kept money in their home. The motive for the double murder is therefore a mystery and many clues he does not seem to beschikken.Wallander a detective where"&amp;" you feel sympathy quickly while reading. He forgets sometimes his teeth brushing, it just comes out that he urgently needed should attract clean underwear, sometimes drink too much alcohol, empties his full bladder on the side of the road, his weight see"&amp;"s rising rapidly and try at the end of the month, often in vain some money to keep buying luxury items. In other words, it's almost a man of flesh and blood and may just be one of your acquaintance. Although he and the police strings clearly has handled, "&amp;"he turns into his private life slipping off to a very serious level. He can divorce his wife Mona has put into operation not accept and lost contact with his daughter Linda beats a big emotional hole in its entire existence. Psychic Wallander also gets qu"&amp;"ite upset, which insomnia is just one of the many side effects. In addition, also proceeds with the relation z n father all but smoothly so that he hardly has any kind of guidance to be out of his work to keep still standing somewhat. He buries himself in"&amp;" his work but therefore also regularly doubts whether he is ultimately withstand the deterioration of the current maatschappij.Net as in the Netherlands, Sweden lives the immigration problem. In this first book of Henning Mankell about Kurt Wallander play"&amp;"s that given a major role in the investigation into the murder of the old couple are common racist elements to float. But slowly the Wallander succeed in a number of tracks to find he can follow, but often turn out to be dead ends. In Assassin faceless cl"&amp;"assic detective work of the police is excellently portrayed. The frustration if there are no results, the impact on the private lives of the detectives involved, contacts with the press and external pressure. The writing style of Mankell is therefore extr"&amp;"emely comfortable, with lots of short sentences, but also very detailed descriptions. The solution of the killings eventually comes quite unexpectedly, after the investigation is completely stalled at some point. The final plot is packed in the last thirt"&amp;"y pages and creates a moment that you hardly believe. The political charge that is wrapped in the book definitely is not disturbing but just gives an extra dimension to the story. It makes the contents of the book very recognizable and makes the doubts Wa"&amp;"llander that there may be a need for a whole new kind of police begrijpelijk.Mijn very first meeting with Henning Mankell and Kurt Wallander gave birth to my very good. Very sorry that I only discover this book, but the advantage is that I still have seve"&amp;"n unread in the closet. I can recommend this book to anyone really, because you do not know what voltage and good police work, until you read a book by Mankell.")</f>
        <v>John and Mary Lovgren literally slaughtered in their remote farm. At the time the local police, the woman still found alive, but then they will also die in the hospital. Her last words is to make it possible culprits have been the foreigners. The study is in the hands of Kurt Wallander, who discovers that the Lövgrens had no enemies, were not rich, and kept money in their home. The motive for the double murder is therefore a mystery and many clues he does not seem to beschikken.Wallander a detective where you feel sympathy quickly while reading. He forgets sometimes his teeth brushing, it just comes out that he urgently needed should attract clean underwear, sometimes drink too much alcohol, empties his full bladder on the side of the road, his weight sees rising rapidly and try at the end of the month, often in vain some money to keep buying luxury items. In other words, it's almost a man of flesh and blood and may just be one of your acquaintance. Although he and the police strings clearly has handled, he turns into his private life slipping off to a very serious level. He can divorce his wife Mona has put into operation not accept and lost contact with his daughter Linda beats a big emotional hole in its entire existence. Psychic Wallander also gets quite upset, which insomnia is just one of the many side effects. In addition, also proceeds with the relation z n father all but smoothly so that he hardly has any kind of guidance to be out of his work to keep still standing somewhat. He buries himself in his work but therefore also regularly doubts whether he is ultimately withstand the deterioration of the current maatschappij.Net as in the Netherlands, Sweden lives the immigration problem. In this first book of Henning Mankell about Kurt Wallander plays that given a major role in the investigation into the murder of the old couple are common racist elements to float. But slowly the Wallander succeed in a number of tracks to find he can follow, but often turn out to be dead ends. In Assassin faceless classic detective work of the police is excellently portrayed. The frustration if there are no results, the impact on the private lives of the detectives involved, contacts with the press and external pressure. The writing style of Mankell is therefore extremely comfortable, with lots of short sentences, but also very detailed descriptions. The solution of the killings eventually comes quite unexpectedly, after the investigation is completely stalled at some point. The final plot is packed in the last thirty pages and creates a moment that you hardly believe. The political charge that is wrapped in the book definitely is not disturbing but just gives an extra dimension to the story. It makes the contents of the book very recognizable and makes the doubts Wallander that there may be a need for a whole new kind of police begrijpelijk.Mijn very first meeting with Henning Mankell and Kurt Wallander gave birth to my very good. Very sorry that I only discover this book, but the advantage is that I still have seven unread in the closet. I can recommend this book to anyone really, because you do not know what voltage and good police work, until you read a book by Mankell.</v>
      </c>
    </row>
    <row r="741" ht="15.75" customHeight="1">
      <c r="A741" s="1">
        <v>739.0</v>
      </c>
      <c r="B741" s="3">
        <v>0.0</v>
      </c>
      <c r="C741" s="3">
        <v>0.0</v>
      </c>
      <c r="D741" s="3">
        <v>0.0</v>
      </c>
      <c r="E741" s="3" t="s">
        <v>744</v>
      </c>
      <c r="F741" s="3" t="str">
        <f>IFERROR(__xludf.DUMMYFUNCTION("GOOGLETRANSLATE(E741,""nl"",""en"")"),"""This building is steeped in history. You just feel it in the walls,"" I call to have something to do with history of most excursions. Allows the Glass House (of Glasraum) should thus be fantastic because it is the main character of this book. Questions "&amp;"are only a few problems. A building in a book is not judged on architectural delights which page is to talk about page. In cement, organize the materials. I do not remember exactly, and it interested me very little. In addition, and that's what the book r"&amp;"eally mist, is history (in buildings) made by the people who live in and since there are several people staying, it is dependent on whether the book is interesting. The two stars because it is well written and I could read it.")</f>
        <v>"This building is steeped in history. You just feel it in the walls," I call to have something to do with history of most excursions. Allows the Glass House (of Glasraum) should thus be fantastic because it is the main character of this book. Questions are only a few problems. A building in a book is not judged on architectural delights which page is to talk about page. In cement, organize the materials. I do not remember exactly, and it interested me very little. In addition, and that's what the book really mist, is history (in buildings) made by the people who live in and since there are several people staying, it is dependent on whether the book is interesting. The two stars because it is well written and I could read it.</v>
      </c>
    </row>
    <row r="742" ht="15.75" customHeight="1">
      <c r="A742" s="1">
        <v>740.0</v>
      </c>
      <c r="B742" s="3">
        <v>1.0</v>
      </c>
      <c r="C742" s="3">
        <v>0.0</v>
      </c>
      <c r="D742" s="3">
        <v>0.0</v>
      </c>
      <c r="E742" s="3" t="s">
        <v>745</v>
      </c>
      <c r="F742" s="3" t="str">
        <f>IFERROR(__xludf.DUMMYFUNCTION("GOOGLETRANSLATE(E742,""nl"",""en"")"),"Angelique, is terminally ill. She has years of no contact with her son who left for abroad. She lives her life in loneliness and misses her son. Angelique hold on behalf of her therapist a diary, so the story jumps continuously from the present to the pas"&amp;"t and back again. You read it in her diary. On the other hand, the book tells the story of Miguel who left for Germany. He has since taken pity on a young man who occasionally hefty tantrums and has a simple outlook on life. Miguel and Jorge live little a"&amp;"nd make a living with odd jobs and such. Picking kersenAls Miquel learns that his mother is terminally ill, he will still visit her. However, his mother is now looking for him. Will the both to deal with in the past and find each other again before it's t"&amp;"oo late. That the essence of this boek.Vanaf is in my first I could not get into the story. It costs me very much trouble to book all to read, but I can not get to read through because I want to know how it ends.")</f>
        <v>Angelique, is terminally ill. She has years of no contact with her son who left for abroad. She lives her life in loneliness and misses her son. Angelique hold on behalf of her therapist a diary, so the story jumps continuously from the present to the past and back again. You read it in her diary. On the other hand, the book tells the story of Miguel who left for Germany. He has since taken pity on a young man who occasionally hefty tantrums and has a simple outlook on life. Miguel and Jorge live little and make a living with odd jobs and such. Picking kersenAls Miquel learns that his mother is terminally ill, he will still visit her. However, his mother is now looking for him. Will the both to deal with in the past and find each other again before it's too late. That the essence of this boek.Vanaf is in my first I could not get into the story. It costs me very much trouble to book all to read, but I can not get to read through because I want to know how it ends.</v>
      </c>
    </row>
    <row r="743" ht="15.75" customHeight="1">
      <c r="A743" s="1">
        <v>741.0</v>
      </c>
      <c r="B743" s="3">
        <v>1.0</v>
      </c>
      <c r="C743" s="3">
        <v>1.0</v>
      </c>
      <c r="D743" s="3">
        <v>1.0</v>
      </c>
      <c r="E743" s="3" t="s">
        <v>746</v>
      </c>
      <c r="F743" s="3" t="str">
        <f>IFERROR(__xludf.DUMMYFUNCTION("GOOGLETRANSLATE(E743,""nl"",""en"")"),"Writer: Bianca Nederlof wrote 'Elusive' her first thriller for adults. Previously published exciting children's books and short stories. They are currently working out an idea for a Young- Adult novel. Ambition enough so this schrijfster.korte contents of"&amp;" the book: Silvia wants her son Nick go to the arrival of Sinterklaas, but she has a bad feeling. She does not like to indulge in crowds to go with her three year old son. If they decide to do a nightmare reality, she becomes Nick kwijt.Al soon start a ma"&amp;"jor police search for the three-year-old Nick, but all traces seem dead run. There's nothing else for Silvia yourself to do research. she will see her son ever back alive my opinion: The story is told from the first person in Silvia. The book has two stor"&amp;"ylines, past and present, who swiftly wisselen.Vanaf the first sentence you'll be captivated by the story, short chapters, easy language, nice relaxed to read. Although relaxed? The speed of the story is high and the tension throughout the story also of c"&amp;"onsiderable level. In this book there are no moments of weakness, the voltage is continuously voelbaar.Het book is not easily put away, and if you lay up did you sit by the beautiful cover your handen.Helaas so again just a few hours reading in, that does"&amp;" not mean that this book is definitely worth reading. And it also fits perfectly in this time of jaar.tip: For the music lovers amongst us, there is also the QR code pictured front of the book. If this scan you will be taken to a number of stoneware Zero "&amp;"7. Good for music and listen to the text and imagine yourself back in the nightmare of Silvia.")</f>
        <v>Writer: Bianca Nederlof wrote 'Elusive' her first thriller for adults. Previously published exciting children's books and short stories. They are currently working out an idea for a Young- Adult novel. Ambition enough so this schrijfster.korte contents of the book: Silvia wants her son Nick go to the arrival of Sinterklaas, but she has a bad feeling. She does not like to indulge in crowds to go with her three year old son. If they decide to do a nightmare reality, she becomes Nick kwijt.Al soon start a major police search for the three-year-old Nick, but all traces seem dead run. There's nothing else for Silvia yourself to do research. she will see her son ever back alive my opinion: The story is told from the first person in Silvia. The book has two storylines, past and present, who swiftly wisselen.Vanaf the first sentence you'll be captivated by the story, short chapters, easy language, nice relaxed to read. Although relaxed? The speed of the story is high and the tension throughout the story also of considerable level. In this book there are no moments of weakness, the voltage is continuously voelbaar.Het book is not easily put away, and if you lay up did you sit by the beautiful cover your handen.Helaas so again just a few hours reading in, that does not mean that this book is definitely worth reading. And it also fits perfectly in this time of jaar.tip: For the music lovers amongst us, there is also the QR code pictured front of the book. If this scan you will be taken to a number of stoneware Zero 7. Good for music and listen to the text and imagine yourself back in the nightmare of Silvia.</v>
      </c>
    </row>
    <row r="744" ht="15.75" customHeight="1">
      <c r="A744" s="1">
        <v>742.0</v>
      </c>
      <c r="B744" s="3">
        <v>1.0</v>
      </c>
      <c r="C744" s="3">
        <v>1.0</v>
      </c>
      <c r="D744" s="3">
        <v>1.0</v>
      </c>
      <c r="E744" s="3" t="s">
        <v>747</v>
      </c>
      <c r="F744" s="3" t="str">
        <f>IFERROR(__xludf.DUMMYFUNCTION("GOOGLETRANSLATE(E744,""nl"",""en"")"),"The author describes in simple language how a special crystal stone Alex's help to gain confidence. Alex is highly sensitive; he sees, hears and feels more than others kinderen.Alex is struggling at school. His classmates do bad against him; he is often a"&amp;"lone. That is not nice. He feels different from other children. He notes quickly if someone has pain or if it is something not so fine. It is a quick buikgevoel'.Hij is uncertain and that makes him confused. Actually, he does not know what he wants and wh"&amp;"at he can do to still belong to. He struck his head on but do not oplossing.Gelukkig he has vacation. Together with his mom and dad he goes on vacation; they go camping in the woods. That makes Alex happy. If he can play in nature and should go on a disco"&amp;"very he feels completely happy.Alex jumps for joy; he may sleep in his own tent. How cool is that? He seeks his stuff together he wants to bring a mattress, sleeping bag, flashlight, catapult, his jacket with lots of pockets inside and sneak a cigarette l"&amp;"ighter if he wants a fire maken.Eindelijk has come: Alex is right next to his bed , quick breakfast and then they can go. He checks a moment whether he is nothing forgotten to pack. No, he did everything with him. ""We can leave,"" exclaims Dad. Alex's be"&amp;"lly tickle of pleasure as he sits in the car. After two hours they are in the Ardennes. Alex heard the birds chirping, the pine scent tickles his nose, he sees a squirrel appears and the sun. What a pleasant environment; it gives him peace in his hoofd.Ze"&amp;" find a nice spot on the water and put it in their tents. Here Alex feels free and can healthy air inademen.Het adventure can begin For the children who read the book; on almost every page, in a different font, questions and comments included that encoura"&amp;"ge children to ontwikkelen.Wat more confident Alex is all to do in the woods? Whom he found in a cave and his new boyfriend? What power he discovers? He gets more confidence? You can read it all in this book, which also fun, appropriate and colorful drawi"&amp;"ng shows that the author himself has getekend.Als the book is out there waiting for a verrassing.Een special crystal stone ""Drake Stone 'has a belange feature in this story. Children often seek guidance from a patch or hug. The author believes that a cry"&amp;"stal stone can also have those who hold on to. They can children strength, energy and confidence geven.Achter in the book is an explanation of the crystal stone; is being told where the crystal stone comes from, what power it has and where it even more fo"&amp;"r you gebruiken.Elk fairytale begins, ""Once upon a time ..."". So this book begins; The author writes her story noticeable from her feeling as if she one or more children tells the story. She wrapped the story into one big adventure that highly sensitive"&amp;" children from six years to about ten years, will appeal. When an adult tells a story to children, it is still true that not always flawless this? That's okay; The message is clear and the book is pure and written with passion in the charming Flemish.")</f>
        <v>The author describes in simple language how a special crystal stone Alex's help to gain confidence. Alex is highly sensitive; he sees, hears and feels more than others kinderen.Alex is struggling at school. His classmates do bad against him; he is often alone. That is not nice. He feels different from other children. He notes quickly if someone has pain or if it is something not so fine. It is a quick buikgevoel'.Hij is uncertain and that makes him confused. Actually, he does not know what he wants and what he can do to still belong to. He struck his head on but do not oplossing.Gelukkig he has vacation. Together with his mom and dad he goes on vacation; they go camping in the woods. That makes Alex happy. If he can play in nature and should go on a discovery he feels completely happy.Alex jumps for joy; he may sleep in his own tent. How cool is that? He seeks his stuff together he wants to bring a mattress, sleeping bag, flashlight, catapult, his jacket with lots of pockets inside and sneak a cigarette lighter if he wants a fire maken.Eindelijk has come: Alex is right next to his bed , quick breakfast and then they can go. He checks a moment whether he is nothing forgotten to pack. No, he did everything with him. "We can leave," exclaims Dad. Alex's belly tickle of pleasure as he sits in the car. After two hours they are in the Ardennes. Alex heard the birds chirping, the pine scent tickles his nose, he sees a squirrel appears and the sun. What a pleasant environment; it gives him peace in his hoofd.Ze find a nice spot on the water and put it in their tents. Here Alex feels free and can healthy air inademen.Het adventure can begin For the children who read the book; on almost every page, in a different font, questions and comments included that encourage children to ontwikkelen.Wat more confident Alex is all to do in the woods? Whom he found in a cave and his new boyfriend? What power he discovers? He gets more confidence? You can read it all in this book, which also fun, appropriate and colorful drawing shows that the author himself has getekend.Als the book is out there waiting for a verrassing.Een special crystal stone "Drake Stone 'has a belange feature in this story. Children often seek guidance from a patch or hug. The author believes that a crystal stone can also have those who hold on to. They can children strength, energy and confidence geven.Achter in the book is an explanation of the crystal stone; is being told where the crystal stone comes from, what power it has and where it even more for you gebruiken.Elk fairytale begins, "Once upon a time ...". So this book begins; The author writes her story noticeable from her feeling as if she one or more children tells the story. She wrapped the story into one big adventure that highly sensitive children from six years to about ten years, will appeal. When an adult tells a story to children, it is still true that not always flawless this? That's okay; The message is clear and the book is pure and written with passion in the charming Flemish.</v>
      </c>
    </row>
    <row r="745" ht="15.75" customHeight="1">
      <c r="A745" s="1">
        <v>743.0</v>
      </c>
      <c r="B745" s="3">
        <v>0.0</v>
      </c>
      <c r="C745" s="3">
        <v>0.0</v>
      </c>
      <c r="D745" s="3">
        <v>0.0</v>
      </c>
      <c r="E745" s="3" t="s">
        <v>748</v>
      </c>
      <c r="F745" s="3" t="str">
        <f>IFERROR(__xludf.DUMMYFUNCTION("GOOGLETRANSLATE(E745,""nl"",""en"")"),"Three dead teenagers in a weird position, a frustrated police inspector and a twisted family do not guarantee a breathless reading adventure. The ingredients for the guardian flawed, the theme is truly special, but the cook is still much to learn. The lar"&amp;"ge number of excursions into the world of apparitions, tarot cards and the sociology of the Spanish countryside prevent the story takes the stress you would expect from a thriller. From the moment the obsessive hatred of the mother for her daughter, Inspe"&amp;"ctor Amai Salazar is clearly the line of the plot and denouement is also visible. As the story ends just a little different than I gedacht.Het describe all family entanglements and the inner life of the characters do not exceed the level of romantic pulp "&amp;"books. The personal tensions between the inspector and one of her subordinates diepjarloerse read as an analysis of a prospective supervisor of Youth. Dolores Redendo the dozen in clichés and stereotypen.Van police she bakes nothing. How it is possible th"&amp;"at a secret agent of the FBI (??) its the sky in praise as a brilliant policewoman, I could not discover. She gives her team some assignments and a few pages later, she took note of the results of windfalls disappointing. Hear the part that a story is exc"&amp;"iting, the players give depth and offers opportunities to put readers on the wrong leg to be a list of statements. Texts as wallpaper. That Amai only occurs in the last part, which is a little policeman would have done right in the past similar cases moor"&amp;" search is a trick to the next book s komen.Voor to more than four hundred pages would be a critical editor much good can do.")</f>
        <v>Three dead teenagers in a weird position, a frustrated police inspector and a twisted family do not guarantee a breathless reading adventure. The ingredients for the guardian flawed, the theme is truly special, but the cook is still much to learn. The large number of excursions into the world of apparitions, tarot cards and the sociology of the Spanish countryside prevent the story takes the stress you would expect from a thriller. From the moment the obsessive hatred of the mother for her daughter, Inspector Amai Salazar is clearly the line of the plot and denouement is also visible. As the story ends just a little different than I gedacht.Het describe all family entanglements and the inner life of the characters do not exceed the level of romantic pulp books. The personal tensions between the inspector and one of her subordinates diepjarloerse read as an analysis of a prospective supervisor of Youth. Dolores Redendo the dozen in clichés and stereotypen.Van police she bakes nothing. How it is possible that a secret agent of the FBI (??) its the sky in praise as a brilliant policewoman, I could not discover. She gives her team some assignments and a few pages later, she took note of the results of windfalls disappointing. Hear the part that a story is exciting, the players give depth and offers opportunities to put readers on the wrong leg to be a list of statements. Texts as wallpaper. That Amai only occurs in the last part, which is a little policeman would have done right in the past similar cases moor search is a trick to the next book s komen.Voor to more than four hundred pages would be a critical editor much good can do.</v>
      </c>
    </row>
    <row r="746" ht="15.75" customHeight="1">
      <c r="A746" s="1">
        <v>744.0</v>
      </c>
      <c r="B746" s="3">
        <v>0.0</v>
      </c>
      <c r="C746" s="3">
        <v>0.0</v>
      </c>
      <c r="D746" s="3">
        <v>0.0</v>
      </c>
      <c r="E746" s="3" t="s">
        <v>749</v>
      </c>
      <c r="F746" s="3" t="str">
        <f>IFERROR(__xludf.DUMMYFUNCTION("GOOGLETRANSLATE(E746,""nl"",""en"")"),"""Since everything is better now"" is a book of stories about 'Thirty-dilemmas. They are no columns; a short story did not cover two pages and longer stories consist of several short hoofdstukjes.Er no recognizable clear thread; the stories stand on their"&amp;" own and have their own theme, such as ""fashion"", ""how do you find true love ',' how do you deal with the grief of friends', 'friendship' and 'colleagues'. The absence of the thread is not a book that you read in succession; I occasionally read a story"&amp;" as snacks, in addition to another boek.Soms stories are complemented by a black and white illustration; a nice addition because the story and illustration are really a set. Some stories contain a schedule or an inspiration matrix; I find little toevoegen"&amp;".Een some stories are fun and recognizable but some I find rather whiny, exaggerated and farfetched. Moreover, the book (unnecessarily) full of English terms. After reading the preface I expected a somewhat hilarious book; I'm generally not really funny, "&amp;"I miss the humor. It is not nice feel-good book that I had hoped; though I must confess that I do not directly belong to the target group, which probably plays ...")</f>
        <v>"Since everything is better now" is a book of stories about 'Thirty-dilemmas. They are no columns; a short story did not cover two pages and longer stories consist of several short hoofdstukjes.Er no recognizable clear thread; the stories stand on their own and have their own theme, such as "fashion", "how do you find true love ',' how do you deal with the grief of friends', 'friendship' and 'colleagues'. The absence of the thread is not a book that you read in succession; I occasionally read a story as snacks, in addition to another boek.Soms stories are complemented by a black and white illustration; a nice addition because the story and illustration are really a set. Some stories contain a schedule or an inspiration matrix; I find little toevoegen.Een some stories are fun and recognizable but some I find rather whiny, exaggerated and farfetched. Moreover, the book (unnecessarily) full of English terms. After reading the preface I expected a somewhat hilarious book; I'm generally not really funny, I miss the humor. It is not nice feel-good book that I had hoped; though I must confess that I do not directly belong to the target group, which probably plays ...</v>
      </c>
    </row>
    <row r="747" ht="15.75" customHeight="1">
      <c r="A747" s="1">
        <v>745.0</v>
      </c>
      <c r="B747" s="3">
        <v>1.0</v>
      </c>
      <c r="C747" s="3">
        <v>0.0</v>
      </c>
      <c r="D747" s="3">
        <v>1.0</v>
      </c>
      <c r="E747" s="3" t="s">
        <v>750</v>
      </c>
      <c r="F747" s="3" t="str">
        <f>IFERROR(__xludf.DUMMYFUNCTION("GOOGLETRANSLATE(E747,""nl"",""en"")"),"Lottie Moggach was born in London (1977) and raised and still lives there. She is the daughter of Deborah Moggach, very successful writer of novels and TV scenarios. That will change, says mother Deborah on her website: ""Soon I'll just be known as Lottie"&amp;" Moggach's mother"" .As a freelance journalist Lottie Moggach has worked for various newspapers and magazines. The blood then crawls right where it can not go Lotties first book is a fact, called a first kiss. The establishment has been a process of years"&amp;". The author has a lot of time and effort into creating the perfect protagonist for this story, Leila, such as those envisioned had.Leila is an intelligent, very attractive young woman, lacking in social skills and a job below its level . Since the death "&amp;"of her mother, she is lonelier than ever, her contact with the outside world is limited to what is absolutely necessary. At some point she discovered Red Pill (to The Matrix), an online community with a forum for philosophical discussions. Leila feels at "&amp;"home at Red Pill, valued her contributions, she turns a boulder into bickering about abstract concepts. The site manager, Adrian Dervish, giving it access to the ultimate group of thinkers, namely Adrian elect. Adrian Leila invites to a meeting in real li"&amp;"fe. He has a job for her, which she can prove how free thinking she is. He asks her virtual, ie Facebook and what not to change, Tess. Tess is committing in his late thirties, depressed and wants to suicide, but her relatives want them to believe that she"&amp;" is going to lead a retired life. Leila goes Adrians proposal and packaged, paid her job to understand Tess seriously. Tess' family and friends, habits, way of speaking, everything that belongs to Tess, they must make their own. Women Skype, chat and mail"&amp;" Leila and gradually takes the place of Tess. Leila turns up the situation under control until Connor, a friend never mentioned by Tess. With the introduction of Connor start trouble for Leila. Not everything goes according to plan more, doubt strikes. Te"&amp;"ss is dead? Leila is manipulated by Adrian? Leila wants to know what's going on and joins a newagecommune in Spain, where Tess was last seen is.Op based on the book description you expect an original and exciting story, written by a young woman with a goo"&amp;"d writing. That expectation is disappointing to unwrap. Although the theme of suicide is original but hardly developed in this book which otherwise is full of theories about life issues. Tess nor its motives, we know well. Also Adrians motives and persona"&amp;"l life remain shrouded in mystery. Leila is a rather emotionless nerd, evoking no warm feelings. Likable characters you should first kiss anyway with a lantern zoeken.Het book is written in the first person, from the past and con- temporary perspective Le"&amp;"ila. The structure is somewhat vague, but while reading it gets used and it keeps the reader focused. For an experienced journalist Lottie Moggach uses an amazingly simple language, bordering Young Adult level. (The story itself is probably less suitable "&amp;"for YA.) Leila describes as a report what happened to her. Mostly boring costs, detailed ad nauseam, every fact is milked. Only the passages around Connor bring tension and consternation. As a reader, you hope for a climax that this novel still transforms"&amp;" into a thriller and the tedious, slow story makes up instantly. A spectacular unraveling could reverse the trend; which, however, is omitted. The Front 's first kiss were promising, there was drama and tension in the air, but the story recorded by Leila "&amp;"goes fizzled out. By reader the remaining loose ends to tie itself together is it still a bit exciting.")</f>
        <v>Lottie Moggach was born in London (1977) and raised and still lives there. She is the daughter of Deborah Moggach, very successful writer of novels and TV scenarios. That will change, says mother Deborah on her website: "Soon I'll just be known as Lottie Moggach's mother" .As a freelance journalist Lottie Moggach has worked for various newspapers and magazines. The blood then crawls right where it can not go Lotties first book is a fact, called a first kiss. The establishment has been a process of years. The author has a lot of time and effort into creating the perfect protagonist for this story, Leila, such as those envisioned had.Leila is an intelligent, very attractive young woman, lacking in social skills and a job below its level . Since the death of her mother, she is lonelier than ever, her contact with the outside world is limited to what is absolutely necessary. At some point she discovered Red Pill (to The Matrix), an online community with a forum for philosophical discussions. Leila feels at home at Red Pill, valued her contributions, she turns a boulder into bickering about abstract concepts. The site manager, Adrian Dervish, giving it access to the ultimate group of thinkers, namely Adrian elect. Adrian Leila invites to a meeting in real life. He has a job for her, which she can prove how free thinking she is. He asks her virtual, ie Facebook and what not to change, Tess. Tess is committing in his late thirties, depressed and wants to suicide, but her relatives want them to believe that she is going to lead a retired life. Leila goes Adrians proposal and packaged, paid her job to understand Tess seriously. Tess' family and friends, habits, way of speaking, everything that belongs to Tess, they must make their own. Women Skype, chat and mail Leila and gradually takes the place of Tess. Leila turns up the situation under control until Connor, a friend never mentioned by Tess. With the introduction of Connor start trouble for Leila. Not everything goes according to plan more, doubt strikes. Tess is dead? Leila is manipulated by Adrian? Leila wants to know what's going on and joins a newagecommune in Spain, where Tess was last seen is.Op based on the book description you expect an original and exciting story, written by a young woman with a good writing. That expectation is disappointing to unwrap. Although the theme of suicide is original but hardly developed in this book which otherwise is full of theories about life issues. Tess nor its motives, we know well. Also Adrians motives and personal life remain shrouded in mystery. Leila is a rather emotionless nerd, evoking no warm feelings. Likable characters you should first kiss anyway with a lantern zoeken.Het book is written in the first person, from the past and con- temporary perspective Leila. The structure is somewhat vague, but while reading it gets used and it keeps the reader focused. For an experienced journalist Lottie Moggach uses an amazingly simple language, bordering Young Adult level. (The story itself is probably less suitable for YA.) Leila describes as a report what happened to her. Mostly boring costs, detailed ad nauseam, every fact is milked. Only the passages around Connor bring tension and consternation. As a reader, you hope for a climax that this novel still transforms into a thriller and the tedious, slow story makes up instantly. A spectacular unraveling could reverse the trend; which, however, is omitted. The Front 's first kiss were promising, there was drama and tension in the air, but the story recorded by Leila goes fizzled out. By reader the remaining loose ends to tie itself together is it still a bit exciting.</v>
      </c>
    </row>
    <row r="748" ht="15.75" customHeight="1">
      <c r="A748" s="1">
        <v>746.0</v>
      </c>
      <c r="B748" s="3">
        <v>1.0</v>
      </c>
      <c r="C748" s="3">
        <v>1.0</v>
      </c>
      <c r="D748" s="3">
        <v>1.0</v>
      </c>
      <c r="E748" s="3" t="s">
        <v>751</v>
      </c>
      <c r="F748" s="3" t="str">
        <f>IFERROR(__xludf.DUMMYFUNCTION("GOOGLETRANSLATE(E748,""nl"",""en"")"),"Pretty amazing book.")</f>
        <v>Pretty amazing book.</v>
      </c>
    </row>
    <row r="749" ht="15.75" customHeight="1">
      <c r="A749" s="1">
        <v>747.0</v>
      </c>
      <c r="B749" s="3">
        <v>1.0</v>
      </c>
      <c r="C749" s="3">
        <v>1.0</v>
      </c>
      <c r="D749" s="3">
        <v>1.0</v>
      </c>
      <c r="E749" s="3" t="s">
        <v>752</v>
      </c>
      <c r="F749" s="3" t="str">
        <f>IFERROR(__xludf.DUMMYFUNCTION("GOOGLETRANSLATE(E749,""nl"",""en"")"),"When I Time will learn first got face, I had like a good feeling. But I had other thrillers lie that I wanted to read but the sticker with the inscription: ""For fans of Ken Follett"" was crucial to immediately start in too. If Follett fan I wanted predic"&amp;"ate own keys and can only conclude that this qualification is quite correct. I have the rest of the review start to finish enjoyed this compelling familieroman.Lees on: http://www.spanningzoeker.nl/alfabet/a/archer_j/2015tijd.htm")</f>
        <v>When I Time will learn first got face, I had like a good feeling. But I had other thrillers lie that I wanted to read but the sticker with the inscription: "For fans of Ken Follett" was crucial to immediately start in too. If Follett fan I wanted predicate own keys and can only conclude that this qualification is quite correct. I have the rest of the review start to finish enjoyed this compelling familieroman.Lees on: http://www.spanningzoeker.nl/alfabet/a/archer_j/2015tijd.htm</v>
      </c>
    </row>
    <row r="750" ht="15.75" customHeight="1">
      <c r="A750" s="1">
        <v>748.0</v>
      </c>
      <c r="B750" s="3">
        <v>1.0</v>
      </c>
      <c r="C750" s="3">
        <v>1.0</v>
      </c>
      <c r="D750" s="3">
        <v>1.0</v>
      </c>
      <c r="E750" s="3" t="s">
        <v>753</v>
      </c>
      <c r="F750" s="3" t="str">
        <f>IFERROR(__xludf.DUMMYFUNCTION("GOOGLETRANSLATE(E750,""nl"",""en"")"),"That the heir is an amazing book, you can read the many reviews have already been published. Last Saturday (7 Nov. 2015) I in the Zeeland Archives attended a lecture by Alexander Münninghoff about this book and in particular about the way he has made use "&amp;"of archives. On a question from the audience about a possible sequel, he replied that there is currently discussed wordt.Dit book reads viz. As an impressive, intriguing and at times poignant novel. Yet it is based on facts. Especially the role of grandfa"&amp;"ther raises many questions, the reader, but also Münninghoff itself. The idea is this role, along with another journalist, further deepen the extent that the archives which allow (although because of privacy rules regarding publicity) .That this readable "&amp;"book won the history prize is not surprising: it is not given everyone so as to give a historical subject that many will read with pleasure. To read my full review? Please check out my blog: http://mijnboekenkast.blogspot.nl/2015/11/alexander-munninghoff-"&amp;"de-stamhouder-een.html")</f>
        <v>That the heir is an amazing book, you can read the many reviews have already been published. Last Saturday (7 Nov. 2015) I in the Zeeland Archives attended a lecture by Alexander Münninghoff about this book and in particular about the way he has made use of archives. On a question from the audience about a possible sequel, he replied that there is currently discussed wordt.Dit book reads viz. As an impressive, intriguing and at times poignant novel. Yet it is based on facts. Especially the role of grandfather raises many questions, the reader, but also Münninghoff itself. The idea is this role, along with another journalist, further deepen the extent that the archives which allow (although because of privacy rules regarding publicity) .That this readable book won the history prize is not surprising: it is not given everyone so as to give a historical subject that many will read with pleasure. To read my full review? Please check out my blog: http://mijnboekenkast.blogspot.nl/2015/11/alexander-munninghoff-de-stamhouder-een.html</v>
      </c>
    </row>
    <row r="751" ht="15.75" customHeight="1">
      <c r="A751" s="1">
        <v>749.0</v>
      </c>
      <c r="B751" s="3">
        <v>1.0</v>
      </c>
      <c r="C751" s="3">
        <v>1.0</v>
      </c>
      <c r="D751" s="3">
        <v>1.0</v>
      </c>
      <c r="E751" s="3" t="s">
        <v>754</v>
      </c>
      <c r="F751" s="3" t="str">
        <f>IFERROR(__xludf.DUMMYFUNCTION("GOOGLETRANSLATE(E751,""nl"",""en"")"),"Many a reviewer has already broken the head about how Murakami gets still managed to captivate his readers again and again? His writing style is not exceptional, although he is a master in making up beautiful metaphors. The stories are not really exciting"&amp;", the plot twists are strange and characters are usually annoying passive. Moreover, the thick Murakami pills can lose 10 to 20 percent. Yet the undercurrent is irresistible. After hundreds of pages the reader is convinced to have something very important"&amp;" to experience ... but then what? Maybe it's him in the simple things, the inconspicuous spaces of everyday life. Spaces that are so filled with nothing, it is strange to feel: abandoned construction sites, parking areas along highways, the gallery of an "&amp;"apartment building. And not at dusk or during the night, no ... preferably in broad daylight. Just then Murakami manages to create a sp (r) also (jes) atmosphere. The protagonists let everything wash over them, is just amazing. And this creates a strange "&amp;"peace, a silence that is pregnant ... yeah, what Doris Lessing once wrote: ""if a story is not open to interpretation, it's a boring story. The more interpretation, the better ""The latter, I wonder:. It can go over the edge and then you lose readers. So "&amp;"this book is not suitable for readers who like a complete whole in which all the characters and details finally get their spot. Murakami leaves a lot open and moves constantly between reality and pure magic realism. Lessing also said, ""a book that you ge"&amp;"t bored when you're 20 or 30, can open doors for you when you're 40 or 50, and vice versa. Read a book on the right time for your 'But how do you know if this is the right time Difficult ... I can not get uit.In least I enjoyed this book.? Challenge of am"&amp;"azing grandeur.")</f>
        <v>Many a reviewer has already broken the head about how Murakami gets still managed to captivate his readers again and again? His writing style is not exceptional, although he is a master in making up beautiful metaphors. The stories are not really exciting, the plot twists are strange and characters are usually annoying passive. Moreover, the thick Murakami pills can lose 10 to 20 percent. Yet the undercurrent is irresistible. After hundreds of pages the reader is convinced to have something very important to experience ... but then what? Maybe it's him in the simple things, the inconspicuous spaces of everyday life. Spaces that are so filled with nothing, it is strange to feel: abandoned construction sites, parking areas along highways, the gallery of an apartment building. And not at dusk or during the night, no ... preferably in broad daylight. Just then Murakami manages to create a sp (r) also (jes) atmosphere. The protagonists let everything wash over them, is just amazing. And this creates a strange peace, a silence that is pregnant ... yeah, what Doris Lessing once wrote: "if a story is not open to interpretation, it's a boring story. The more interpretation, the better "The latter, I wonder:. It can go over the edge and then you lose readers. So this book is not suitable for readers who like a complete whole in which all the characters and details finally get their spot. Murakami leaves a lot open and moves constantly between reality and pure magic realism. Lessing also said, "a book that you get bored when you're 20 or 30, can open doors for you when you're 40 or 50, and vice versa. Read a book on the right time for your 'But how do you know if this is the right time Difficult ... I can not get uit.In least I enjoyed this book.? Challenge of amazing grandeur.</v>
      </c>
    </row>
    <row r="752" ht="15.75" customHeight="1">
      <c r="A752" s="1">
        <v>750.0</v>
      </c>
      <c r="B752" s="3">
        <v>0.0</v>
      </c>
      <c r="C752" s="3">
        <v>0.0</v>
      </c>
      <c r="D752" s="3">
        <v>0.0</v>
      </c>
      <c r="E752" s="3" t="s">
        <v>755</v>
      </c>
      <c r="F752" s="3" t="str">
        <f>IFERROR(__xludf.DUMMYFUNCTION("GOOGLETRANSLATE(E752,""nl"",""en"")"),"I found nothing on. It is not my habit but after four chapters I have reserved the stated and the book.")</f>
        <v>I found nothing on. It is not my habit but after four chapters I have reserved the stated and the book.</v>
      </c>
    </row>
    <row r="753" ht="15.75" customHeight="1">
      <c r="A753" s="1">
        <v>751.0</v>
      </c>
      <c r="B753" s="3">
        <v>0.0</v>
      </c>
      <c r="C753" s="3">
        <v>1.0</v>
      </c>
      <c r="D753" s="3">
        <v>1.0</v>
      </c>
      <c r="E753" s="3" t="s">
        <v>756</v>
      </c>
      <c r="F753" s="3" t="str">
        <f>IFERROR(__xludf.DUMMYFUNCTION("GOOGLETRANSLATE(E753,""nl"",""en"")"),"""Brother Service 'is a book of our time. Ingrid Mulder used namely a topical issue: attacks on aid workers. realistic problems also pass such as police working alongside each other, an active journalist goes on trial themselves, drugs, gambling and racis"&amp;"m. The phenomenon of a councilor used everything that happens in his city, his campaign to become alderman, stronger maken.Het story is exciting but is somewhat slow start. describes many people and their interests. Therefore it initially seems confusing "&amp;"but once under the spell of the police investigation, following a stabbing paramedic, performed by the female detective Jack and her male colleague Stijn is the fascinating and exciting. Besides research play personal problems Sjaak as a good balance betw"&amp;"een work and family life also have a role to find. Her relationship to the verduren.Ingrid get describes several moments small details of the person and environment which puts the story into its own sphere. - ""From Abelen"" the man said. He held out no h"&amp;"and. ""You had something to ask?"" He sat astride next they are clearly not going to continue the conversation somewhere else than in the middle of the workshop. -The book is pleasant to read and the story could point.The really happened is a realistic, c"&amp;"redible and entertaining story police. ""Brother Service 'gets a place in my bookcase! Ine Andreoli")</f>
        <v>"Brother Service 'is a book of our time. Ingrid Mulder used namely a topical issue: attacks on aid workers. realistic problems also pass such as police working alongside each other, an active journalist goes on trial themselves, drugs, gambling and racism. The phenomenon of a councilor used everything that happens in his city, his campaign to become alderman, stronger maken.Het story is exciting but is somewhat slow start. describes many people and their interests. Therefore it initially seems confusing but once under the spell of the police investigation, following a stabbing paramedic, performed by the female detective Jack and her male colleague Stijn is the fascinating and exciting. Besides research play personal problems Sjaak as a good balance between work and family life also have a role to find. Her relationship to the verduren.Ingrid get describes several moments small details of the person and environment which puts the story into its own sphere. - "From Abelen" the man said. He held out no hand. "You had something to ask?" He sat astride next they are clearly not going to continue the conversation somewhere else than in the middle of the workshop. -The book is pleasant to read and the story could point.The really happened is a realistic, credible and entertaining story police. "Brother Service 'gets a place in my bookcase! Ine Andreoli</v>
      </c>
    </row>
    <row r="754" ht="15.75" customHeight="1">
      <c r="A754" s="1">
        <v>752.0</v>
      </c>
      <c r="B754" s="3">
        <v>0.0</v>
      </c>
      <c r="C754" s="3">
        <v>0.0</v>
      </c>
      <c r="D754" s="3">
        <v>1.0</v>
      </c>
      <c r="E754" s="3" t="s">
        <v>757</v>
      </c>
      <c r="F754" s="3" t="str">
        <f>IFERROR(__xludf.DUMMYFUNCTION("GOOGLETRANSLATE(E754,""nl"",""en"")"),"Jussi Adler-Olsen with the boundless added back a title to its Q series, the sixth already. And he does this again in his very humorous manier.Afdeling Q is surely a very special section, located in the basement and this alone indicates that they are not "&amp;"appreciated. There is this episode nevertheless a newcomer. It all still remain a bit eccentric, but this only increases but the reading, like the humor anyway now again abundant is.Nochtans this is surely the least work in the series. It is quite a tome "&amp;"that there is very elaborated, has to do with this. The story is slow, very slow even. Exciting it is also not except at the end of the verhaal.Het social issues in this story is the cult story. At least if you can see this is so, the issue is irrelevant "&amp;"for most, you will look as good as ever dealt with. You get a small glimpse into the workings of such a sect and that was sometimes fun to read but it has little impact on the reader, you are not much wiser, much less you could meeleven.De plot was furthe"&amp;"r well and also the end and was pretty surprising. The construction was done by two storylines, one in the present time, the research department Q and then start a different story a year earlier. As you progress through the book approaching the two storyl"&amp;"ines together eventually overlap. That's pretty gevonden.En then there are the little story lines from the lives of the detectives. Again, a tip of the veil is lifted again by the nail gun homicides where Carl and his mate Hardy had suffered. The common t"&amp;"hread in the serie.Goede plot, humor, good writing, but unfortunately some boring and not exciting. You will not be captivated by the story. Still, the book can be read fine.")</f>
        <v>Jussi Adler-Olsen with the boundless added back a title to its Q series, the sixth already. And he does this again in his very humorous manier.Afdeling Q is surely a very special section, located in the basement and this alone indicates that they are not appreciated. There is this episode nevertheless a newcomer. It all still remain a bit eccentric, but this only increases but the reading, like the humor anyway now again abundant is.Nochtans this is surely the least work in the series. It is quite a tome that there is very elaborated, has to do with this. The story is slow, very slow even. Exciting it is also not except at the end of the verhaal.Het social issues in this story is the cult story. At least if you can see this is so, the issue is irrelevant for most, you will look as good as ever dealt with. You get a small glimpse into the workings of such a sect and that was sometimes fun to read but it has little impact on the reader, you are not much wiser, much less you could meeleven.De plot was further well and also the end and was pretty surprising. The construction was done by two storylines, one in the present time, the research department Q and then start a different story a year earlier. As you progress through the book approaching the two storylines together eventually overlap. That's pretty gevonden.En then there are the little story lines from the lives of the detectives. Again, a tip of the veil is lifted again by the nail gun homicides where Carl and his mate Hardy had suffered. The common thread in the serie.Goede plot, humor, good writing, but unfortunately some boring and not exciting. You will not be captivated by the story. Still, the book can be read fine.</v>
      </c>
    </row>
    <row r="755" ht="15.75" customHeight="1">
      <c r="A755" s="1">
        <v>753.0</v>
      </c>
      <c r="B755" s="3">
        <v>0.0</v>
      </c>
      <c r="C755" s="3">
        <v>0.0</v>
      </c>
      <c r="D755" s="3">
        <v>0.0</v>
      </c>
      <c r="E755" s="3" t="s">
        <v>758</v>
      </c>
      <c r="F755" s="3" t="str">
        <f>IFERROR(__xludf.DUMMYFUNCTION("GOOGLETRANSLATE(E755,""nl"",""en"")"),"This comment contains spoilers, select the text to read the spoilers. This book awhile ago won by Dizzy (Yoo-hoo!) And now a natural reaction should not ontbreken.Dit book tells a story based on a historical document: a letter from the mayor of Bamberg, J"&amp;"ohannes Junius, his daughter, written when he was stuck in the Witch House. The story takes place between 1609 - 1632 when witch hunts were more regularity than the exception. The most gruesome torture methods were not shunned in the Witch House, everythi"&amp;"ng just to confess prisoners / defendants (and their neighbors, loved ones, colleagues, etc. also accused of witch practices) .Eva Maria Babel works in the witch house trying her grandmother to achieve that he has been captured on suspicion of witch pract"&amp;"ices. The witch house makes it the most terrible things, and at one point she realizes that is not secure her own life. Then begins a quest for freedom and security that its historical novel after many wanderings in Leiden does belanden.Deze has a very in"&amp;"teresting premise and a lot of information about the witch hunts which will then place shared with the reader. The religious mania that prevailed ...... actually always remains the same song (in a different guise) ... Although this book is very well writt"&amp;"en (read: easy) and based on the picked up interesting facts story not me, it was not me in its grip. I also found the story is very predictable at some point. So why yet only 2 Thumbs ...")</f>
        <v>This comment contains spoilers, select the text to read the spoilers. This book awhile ago won by Dizzy (Yoo-hoo!) And now a natural reaction should not ontbreken.Dit book tells a story based on a historical document: a letter from the mayor of Bamberg, Johannes Junius, his daughter, written when he was stuck in the Witch House. The story takes place between 1609 - 1632 when witch hunts were more regularity than the exception. The most gruesome torture methods were not shunned in the Witch House, everything just to confess prisoners / defendants (and their neighbors, loved ones, colleagues, etc. also accused of witch practices) .Eva Maria Babel works in the witch house trying her grandmother to achieve that he has been captured on suspicion of witch practices. The witch house makes it the most terrible things, and at one point she realizes that is not secure her own life. Then begins a quest for freedom and security that its historical novel after many wanderings in Leiden does belanden.Deze has a very interesting premise and a lot of information about the witch hunts which will then place shared with the reader. The religious mania that prevailed ...... actually always remains the same song (in a different guise) ... Although this book is very well written (read: easy) and based on the picked up interesting facts story not me, it was not me in its grip. I also found the story is very predictable at some point. So why yet only 2 Thumbs ...</v>
      </c>
    </row>
    <row r="756" ht="15.75" customHeight="1">
      <c r="A756" s="1">
        <v>754.0</v>
      </c>
      <c r="B756" s="3">
        <v>0.0</v>
      </c>
      <c r="C756" s="3">
        <v>0.0</v>
      </c>
      <c r="D756" s="3">
        <v>0.0</v>
      </c>
      <c r="E756" s="3" t="s">
        <v>759</v>
      </c>
      <c r="F756" s="3" t="str">
        <f>IFERROR(__xludf.DUMMYFUNCTION("GOOGLETRANSLATE(E756,""nl"",""en"")"),"The British naturalized Australian Jane Harper (1972, Mansfield, Chester (UK), Aus) debuted in 2015 with the novel in Australia, won the Literature of the Victorian premier and storms sind Reforms world. Been translated in 22 languages ​​and have sold the"&amp;" rights for the film adaptation of Reese Whiterspoon.De expectations are obviously sky high again, and however difficult to make, and they are therefore niet.De drought is a novel about the Australian outback, and also makes do from that pace. Extremely s"&amp;"low the treatises tells of a search for his childhood Aaron Falk who have a link with three murders in the fictional Australian community Kiewarra. I write deliberately novel because the story is hung on the murder makes no thriller (even psychological). "&amp;"Makes it a boring book? Not .. That leisurely pace gives an insight into the life and the atmosphere in the outback. And who knows if you start with that fact, a babbling novel, you appreciate the story. I started it as a thriller and before that happens "&amp;"enough. no tension, no tightness, no sweltering of. but a meandering stroompje.en another disappointing hype")</f>
        <v>The British naturalized Australian Jane Harper (1972, Mansfield, Chester (UK), Aus) debuted in 2015 with the novel in Australia, won the Literature of the Victorian premier and storms sind Reforms world. Been translated in 22 languages ​​and have sold the rights for the film adaptation of Reese Whiterspoon.De expectations are obviously sky high again, and however difficult to make, and they are therefore niet.De drought is a novel about the Australian outback, and also makes do from that pace. Extremely slow the treatises tells of a search for his childhood Aaron Falk who have a link with three murders in the fictional Australian community Kiewarra. I write deliberately novel because the story is hung on the murder makes no thriller (even psychological). Makes it a boring book? Not .. That leisurely pace gives an insight into the life and the atmosphere in the outback. And who knows if you start with that fact, a babbling novel, you appreciate the story. I started it as a thriller and before that happens enough. no tension, no tightness, no sweltering of. but a meandering stroompje.en another disappointing hype</v>
      </c>
    </row>
    <row r="757" ht="15.75" customHeight="1">
      <c r="A757" s="1">
        <v>755.0</v>
      </c>
      <c r="B757" s="3">
        <v>1.0</v>
      </c>
      <c r="C757" s="3">
        <v>1.0</v>
      </c>
      <c r="D757" s="3">
        <v>1.0</v>
      </c>
      <c r="E757" s="3" t="s">
        <v>760</v>
      </c>
      <c r="F757" s="3" t="str">
        <f>IFERROR(__xludf.DUMMYFUNCTION("GOOGLETRANSLATE(E757,""nl"",""en"")"),"4.5 *, here and there a few less interesting pieces ... because he does not feel his birthday Allan crawls out the window of the nursing home and this is the beginning of many adventures ... Well, how do you start with a review of a book that you read wit"&amp;"h a smile where you incredibly well disposed of is? The story is so full of absurd coincidences and in a way I can so imagine a grandfather with a vivid imagination this story tells his grandchildren, who know as a lesson in history. For this is the stren"&amp;"gth of the book, all historical characters really existed. Life is full of coincidences, who dares say with certainty that Allan no footnote in history is forgotten by everyone? He was just always at the right time and present said / did the right things."&amp;" Baron von Munchausen yet has experienced incredible adventures? What I do have extra smile is the language. Often just a dry down of the facts, very sober and unadorned, I personally love it ... I look forward to the sequel but have gotten a little terro"&amp;"r. No idea whether Jonas Jonasson a second time may cause such a funny view of world history, perhaps also because it is now a more recent history ...")</f>
        <v>4.5 *, here and there a few less interesting pieces ... because he does not feel his birthday Allan crawls out the window of the nursing home and this is the beginning of many adventures ... Well, how do you start with a review of a book that you read with a smile where you incredibly well disposed of is? The story is so full of absurd coincidences and in a way I can so imagine a grandfather with a vivid imagination this story tells his grandchildren, who know as a lesson in history. For this is the strength of the book, all historical characters really existed. Life is full of coincidences, who dares say with certainty that Allan no footnote in history is forgotten by everyone? He was just always at the right time and present said / did the right things. Baron von Munchausen yet has experienced incredible adventures? What I do have extra smile is the language. Often just a dry down of the facts, very sober and unadorned, I personally love it ... I look forward to the sequel but have gotten a little terror. No idea whether Jonas Jonasson a second time may cause such a funny view of world history, perhaps also because it is now a more recent history ...</v>
      </c>
    </row>
    <row r="758" ht="15.75" customHeight="1">
      <c r="A758" s="1">
        <v>756.0</v>
      </c>
      <c r="B758" s="3">
        <v>0.0</v>
      </c>
      <c r="C758" s="3">
        <v>0.0</v>
      </c>
      <c r="D758" s="3">
        <v>0.0</v>
      </c>
      <c r="E758" s="3" t="s">
        <v>761</v>
      </c>
      <c r="F758" s="3" t="str">
        <f>IFERROR(__xludf.DUMMYFUNCTION("GOOGLETRANSLATE(E758,""nl"",""en"")"),"Santos lives in New York, it says on the back cover of The smell of millions. Why find a publisher it necessary to mention this fact as a weapon? So people may wonder where that guy it anyway hell of it? Or should they be impressed due to the cosmopolitan"&amp;"ism which suggested that? Generates live in New York then impressed, now Internet and cheap air travel the world have so little? It does not ultimately matter at all. This might be the most interesting since Watergate time to live in the United, but from "&amp;"the stories of De Boer will you do not notice. Only the last story is set in New York and that is a very long and very lachrymose musings of a successful investment banker on his high school in Heemstede, while he walks at night on Broadway. The circle is"&amp;" thus around, because the opening story was about corpsballen on the verge of a midlife crisis and (possibly latent) homosexuality. It is so crass farcical worked out that you feel like you scored a sketch of Lullo's are reading. Another story, about a re"&amp;"tired man who was invited to his amazement at the funeral of a former colleague, do sometimes think of Debtors Creditors. Highly diluted uiteraard.De cameos come marching in literature, it seems. If then also Marcel and Milan, characters from an earlier n"&amp;"ovel by De Boer are trotted out as a kind of Koot and Bie two vacuous stories (one pastiche of Gogol should be) to liven, I'm the reader a bit finished this Showroom-like potpourri of lofty sentiment and mockery. A story with a Paul Bowles-like setting, a"&amp;" Psycho rewrite and an ""answer"" in narrative form on a novel by Robert Welagen, although the monotony at bay, but the boredom anyway. Only the title story in which De Boer sharply exposes the naivety and passivity of the affluent middle class and ""a fa"&amp;"ther figure"" is about an encounter between a student and an older gay man, suggesting that Santos more to offer than this. Hopefully now emptied the attic with digital writing this book and will show that this was just a mistake, not a regression.")</f>
        <v>Santos lives in New York, it says on the back cover of The smell of millions. Why find a publisher it necessary to mention this fact as a weapon? So people may wonder where that guy it anyway hell of it? Or should they be impressed due to the cosmopolitanism which suggested that? Generates live in New York then impressed, now Internet and cheap air travel the world have so little? It does not ultimately matter at all. This might be the most interesting since Watergate time to live in the United, but from the stories of De Boer will you do not notice. Only the last story is set in New York and that is a very long and very lachrymose musings of a successful investment banker on his high school in Heemstede, while he walks at night on Broadway. The circle is thus around, because the opening story was about corpsballen on the verge of a midlife crisis and (possibly latent) homosexuality. It is so crass farcical worked out that you feel like you scored a sketch of Lullo's are reading. Another story, about a retired man who was invited to his amazement at the funeral of a former colleague, do sometimes think of Debtors Creditors. Highly diluted uiteraard.De cameos come marching in literature, it seems. If then also Marcel and Milan, characters from an earlier novel by De Boer are trotted out as a kind of Koot and Bie two vacuous stories (one pastiche of Gogol should be) to liven, I'm the reader a bit finished this Showroom-like potpourri of lofty sentiment and mockery. A story with a Paul Bowles-like setting, a Psycho rewrite and an "answer" in narrative form on a novel by Robert Welagen, although the monotony at bay, but the boredom anyway. Only the title story in which De Boer sharply exposes the naivety and passivity of the affluent middle class and "a father figure" is about an encounter between a student and an older gay man, suggesting that Santos more to offer than this. Hopefully now emptied the attic with digital writing this book and will show that this was just a mistake, not a regression.</v>
      </c>
    </row>
    <row r="759" ht="15.75" customHeight="1">
      <c r="A759" s="1">
        <v>757.0</v>
      </c>
      <c r="B759" s="3">
        <v>0.0</v>
      </c>
      <c r="C759" s="3">
        <v>0.0</v>
      </c>
      <c r="D759" s="3">
        <v>0.0</v>
      </c>
      <c r="E759" s="3" t="s">
        <v>762</v>
      </c>
      <c r="F759" s="3" t="str">
        <f>IFERROR(__xludf.DUMMYFUNCTION("GOOGLETRANSLATE(E759,""nl"",""en"")"),"How simplicity can invent together? It's so simple that I could read the book by browsing and could follow ook.Na as n 100 pages but stopped writing with leaves and ... And if you about sex and seduction, it may it more explicit.")</f>
        <v>How simplicity can invent together? It's so simple that I could read the book by browsing and could follow ook.Na as n 100 pages but stopped writing with leaves and ... And if you about sex and seduction, it may it more explicit.</v>
      </c>
    </row>
    <row r="760" ht="15.75" customHeight="1">
      <c r="A760" s="1">
        <v>758.0</v>
      </c>
      <c r="B760" s="3">
        <v>1.0</v>
      </c>
      <c r="C760" s="3">
        <v>1.0</v>
      </c>
      <c r="D760" s="3">
        <v>1.0</v>
      </c>
      <c r="E760" s="3" t="s">
        <v>763</v>
      </c>
      <c r="F760" s="3" t="str">
        <f>IFERROR(__xludf.DUMMYFUNCTION("GOOGLETRANSLATE(E760,""nl"",""en"")"),"... My feeling is An Janssens writing style has evolved since the first book. Dragon Fire seemed to me all the way to be smoother than its predecessors. Meanwhile, the characters feel familiar and I mixed feelings about the last book I felt that the story"&amp;" followed at a distance knew the author and characters this time be called in tow to nemen.Het end first with me but in the end the positive side won. Thanks to the last few sentences it does not feel as if you say goodbye to the characters. You just wond"&amp;"er what else will protrude when you book dichtklapt.Drakenvuur is a nice ending of the series in which the Flemish fantasy author stays true to its characters.")</f>
        <v>... My feeling is An Janssens writing style has evolved since the first book. Dragon Fire seemed to me all the way to be smoother than its predecessors. Meanwhile, the characters feel familiar and I mixed feelings about the last book I felt that the story followed at a distance knew the author and characters this time be called in tow to nemen.Het end first with me but in the end the positive side won. Thanks to the last few sentences it does not feel as if you say goodbye to the characters. You just wonder what else will protrude when you book dichtklapt.Drakenvuur is a nice ending of the series in which the Flemish fantasy author stays true to its characters.</v>
      </c>
    </row>
    <row r="761" ht="15.75" customHeight="1">
      <c r="A761" s="1">
        <v>759.0</v>
      </c>
      <c r="B761" s="3">
        <v>0.0</v>
      </c>
      <c r="C761" s="3">
        <v>0.0</v>
      </c>
      <c r="D761" s="3">
        <v>0.0</v>
      </c>
      <c r="E761" s="3" t="s">
        <v>764</v>
      </c>
      <c r="F761" s="3" t="str">
        <f>IFERROR(__xludf.DUMMYFUNCTION("GOOGLETRANSLATE(E761,""nl"",""en"")"),"Dorien is the routine of her relationship with Joost tired and moves in with Ellen. The women go together to Ibiza and arrive there in a life where there are no inhibitions. Alcohol, drugs, sex, partying last 24 hours. During the first night Ellen and Dor"&amp;"ien lose each other. Since Dorien has all of Ellen stuff, they go quickly to find her. But she has a hole in her memory drugs in the punch they drank. At the same time there is something strange going on on the island. Women disappear, commit suicide by j"&amp;"umping from a balcony or drowning. What actually happens behind the real world of kitsch and glamour.Ik think this is not a good book, very short chapters and the rapid settlement of the story I could really captivate. I think there was more been possible"&amp;" with this story.")</f>
        <v>Dorien is the routine of her relationship with Joost tired and moves in with Ellen. The women go together to Ibiza and arrive there in a life where there are no inhibitions. Alcohol, drugs, sex, partying last 24 hours. During the first night Ellen and Dorien lose each other. Since Dorien has all of Ellen stuff, they go quickly to find her. But she has a hole in her memory drugs in the punch they drank. At the same time there is something strange going on on the island. Women disappear, commit suicide by jumping from a balcony or drowning. What actually happens behind the real world of kitsch and glamour.Ik think this is not a good book, very short chapters and the rapid settlement of the story I could really captivate. I think there was more been possible with this story.</v>
      </c>
    </row>
    <row r="762" ht="15.75" customHeight="1">
      <c r="A762" s="1">
        <v>760.0</v>
      </c>
      <c r="B762" s="3">
        <v>0.0</v>
      </c>
      <c r="C762" s="3">
        <v>0.0</v>
      </c>
      <c r="D762" s="3">
        <v>1.0</v>
      </c>
      <c r="E762" s="3" t="s">
        <v>765</v>
      </c>
      <c r="F762" s="3" t="str">
        <f>IFERROR(__xludf.DUMMYFUNCTION("GOOGLETRANSLATE(E762,""nl"",""en"")"),"I honestly had never heard of Franka Potente, but the back states that she gained fame as actrice.Deze Franka is for me than a talented aunt, because in addition to acting, she can really write. This is her first Romandie was nice translated from German. "&amp;"I usually read books in deoriginele language, but now I received a translated copy. Hettaalgebruik is beautiful, smart and they know very well tescheppen an atmosphere. Unfortunately, much of the book hard, dark, pessimistic and sometimes it forced on me."&amp;" The isduidelijk the protagonist Tim Wilkins in trouble is after hetverliezen of his job and the cliff walk from his relationship, and it is understandable that he is there hard meeheeft, but its impact is sometimes really too much endaardoor unrealistic."&amp;" It thereby also sometimes come inthe story characters that are not well explored; missed opportunities. His friends like Alfie and Larry; they remain flat and it is not always clear to me why they are listed in the story. Slowly Being clear what happened"&amp;" in Tim's life, either recent or some time ago and that'll be all nice samenin the last part of the book, which was immediately hetmooiste part for me because there next to the raw, also scooped a real picture Tims troubled relationships with his sister e"&amp;"nzoon. Without this many words to use Potente able to hit you. That is a great achievement for a young writer.")</f>
        <v>I honestly had never heard of Franka Potente, but the back states that she gained fame as actrice.Deze Franka is for me than a talented aunt, because in addition to acting, she can really write. This is her first Romandie was nice translated from German. I usually read books in deoriginele language, but now I received a translated copy. Hettaalgebruik is beautiful, smart and they know very well tescheppen an atmosphere. Unfortunately, much of the book hard, dark, pessimistic and sometimes it forced on me. The isduidelijk the protagonist Tim Wilkins in trouble is after hetverliezen of his job and the cliff walk from his relationship, and it is understandable that he is there hard meeheeft, but its impact is sometimes really too much endaardoor unrealistic. It thereby also sometimes come inthe story characters that are not well explored; missed opportunities. His friends like Alfie and Larry; they remain flat and it is not always clear to me why they are listed in the story. Slowly Being clear what happened in Tim's life, either recent or some time ago and that'll be all nice samenin the last part of the book, which was immediately hetmooiste part for me because there next to the raw, also scooped a real picture Tims troubled relationships with his sister enzoon. Without this many words to use Potente able to hit you. That is a great achievement for a young writer.</v>
      </c>
    </row>
    <row r="763" ht="15.75" customHeight="1">
      <c r="A763" s="1">
        <v>761.0</v>
      </c>
      <c r="B763" s="3">
        <v>0.0</v>
      </c>
      <c r="C763" s="3">
        <v>0.0</v>
      </c>
      <c r="D763" s="3">
        <v>0.0</v>
      </c>
      <c r="E763" s="3" t="s">
        <v>766</v>
      </c>
      <c r="F763" s="3" t="str">
        <f>IFERROR(__xludf.DUMMYFUNCTION("GOOGLETRANSLATE(E763,""nl"",""en"")"),"Jane Martello, our protagonist, accidentally discovered a 25 year old corpse in the garden of the residence of the Martello s. It been gone for the body of the 25 year Natalie Martello (at Jane's best friend). Because of this discovery, old buried family "&amp;"secrets up again rakes up and get the whole family in a trance of the whole thing. Jane wants to discover the truth but just a broken marriage behind, do not eat well and moreover drink too much. She is so emotionally under enormous pressure and decides t"&amp;"o refer to a psychologist to put him together with its reasoning in a row to. Alex (the psychologist) is trying to help her and digs into her past, so there will be a terrible story to light. But Jane is not entirely satisfied with this denouement, and th"&amp;"ey continue to search for how and why this crime. They discovered errors in the story that she found Alex. Perhaps the killer so do not the one she expected the end of the story is unexpected, the book was more like the end should be, then it would have b"&amp;"een much better and more exciting. Far too boring! The other books are much better.")</f>
        <v>Jane Martello, our protagonist, accidentally discovered a 25 year old corpse in the garden of the residence of the Martello s. It been gone for the body of the 25 year Natalie Martello (at Jane's best friend). Because of this discovery, old buried family secrets up again rakes up and get the whole family in a trance of the whole thing. Jane wants to discover the truth but just a broken marriage behind, do not eat well and moreover drink too much. She is so emotionally under enormous pressure and decides to refer to a psychologist to put him together with its reasoning in a row to. Alex (the psychologist) is trying to help her and digs into her past, so there will be a terrible story to light. But Jane is not entirely satisfied with this denouement, and they continue to search for how and why this crime. They discovered errors in the story that she found Alex. Perhaps the killer so do not the one she expected the end of the story is unexpected, the book was more like the end should be, then it would have been much better and more exciting. Far too boring! The other books are much better.</v>
      </c>
    </row>
    <row r="764" ht="15.75" customHeight="1">
      <c r="A764" s="1">
        <v>762.0</v>
      </c>
      <c r="B764" s="3">
        <v>1.0</v>
      </c>
      <c r="C764" s="3">
        <v>1.0</v>
      </c>
      <c r="D764" s="3">
        <v>1.0</v>
      </c>
      <c r="E764" s="3" t="s">
        <v>767</v>
      </c>
      <c r="F764" s="3" t="str">
        <f>IFERROR(__xludf.DUMMYFUNCTION("GOOGLETRANSLATE(E764,""nl"",""en"")"),"""She had the name Bovary she wore to see so much famous, parading in the bookshops mentioned in all the newspapers, renowned throughout France"" (from Madame Bovary) .It is as if Flaubert had a providential glance. For though the above quote has a differ"&amp;"ent interpretation of the novel, Emma Bovary has become one of the most famous female fictional characters in world literature. On the one hand this has to do with the fact that there were few female protagonists anyway until the twentieth century; The li"&amp;"terature was dominated by men. There were Emma Bovary natural Catherine Earnshaw in 'Wuthering Heights', which relates to animal species relationship with Heathcliff. And then there was Elizabeth Bennet in Austen's ""Pride and prejudice"", which tries to "&amp;"uphold its independent spirit within the social conventions. Emma Bovary, created by a male writer (although based on a true story), represents a woman who wholly follows seeks her happiness and her own feelings are not content with a supporting role. The"&amp;"y even abused her wedding for that. She is very passionate and committed almost obsessively to her personal geluk.Flaubert how to explain the development of Emma well. Initially her displeasure with her gray existence very palpable. Flaubert describes her"&amp;" thoughts, which she dreams of a Parisian life, almost like a feeling reveling. Chapter 6 does almost reminiscent of a doctor's or chivalry. The prince on a white horse just missing. Those thoughts stabbing sharply with the image she has of her husband Ch"&amp;"arles, in whom it becomes more of a misfit, a nondescript person, a loser sees a peasant: ""... how they could have gotten into her head that someone like him ever to be anything capable, while twenty times could determine what ignoramus was "".Gaandeweg "&amp;"is Emma, ​​dissatisfied with her life 'in the margin' - nicely symbolized by the petty towns where she lives with her husband - about to taking more risks, in the form of extramarital relationships. Eventually deliver those also disappointments and they a"&amp;"lso lead to the abyss in which Emma Bovary collapsed, largely through its own actions. It is becoming increasingly more selfish behavior of Emma, ​​and thus also undergoes Emma irritanter.Naast the emotional walking, Flauberts novel also shows elements of"&amp;" the time. Thus there is the struggle between religion and science, the pursuit of modernity, especially interpreted by the pharmacist Homais. And the attendant delusions, such as the operation of Hippolytes' clubfoot that gigantic mislukt.Hoewel Emma is "&amp;"the absolute protagonist of the novel, Flaubert often changes of perspective by also from telling others like Charles Rodolphe and Léon.Madame Bovary is a swirling written novel that portrays a strong woman, but a force that its ultimate weakness appears "&amp;"to be.")</f>
        <v>"She had the name Bovary she wore to see so much famous, parading in the bookshops mentioned in all the newspapers, renowned throughout France" (from Madame Bovary) .It is as if Flaubert had a providential glance. For though the above quote has a different interpretation of the novel, Emma Bovary has become one of the most famous female fictional characters in world literature. On the one hand this has to do with the fact that there were few female protagonists anyway until the twentieth century; The literature was dominated by men. There were Emma Bovary natural Catherine Earnshaw in 'Wuthering Heights', which relates to animal species relationship with Heathcliff. And then there was Elizabeth Bennet in Austen's "Pride and prejudice", which tries to uphold its independent spirit within the social conventions. Emma Bovary, created by a male writer (although based on a true story), represents a woman who wholly follows seeks her happiness and her own feelings are not content with a supporting role. They even abused her wedding for that. She is very passionate and committed almost obsessively to her personal geluk.Flaubert how to explain the development of Emma well. Initially her displeasure with her gray existence very palpable. Flaubert describes her thoughts, which she dreams of a Parisian life, almost like a feeling reveling. Chapter 6 does almost reminiscent of a doctor's or chivalry. The prince on a white horse just missing. Those thoughts stabbing sharply with the image she has of her husband Charles, in whom it becomes more of a misfit, a nondescript person, a loser sees a peasant: "... how they could have gotten into her head that someone like him ever to be anything capable, while twenty times could determine what ignoramus was ".Gaandeweg is Emma, ​​dissatisfied with her life 'in the margin' - nicely symbolized by the petty towns where she lives with her husband - about to taking more risks, in the form of extramarital relationships. Eventually deliver those also disappointments and they also lead to the abyss in which Emma Bovary collapsed, largely through its own actions. It is becoming increasingly more selfish behavior of Emma, ​​and thus also undergoes Emma irritanter.Naast the emotional walking, Flauberts novel also shows elements of the time. Thus there is the struggle between religion and science, the pursuit of modernity, especially interpreted by the pharmacist Homais. And the attendant delusions, such as the operation of Hippolytes' clubfoot that gigantic mislukt.Hoewel Emma is the absolute protagonist of the novel, Flaubert often changes of perspective by also from telling others like Charles Rodolphe and Léon.Madame Bovary is a swirling written novel that portrays a strong woman, but a force that its ultimate weakness appears to be.</v>
      </c>
    </row>
    <row r="765" ht="15.75" customHeight="1">
      <c r="A765" s="1">
        <v>763.0</v>
      </c>
      <c r="B765" s="3">
        <v>0.0</v>
      </c>
      <c r="C765" s="3">
        <v>0.0</v>
      </c>
      <c r="D765" s="3">
        <v>0.0</v>
      </c>
      <c r="E765" s="3" t="s">
        <v>768</v>
      </c>
      <c r="F765" s="3" t="str">
        <f>IFERROR(__xludf.DUMMYFUNCTION("GOOGLETRANSLATE(E765,""nl"",""en"")"),"The story is about Avery Daniels, she is a reporter who is incorrectly identified in a plane crash as Carole Rutledge, the wife of the prospective candidate Senator Tate Rutledge. The real Carole died during the disaster. Anno 2017 test this DNA and denta"&amp;"l control impossible. Like so many other things that happen in the book. How am I to judge an old book? I bought it as an E-book and did not know it had been published in 1993. Thus I fell from one surprise to another. It describes many sex scenes flat an"&amp;"d jumps the incredibility of plastic surgery on the pages. Original title is ""Mirror Image"" (mirror) The romance is really sweet. Other medical interventions do not fit in the twenty-first century. Assessment of the nineties four stars ****, but I read "&amp;"it now so I give it two **")</f>
        <v>The story is about Avery Daniels, she is a reporter who is incorrectly identified in a plane crash as Carole Rutledge, the wife of the prospective candidate Senator Tate Rutledge. The real Carole died during the disaster. Anno 2017 test this DNA and dental control impossible. Like so many other things that happen in the book. How am I to judge an old book? I bought it as an E-book and did not know it had been published in 1993. Thus I fell from one surprise to another. It describes many sex scenes flat and jumps the incredibility of plastic surgery on the pages. Original title is "Mirror Image" (mirror) The romance is really sweet. Other medical interventions do not fit in the twenty-first century. Assessment of the nineties four stars ****, but I read it now so I give it two **</v>
      </c>
    </row>
    <row r="766" ht="15.75" customHeight="1">
      <c r="A766" s="1">
        <v>764.0</v>
      </c>
      <c r="B766" s="3">
        <v>0.0</v>
      </c>
      <c r="C766" s="3">
        <v>1.0</v>
      </c>
      <c r="D766" s="3">
        <v>1.0</v>
      </c>
      <c r="E766" s="3" t="s">
        <v>769</v>
      </c>
      <c r="F766" s="3" t="str">
        <f>IFERROR(__xludf.DUMMYFUNCTION("GOOGLETRANSLATE(E766,""nl"",""en"")"),"Yasuko Hanaoka is years harassed by her ex-husband. It has therefore been moved regularly and now they then also, for about a year, another job she feels pretty safe. Especially since she has since nothing from him vernomen.Groot is also the fright when h"&amp;"e suddenly appears in her work. When he then also still at her apartment appears they killed him on a whim. After the initial shock she is determined to give himself to until the neighbor, Ishigami, ring the doorbell and offered his help. This neighbor is"&amp;" a teacher of mathematics in high school, and proving to be a genius in his field too. The police is helped by another brilliant scientist Professor Manabu Yukawa. He is a physicist, and it is a real showdown between the two genieën.Voor the reading club "&amp;"of the forum Crimezone.nl I got this new thriller sensation from Japan read. Full of expectation I started this book. I'm also happy to just read the new thriller thrill I look anyway not. I found the police kept very superficial and more or less stupid, "&amp;"whilst genius Manabu Yukawa case it moment dissolves to release the laws of physics in this crime. The characters are not really deepened and why the police stubbornly behind Yasuko is after me is not entirely clear. That would in my view be based only on"&amp;" the fact that he was with her in the neighborhood has seen. The here and there strange translation makes it worse. The totally unexpected plot makes a lot of good. The approach of the story I found very original and refreshing. Something different. That "&amp;"makes it still worth 4 stars for me.")</f>
        <v>Yasuko Hanaoka is years harassed by her ex-husband. It has therefore been moved regularly and now they then also, for about a year, another job she feels pretty safe. Especially since she has since nothing from him vernomen.Groot is also the fright when he suddenly appears in her work. When he then also still at her apartment appears they killed him on a whim. After the initial shock she is determined to give himself to until the neighbor, Ishigami, ring the doorbell and offered his help. This neighbor is a teacher of mathematics in high school, and proving to be a genius in his field too. The police is helped by another brilliant scientist Professor Manabu Yukawa. He is a physicist, and it is a real showdown between the two genieën.Voor the reading club of the forum Crimezone.nl I got this new thriller sensation from Japan read. Full of expectation I started this book. I'm also happy to just read the new thriller thrill I look anyway not. I found the police kept very superficial and more or less stupid, whilst genius Manabu Yukawa case it moment dissolves to release the laws of physics in this crime. The characters are not really deepened and why the police stubbornly behind Yasuko is after me is not entirely clear. That would in my view be based only on the fact that he was with her in the neighborhood has seen. The here and there strange translation makes it worse. The totally unexpected plot makes a lot of good. The approach of the story I found very original and refreshing. Something different. That makes it still worth 4 stars for me.</v>
      </c>
    </row>
    <row r="767" ht="15.75" customHeight="1">
      <c r="A767" s="1">
        <v>765.0</v>
      </c>
      <c r="B767" s="3">
        <v>0.0</v>
      </c>
      <c r="C767" s="3">
        <v>0.0</v>
      </c>
      <c r="D767" s="3">
        <v>0.0</v>
      </c>
      <c r="E767" s="3" t="s">
        <v>770</v>
      </c>
      <c r="F767" s="3" t="str">
        <f>IFERROR(__xludf.DUMMYFUNCTION("GOOGLETRANSLATE(E767,""nl"",""en"")"),"I have not read the book, I came to 100 pages and have then discarded. In my mind it is quite restless at the moment and this book helped not to relax. Too bad because many people are very positef about this book.")</f>
        <v>I have not read the book, I came to 100 pages and have then discarded. In my mind it is quite restless at the moment and this book helped not to relax. Too bad because many people are very positef about this book.</v>
      </c>
    </row>
    <row r="768" ht="15.75" customHeight="1">
      <c r="A768" s="1">
        <v>766.0</v>
      </c>
      <c r="B768" s="3">
        <v>1.0</v>
      </c>
      <c r="C768" s="3">
        <v>1.0</v>
      </c>
      <c r="D768" s="3">
        <v>1.0</v>
      </c>
      <c r="E768" s="3" t="s">
        <v>771</v>
      </c>
      <c r="F768" s="3" t="str">
        <f>IFERROR(__xludf.DUMMYFUNCTION("GOOGLETRANSLATE(E768,""nl"",""en"")"),"Marius, the brother of Luke, has died of a rare metabolic disease and his mother decided to burn all his stuff for her is a good way to say goodbye to him. However, Luuk has found the diary of Maus and not think that this also belongs to the stake. He dec"&amp;"ides, without reading what wrote his brother, themselves continue in the diary. Fearing that his mother just written page he's out will rupture, Luuk begins between the written rules of his brother in writing. Now his mother can not put away the diary rig"&amp;"ht? There is one very important question that really concerned Luuk: you still can a brother if your brother is dead? To a Maus.'Het grief of a mother finding answers to that question can ultimately Luuk not resist and the diary he reads the temptation is"&amp;" greater than that of a brother. That can not be true, because you're still someone's mother, but I'm nobody's brother meer.'Gebr. originally been published in 1996. In honor of the eighth edition, exactly twenty years later, the book is given a new look."&amp;" On the cover is no longer the picture of Van Lieshout and his brother, but now adorns the diary of Maus. The book itself has a separate structure. It begins with the writings of Luuk when he saved the diary of the fire pit. This outlines the situation an"&amp;"d introduced the main characters. When Luuk decides to read the diary, he begins to respond to that which his brother wrote. To his surprise, it is often about him and Luuk sets between the lines a question increasingly on his brother, make a comment or s"&amp;"peak anything against. In this way a special dialogue between the brothers on paper. In his diary Maus describes sexual relationship with Alex and he confronts Luuk found with a draft bill on the same subject. Luuk denied his homosexuality at that time an"&amp;"d even now, but his brother loves him forced a mirror and Luuk in the diary his feelings deeper investigations. The last part of the book is again Luuk which he renewed his self-awareness find a satisfactory answer to its key question. Eventually diary Ma"&amp;"us brought the brothers closer together than in the days when both still lived. Like loss and grief are not already difficult enough to deal with at a young age, Ted van Lieshout makes his protagonist more difficult by adding homosexuality to add to the t"&amp;"heme. Of course the death of Maus also affects other family members and although they did not quite manage to support each other, they lose not completely together. Unspoken expectations, imaginary fears and not communicate, creates distance between Luuk "&amp;"and his parents. Luuk is because despite all his rebelliousness always been loyal to his parents when Maus was alive he could not saddle them with two gay children? But how big is your biggest secret? In this respect the work diary of his brother liberati"&amp;"ng. Gebr. is a timeless, small and intimate tale of complex but recognizable themes. The dialogue that arises between Luuk and Maus feels compelling, moving and sincere. A book that will still be up to date effortlessly over again twenty years and can rea"&amp;"ch the next generation of youth.")</f>
        <v>Marius, the brother of Luke, has died of a rare metabolic disease and his mother decided to burn all his stuff for her is a good way to say goodbye to him. However, Luuk has found the diary of Maus and not think that this also belongs to the stake. He decides, without reading what wrote his brother, themselves continue in the diary. Fearing that his mother just written page he's out will rupture, Luuk begins between the written rules of his brother in writing. Now his mother can not put away the diary right? There is one very important question that really concerned Luuk: you still can a brother if your brother is dead? To a Maus.'Het grief of a mother finding answers to that question can ultimately Luuk not resist and the diary he reads the temptation is greater than that of a brother. That can not be true, because you're still someone's mother, but I'm nobody's brother meer.'Gebr. originally been published in 1996. In honor of the eighth edition, exactly twenty years later, the book is given a new look. On the cover is no longer the picture of Van Lieshout and his brother, but now adorns the diary of Maus. The book itself has a separate structure. It begins with the writings of Luuk when he saved the diary of the fire pit. This outlines the situation and introduced the main characters. When Luuk decides to read the diary, he begins to respond to that which his brother wrote. To his surprise, it is often about him and Luuk sets between the lines a question increasingly on his brother, make a comment or speak anything against. In this way a special dialogue between the brothers on paper. In his diary Maus describes sexual relationship with Alex and he confronts Luuk found with a draft bill on the same subject. Luuk denied his homosexuality at that time and even now, but his brother loves him forced a mirror and Luuk in the diary his feelings deeper investigations. The last part of the book is again Luuk which he renewed his self-awareness find a satisfactory answer to its key question. Eventually diary Maus brought the brothers closer together than in the days when both still lived. Like loss and grief are not already difficult enough to deal with at a young age, Ted van Lieshout makes his protagonist more difficult by adding homosexuality to add to the theme. Of course the death of Maus also affects other family members and although they did not quite manage to support each other, they lose not completely together. Unspoken expectations, imaginary fears and not communicate, creates distance between Luuk and his parents. Luuk is because despite all his rebelliousness always been loyal to his parents when Maus was alive he could not saddle them with two gay children? But how big is your biggest secret? In this respect the work diary of his brother liberating. Gebr. is a timeless, small and intimate tale of complex but recognizable themes. The dialogue that arises between Luuk and Maus feels compelling, moving and sincere. A book that will still be up to date effortlessly over again twenty years and can reach the next generation of youth.</v>
      </c>
    </row>
    <row r="769" ht="15.75" customHeight="1">
      <c r="A769" s="1">
        <v>767.0</v>
      </c>
      <c r="B769" s="3">
        <v>0.0</v>
      </c>
      <c r="C769" s="3">
        <v>0.0</v>
      </c>
      <c r="D769" s="3">
        <v>0.0</v>
      </c>
      <c r="E769" s="3" t="s">
        <v>772</v>
      </c>
      <c r="F769" s="3" t="str">
        <f>IFERROR(__xludf.DUMMYFUNCTION("GOOGLETRANSLATE(E769,""nl"",""en"")"),"It starts nice but then I will be very tedious. I'm really splattered throughout the book'm glad I did it. Annika journalist investigates the murder of a number of young mothers, but that weakens because Annika her husband is kidnapped abroad. and then it"&amp;" goes on to the kidnapping negotiations. I think it is something to be boring. It's just not my genre. Two stars moderately story.")</f>
        <v>It starts nice but then I will be very tedious. I'm really splattered throughout the book'm glad I did it. Annika journalist investigates the murder of a number of young mothers, but that weakens because Annika her husband is kidnapped abroad. and then it goes on to the kidnapping negotiations. I think it is something to be boring. It's just not my genre. Two stars moderately story.</v>
      </c>
    </row>
    <row r="770" ht="15.75" customHeight="1">
      <c r="A770" s="1">
        <v>768.0</v>
      </c>
      <c r="B770" s="3">
        <v>0.0</v>
      </c>
      <c r="C770" s="3">
        <v>0.0</v>
      </c>
      <c r="D770" s="3">
        <v>1.0</v>
      </c>
      <c r="E770" s="3" t="s">
        <v>773</v>
      </c>
      <c r="F770" s="3" t="str">
        <f>IFERROR(__xludf.DUMMYFUNCTION("GOOGLETRANSLATE(E770,""nl"",""en"")"),"The book's easy to read and the page and you have short chapters so uit.Ik was no spectacular story and I soon realize how stuck together. It will not linger long.")</f>
        <v>The book's easy to read and the page and you have short chapters so uit.Ik was no spectacular story and I soon realize how stuck together. It will not linger long.</v>
      </c>
    </row>
    <row r="771" ht="15.75" customHeight="1">
      <c r="A771" s="1">
        <v>769.0</v>
      </c>
      <c r="B771" s="3">
        <v>1.0</v>
      </c>
      <c r="C771" s="3">
        <v>1.0</v>
      </c>
      <c r="D771" s="3">
        <v>1.0</v>
      </c>
      <c r="E771" s="3" t="s">
        <v>774</v>
      </c>
      <c r="F771" s="3" t="str">
        <f>IFERROR(__xludf.DUMMYFUNCTION("GOOGLETRANSLATE(E771,""nl"",""en"")"),"I have this book just out. .It is a very sad story. It does do something to you, especially since the full facts gebaseerd.De characters are truly horrific. You live with them. Especially brother Fellix I have a weakness. What that man going through the F"&amp;"irst World War is terrible. There was a lump in my throat, through the descriptions of the lives of the soldiers on the battlefields and in the trenches .This writer rightly an award for best thriller written. The environment in which the story is set so "&amp;"beautifully described and the characters too. You can see it just for you. After reading this book I was just speechless. So much impression this book made on me. So much sorrow and pain, the war on these characters hebben.Terecht 5 stars!")</f>
        <v>I have this book just out. .It is a very sad story. It does do something to you, especially since the full facts gebaseerd.De characters are truly horrific. You live with them. Especially brother Fellix I have a weakness. What that man going through the First World War is terrible. There was a lump in my throat, through the descriptions of the lives of the soldiers on the battlefields and in the trenches .This writer rightly an award for best thriller written. The environment in which the story is set so beautifully described and the characters too. You can see it just for you. After reading this book I was just speechless. So much impression this book made on me. So much sorrow and pain, the war on these characters hebben.Terecht 5 stars!</v>
      </c>
    </row>
    <row r="772" ht="15.75" customHeight="1">
      <c r="A772" s="1">
        <v>770.0</v>
      </c>
      <c r="B772" s="3">
        <v>0.0</v>
      </c>
      <c r="C772" s="3">
        <v>0.0</v>
      </c>
      <c r="D772" s="3">
        <v>0.0</v>
      </c>
      <c r="E772" s="3" t="s">
        <v>775</v>
      </c>
      <c r="F772" s="3" t="str">
        <f>IFERROR(__xludf.DUMMYFUNCTION("GOOGLETRANSLATE(E772,""nl"",""en"")"),"Part three of the ""Iron Fey' series is another quick read books and something more serious than the previous parts. The story behind The Iron Queen is still very simple. In addition, there are doubts about whether the book is really written for the young"&amp;" adult genre whether it is for a young adult audience intended because there is a love story incorporated. The series is published by Harlequin, and available at a very competitive price. In The Iron Queen, however faintly why the books are so cheap. The "&amp;"translation is not very great and there are several spelling errors found in the book, more than in the previous sections. Tough male characters 'scream' several times in the book, while the word ""shout"" much better it would have been in place. It makes"&amp;" the reader doubt occasionally to what is written in the book, because the translated words do not always fit the context of the story. The Iron Queen do not get together to paint a profound story. Virtually any event can be seen to come. The most strikin"&amp;"g example of this is that the Gremlins will play a vital role in the fight because they listen to Meghan. A fact which has already been made clear in the second part of the series. Grimalkin its role is clearly to the way the story play and annoyances on "&amp;"the ignorance of the other characters will also slow the annoyance of the reader. Especially when things are very clearly not be absorbed by the centuries-old Puck and Ash. The healing of Paul, the stepfather of Meghan, and every other character in the bo"&amp;"ok, is unrealistically fast. The storyline and writing style in the Iron Queen are very childlike and would be more suitable for readers aged 12 to 14 years. This is mainly the developments in the relationship between Ash and Meghan have to make the book "&amp;"appealing to a young adult audience. However, serious doubts exist about the course of this relationship. Meghan is just sixteen years old and Ash and Meghan have only once kissed. That Kagawa further steps of discovering leave each other and go directly "&amp;"to having sex is not very appropriate, as well as unrealistic. Not only suddenly the storyline is very fast and does not build up, but there is no attention to contraceptives (Meghan can still be pregnant too!), There is no epilogue, there are have no ins"&amp;"ecurities about sex for the first described time, or is in any way a reference to what happened posted after this scene. It's like Kagawa has thought 'I'll have to write this love line "", allowing some of the love scenes very separate from the story. Des"&amp;"pite the desire of Meghan Ash described course, although sometimes some abrupt. What makes the book still entertaining to read? If you are looking for a story that reads quickly and you do not get annoyed by now predictable, grab the book then. Kagawa dev"&amp;"elops its story better than they did in the first two parts of the series and is more original in the story. Meghan is developing into a stronger character, begins to take charge, comes to understanding and taking some initiative. She got some confidence "&amp;"and that makes the book very well. The story is very fast and almost without problems, but it is certainly entertaining with the introduction of new facts about the Iron Empire. In addition, the mixing of the summer and iron magic is very well conceived. "&amp;"As a reader, you can certainly have a good time with the book, if you do not expect the story to get to a higher level of reading is lifting.")</f>
        <v>Part three of the "Iron Fey' series is another quick read books and something more serious than the previous parts. The story behind The Iron Queen is still very simple. In addition, there are doubts about whether the book is really written for the young adult genre whether it is for a young adult audience intended because there is a love story incorporated. The series is published by Harlequin, and available at a very competitive price. In The Iron Queen, however faintly why the books are so cheap. The translation is not very great and there are several spelling errors found in the book, more than in the previous sections. Tough male characters 'scream' several times in the book, while the word "shout" much better it would have been in place. It makes the reader doubt occasionally to what is written in the book, because the translated words do not always fit the context of the story. The Iron Queen do not get together to paint a profound story. Virtually any event can be seen to come. The most striking example of this is that the Gremlins will play a vital role in the fight because they listen to Meghan. A fact which has already been made clear in the second part of the series. Grimalkin its role is clearly to the way the story play and annoyances on the ignorance of the other characters will also slow the annoyance of the reader. Especially when things are very clearly not be absorbed by the centuries-old Puck and Ash. The healing of Paul, the stepfather of Meghan, and every other character in the book, is unrealistically fast. The storyline and writing style in the Iron Queen are very childlike and would be more suitable for readers aged 12 to 14 years. This is mainly the developments in the relationship between Ash and Meghan have to make the book appealing to a young adult audience. However, serious doubts exist about the course of this relationship. Meghan is just sixteen years old and Ash and Meghan have only once kissed. That Kagawa further steps of discovering leave each other and go directly to having sex is not very appropriate, as well as unrealistic. Not only suddenly the storyline is very fast and does not build up, but there is no attention to contraceptives (Meghan can still be pregnant too!), There is no epilogue, there are have no insecurities about sex for the first described time, or is in any way a reference to what happened posted after this scene. It's like Kagawa has thought 'I'll have to write this love line ", allowing some of the love scenes very separate from the story. Despite the desire of Meghan Ash described course, although sometimes some abrupt. What makes the book still entertaining to read? If you are looking for a story that reads quickly and you do not get annoyed by now predictable, grab the book then. Kagawa develops its story better than they did in the first two parts of the series and is more original in the story. Meghan is developing into a stronger character, begins to take charge, comes to understanding and taking some initiative. She got some confidence and that makes the book very well. The story is very fast and almost without problems, but it is certainly entertaining with the introduction of new facts about the Iron Empire. In addition, the mixing of the summer and iron magic is very well conceived. As a reader, you can certainly have a good time with the book, if you do not expect the story to get to a higher level of reading is lifting.</v>
      </c>
    </row>
    <row r="773" ht="15.75" customHeight="1">
      <c r="A773" s="1">
        <v>771.0</v>
      </c>
      <c r="B773" s="3">
        <v>1.0</v>
      </c>
      <c r="C773" s="3">
        <v>1.0</v>
      </c>
      <c r="D773" s="3">
        <v>1.0</v>
      </c>
      <c r="E773" s="3" t="s">
        <v>776</v>
      </c>
      <c r="F773" s="3" t="str">
        <f>IFERROR(__xludf.DUMMYFUNCTION("GOOGLETRANSLATE(E773,""nl"",""en"")"),"October or as the Original title The kastanjeman readable, entertaining and very, very spanned. This is partly the result of Søren's Sveistrup's ability to create characters that are alive and realistic. People with the mistakes we all have. Hess with his"&amp;" somewhat unconventional methods and Thulin, who actually do not know what they want - but they are both characterized by their past. There is good momentum in cooperating to the level of the book verhoogt.Het book is easily written this with short chapte"&amp;"rs, which makes it very readable. Despite being a fairly thick book, bored you any moment and it is actually a pity as it is. It tastes like more! It's just incredibly well written and exciting from start to finish. It is sometimes creepy and hard but als"&amp;"o touching moments.")</f>
        <v>October or as the Original title The kastanjeman readable, entertaining and very, very spanned. This is partly the result of Søren's Sveistrup's ability to create characters that are alive and realistic. People with the mistakes we all have. Hess with his somewhat unconventional methods and Thulin, who actually do not know what they want - but they are both characterized by their past. There is good momentum in cooperating to the level of the book verhoogt.Het book is easily written this with short chapters, which makes it very readable. Despite being a fairly thick book, bored you any moment and it is actually a pity as it is. It tastes like more! It's just incredibly well written and exciting from start to finish. It is sometimes creepy and hard but also touching moments.</v>
      </c>
    </row>
    <row r="774" ht="15.75" customHeight="1">
      <c r="A774" s="1">
        <v>772.0</v>
      </c>
      <c r="B774" s="3">
        <v>1.0</v>
      </c>
      <c r="C774" s="3">
        <v>1.0</v>
      </c>
      <c r="D774" s="3">
        <v>1.0</v>
      </c>
      <c r="E774" s="3" t="s">
        <v>777</v>
      </c>
      <c r="F774" s="3" t="str">
        <f>IFERROR(__xludf.DUMMYFUNCTION("GOOGLETRANSLATE(E774,""nl"",""en"")"),"Tess plays with the reader and with the main characters. The perpetrator we know his thoughts and we crawl into his skin and the skin of Jane Rizolli. Through this first book, I was immediately sold to Tess' style. The book has caught me so that I could n"&amp;"ot get loose. I'm breathless read in two days!")</f>
        <v>Tess plays with the reader and with the main characters. The perpetrator we know his thoughts and we crawl into his skin and the skin of Jane Rizolli. Through this first book, I was immediately sold to Tess' style. The book has caught me so that I could not get loose. I'm breathless read in two days!</v>
      </c>
    </row>
    <row r="775" ht="15.75" customHeight="1">
      <c r="A775" s="1">
        <v>773.0</v>
      </c>
      <c r="B775" s="3">
        <v>0.0</v>
      </c>
      <c r="C775" s="3">
        <v>0.0</v>
      </c>
      <c r="D775" s="3">
        <v>0.0</v>
      </c>
      <c r="E775" s="3" t="s">
        <v>778</v>
      </c>
      <c r="F775" s="3" t="str">
        <f>IFERROR(__xludf.DUMMYFUNCTION("GOOGLETRANSLATE(E775,""nl"",""en"")"),"Unfortunately! With all the great reviews I was expecting a good book and that was absolutely not the geval.Ik in my eyes must admit that I had read it too much trouble, read it very fast and in some way still want to know how it goes. Still, I was glad i"&amp;"t was because I really bothered me to the 'America geweldig'- tone. Biased and so black and white, really rose ergerlijk.De characters also not above their almost caricature, stereotype. The story I found unlikely and many considerable detail heroics irre"&amp;"levant.Tot approximately 100 pages before the end I thought a 3 *** rating (my best okay ""rating) because if you can write almost 800 pages and the reader can read them without much effort have you gained 3 ***. But ... the lousy end and especially the l"&amp;"ast paragraph made me clearly no more than 2 ** to geven.Nee, absolutely not recommended.")</f>
        <v>Unfortunately! With all the great reviews I was expecting a good book and that was absolutely not the geval.Ik in my eyes must admit that I had read it too much trouble, read it very fast and in some way still want to know how it goes. Still, I was glad it was because I really bothered me to the 'America geweldig'- tone. Biased and so black and white, really rose ergerlijk.De characters also not above their almost caricature, stereotype. The story I found unlikely and many considerable detail heroics irrelevant.Tot approximately 100 pages before the end I thought a 3 *** rating (my best okay "rating) because if you can write almost 800 pages and the reader can read them without much effort have you gained 3 ***. But ... the lousy end and especially the last paragraph made me clearly no more than 2 ** to geven.Nee, absolutely not recommended.</v>
      </c>
    </row>
    <row r="776" ht="15.75" customHeight="1">
      <c r="A776" s="1">
        <v>774.0</v>
      </c>
      <c r="B776" s="3">
        <v>1.0</v>
      </c>
      <c r="C776" s="3">
        <v>1.0</v>
      </c>
      <c r="D776" s="3">
        <v>1.0</v>
      </c>
      <c r="E776" s="3" t="s">
        <v>779</v>
      </c>
      <c r="F776" s="3" t="str">
        <f>IFERROR(__xludf.DUMMYFUNCTION("GOOGLETRANSLATE(E776,""nl"",""en"")"),"Review Necropolis; soul collector II Mascha SchoonakkerSamenvattigGwen wants her classmate Max, who is immortal, gets a new hourglass through which he again is normal, and therefore mortal boy. The counselors give here without heeding. Gwen has to take wo"&amp;"rk as a soul collector for the domain Collins in itself and therefore her father to follow. Xander, the older brother of Gwen, would succeed and thus feels put aside. He worked previously at Gwen as he is helping to solve the problems within the domain. H"&amp;"is stubbornness brings many dangers and instability with it. Gwen is in a difficult situation terecht.LeeservaringDodenstad is the second part in the series of soul collector. This part fits well with the first part. It is not as stand alone to read becau"&amp;"se you too much knowledge to properly follow the story mist.De writing style is smooth and supple. Everything is written understandable language. The sentences and chapters have a nice length. In this section you will easily sucked into the story. The boo"&amp;"k is hard to explain it. You want to know how the adventure off loopt.Evenals in the first part is the dead also a central theme here. Death is described as a transitional phase and listed as a life in itself. Death is not dead but in this story filled wi"&amp;"th action and adventure. The story is exciting but although so is about the death is not scary. Everything takes place in a beautifully designed fantasy world written in such a way that you feel you really is.Bekende characters from the first part you get"&amp;" to know better in this part. The other characters are also worked out fine so you do them a good image can vormen.Dodenstad was another wonderful book by Mascha Schoonakker. Too bad he's out so quickly. I read it with pleasure.")</f>
        <v>Review Necropolis; soul collector II Mascha SchoonakkerSamenvattigGwen wants her classmate Max, who is immortal, gets a new hourglass through which he again is normal, and therefore mortal boy. The counselors give here without heeding. Gwen has to take work as a soul collector for the domain Collins in itself and therefore her father to follow. Xander, the older brother of Gwen, would succeed and thus feels put aside. He worked previously at Gwen as he is helping to solve the problems within the domain. His stubbornness brings many dangers and instability with it. Gwen is in a difficult situation terecht.LeeservaringDodenstad is the second part in the series of soul collector. This part fits well with the first part. It is not as stand alone to read because you too much knowledge to properly follow the story mist.De writing style is smooth and supple. Everything is written understandable language. The sentences and chapters have a nice length. In this section you will easily sucked into the story. The book is hard to explain it. You want to know how the adventure off loopt.Evenals in the first part is the dead also a central theme here. Death is described as a transitional phase and listed as a life in itself. Death is not dead but in this story filled with action and adventure. The story is exciting but although so is about the death is not scary. Everything takes place in a beautifully designed fantasy world written in such a way that you feel you really is.Bekende characters from the first part you get to know better in this part. The other characters are also worked out fine so you do them a good image can vormen.Dodenstad was another wonderful book by Mascha Schoonakker. Too bad he's out so quickly. I read it with pleasure.</v>
      </c>
    </row>
    <row r="777" ht="15.75" customHeight="1">
      <c r="A777" s="1">
        <v>775.0</v>
      </c>
      <c r="B777" s="3">
        <v>1.0</v>
      </c>
      <c r="C777" s="3">
        <v>1.0</v>
      </c>
      <c r="D777" s="3">
        <v>1.0</v>
      </c>
      <c r="E777" s="3" t="s">
        <v>780</v>
      </c>
      <c r="F777" s="3" t="str">
        <f>IFERROR(__xludf.DUMMYFUNCTION("GOOGLETRANSLATE(E777,""nl"",""en"")"),"According to the blurb is Brother Ass Liesbeth Goedbloed a poetic story about guilt and atonement. But as Thea Beckman said: ""A book is all about what you make out of it."" And for me Brother Ass is also - and perhaps primarily - about childhood traumas "&amp;"(and the devastating effects thereof) and extremisme.Anna pulls a donkey into the mountains for once and for all to deal with the past. As she gets closer to the top of Monte Rosso, not only clear what exactly happened, but also what exactly Anna plan is."&amp;"Broeder Ass tells how a (young) adult enormous burden even daily can have what past has happened and the guilt that you mainly been talking. Anna was a child blamed for a major event, while the unwanted responsibility was too large for a child. As a resul"&amp;"t living her daily haunts until they literally crazy wordt.Broeder Ass is full of scriptures that are stuck with Anna as unwanted souvenirs from a strict Christian upbringing in which God was mainly mirrored a merciless God. Because there is apparently fo"&amp;"rgot to tell one important aspect of Christian doctrine - that Jesus blamed for the sins of mankind has already undertaken - Anna thinks she needs to make a sacrifice. Hence Brother Ass to me will linger especially a novel that mercilessly exposes extremi"&amp;"sm is dangerous and irreparable damage to people - and in this case kinderen.Aangezien undersigned Bible and Anna has been pushed by the throat, I could those texts directly place it in context. I fear, however, that this book is less accessible to the re"&amp;"ader who has enjoyed a somewhat different upbringing. And possibly less interesting. Yet the book for anyone worthwhile, if only to warn of the dangers of extremism, regardless of the underlying motivatie.Broeder Ass is a very strong debut Liesbeth Goedbl"&amp;"oed, who is also a poet. Stating that the text is very poetic - to my taste too poetic. Poetic phrases are often beautiful, but if you want this four times before you have to read him understand, has the momentum of the story. The same applies to the some"&amp;"times very long sentences, of about ten to twenty lines and commas. That is the only reason that this book of mine will not get the maximum number of stars. I love to read ""good by"" and that was not easy anywhere. But the story is very cleverly construc"&amp;"ted and the plot is also very surprising.")</f>
        <v>According to the blurb is Brother Ass Liesbeth Goedbloed a poetic story about guilt and atonement. But as Thea Beckman said: "A book is all about what you make out of it." And for me Brother Ass is also - and perhaps primarily - about childhood traumas (and the devastating effects thereof) and extremisme.Anna pulls a donkey into the mountains for once and for all to deal with the past. As she gets closer to the top of Monte Rosso, not only clear what exactly happened, but also what exactly Anna plan is.Broeder Ass tells how a (young) adult enormous burden even daily can have what past has happened and the guilt that you mainly been talking. Anna was a child blamed for a major event, while the unwanted responsibility was too large for a child. As a result living her daily haunts until they literally crazy wordt.Broeder Ass is full of scriptures that are stuck with Anna as unwanted souvenirs from a strict Christian upbringing in which God was mainly mirrored a merciless God. Because there is apparently forgot to tell one important aspect of Christian doctrine - that Jesus blamed for the sins of mankind has already undertaken - Anna thinks she needs to make a sacrifice. Hence Brother Ass to me will linger especially a novel that mercilessly exposes extremism is dangerous and irreparable damage to people - and in this case kinderen.Aangezien undersigned Bible and Anna has been pushed by the throat, I could those texts directly place it in context. I fear, however, that this book is less accessible to the reader who has enjoyed a somewhat different upbringing. And possibly less interesting. Yet the book for anyone worthwhile, if only to warn of the dangers of extremism, regardless of the underlying motivatie.Broeder Ass is a very strong debut Liesbeth Goedbloed, who is also a poet. Stating that the text is very poetic - to my taste too poetic. Poetic phrases are often beautiful, but if you want this four times before you have to read him understand, has the momentum of the story. The same applies to the sometimes very long sentences, of about ten to twenty lines and commas. That is the only reason that this book of mine will not get the maximum number of stars. I love to read "good by" and that was not easy anywhere. But the story is very cleverly constructed and the plot is also very surprising.</v>
      </c>
    </row>
    <row r="778" ht="15.75" customHeight="1">
      <c r="A778" s="1">
        <v>776.0</v>
      </c>
      <c r="B778" s="3">
        <v>0.0</v>
      </c>
      <c r="C778" s="3">
        <v>0.0</v>
      </c>
      <c r="D778" s="3">
        <v>0.0</v>
      </c>
      <c r="E778" s="3" t="s">
        <v>781</v>
      </c>
      <c r="F778" s="3" t="str">
        <f>IFERROR(__xludf.DUMMYFUNCTION("GOOGLETRANSLATE(E778,""nl"",""en"")"),"I'm really excited about this book. Sometimes I hit the thread of the story a bit lost, because the writing style is not always good read but also often somewhat literal translation of the book. The story had some tense moments, but the plot was not reall"&amp;"y surprising. This book I therefore give but two Thumbs.")</f>
        <v>I'm really excited about this book. Sometimes I hit the thread of the story a bit lost, because the writing style is not always good read but also often somewhat literal translation of the book. The story had some tense moments, but the plot was not really surprising. This book I therefore give but two Thumbs.</v>
      </c>
    </row>
    <row r="779" ht="15.75" customHeight="1">
      <c r="A779" s="1">
        <v>777.0</v>
      </c>
      <c r="B779" s="3">
        <v>0.0</v>
      </c>
      <c r="C779" s="3">
        <v>0.0</v>
      </c>
      <c r="D779" s="3">
        <v>0.0</v>
      </c>
      <c r="E779" s="3" t="s">
        <v>782</v>
      </c>
      <c r="F779" s="3" t="str">
        <f>IFERROR(__xludf.DUMMYFUNCTION("GOOGLETRANSLATE(E779,""nl"",""en"")"),"Each year, James Patterson many books see the light which he wrote with co-authors. His most famous series, which Detective Alex Cross, he writes alleen.De opponent Marcus Cross is time Sunday, a writer of true crime books and interested in the perfect cr"&amp;"ime. Alex Cross had once criticized a book by Sunday and for this he will have to pay. Sunday Cross wants to humiliate and break. The result has been read in the prologue to Alex Cross who robbed everything and everybody like a zombie through the streets "&amp;"zwalkt.Een opponent who wants to break Alex Cross, sounds like an interesting fact for a book. However Parole, Alex Cross is not up to its promise and that is mainly due to the approach of the opponent. Sunday late on a fairly clumsy way so many clues to "&amp;"Cross, he seems almost to shout him in the face ""! Catch me ' Cross, on the other hand, shows a remarkable lack of picking up these various directions, so it is a mystery where his reputation for smart detective due to heeft.Natuurlijk this is in large p"&amp;"art to the writing style of Patterson: short chapters and use as few words as possible to increase the speed. But even then you can only reader demands on the plot. Parole, Alex Cross looks mostly the product of an author who no longer needs to keep his r"&amp;"eaders because he surely Patterson verkoopt.Of might still cares for his readers. In a postscript he asks for understanding the way he lets finish the book. His many fans will forgive him end like doubt.")</f>
        <v>Each year, James Patterson many books see the light which he wrote with co-authors. His most famous series, which Detective Alex Cross, he writes alleen.De opponent Marcus Cross is time Sunday, a writer of true crime books and interested in the perfect crime. Alex Cross had once criticized a book by Sunday and for this he will have to pay. Sunday Cross wants to humiliate and break. The result has been read in the prologue to Alex Cross who robbed everything and everybody like a zombie through the streets zwalkt.Een opponent who wants to break Alex Cross, sounds like an interesting fact for a book. However Parole, Alex Cross is not up to its promise and that is mainly due to the approach of the opponent. Sunday late on a fairly clumsy way so many clues to Cross, he seems almost to shout him in the face "! Catch me ' Cross, on the other hand, shows a remarkable lack of picking up these various directions, so it is a mystery where his reputation for smart detective due to heeft.Natuurlijk this is in large part to the writing style of Patterson: short chapters and use as few words as possible to increase the speed. But even then you can only reader demands on the plot. Parole, Alex Cross looks mostly the product of an author who no longer needs to keep his readers because he surely Patterson verkoopt.Of might still cares for his readers. In a postscript he asks for understanding the way he lets finish the book. His many fans will forgive him end like doubt.</v>
      </c>
    </row>
    <row r="780" ht="15.75" customHeight="1">
      <c r="A780" s="1">
        <v>778.0</v>
      </c>
      <c r="B780" s="3">
        <v>0.0</v>
      </c>
      <c r="C780" s="3">
        <v>0.0</v>
      </c>
      <c r="D780" s="3">
        <v>0.0</v>
      </c>
      <c r="E780" s="3" t="s">
        <v>783</v>
      </c>
      <c r="F780" s="3" t="str">
        <f>IFERROR(__xludf.DUMMYFUNCTION("GOOGLETRANSLATE(E780,""nl"",""en"")"),"Aylans geheimHet story is about a Syrian boy Aylan. His father Omar is the son of an imam and his mother Miriam is Christian Aramaic origin. Aylan's father chose Miriam and not the eldest son of the moskee.Ze celebrate at home Aylan both Islamic and Chris"&amp;"tian holidays. Aylan is an only child. His parents have been waiting for him. His father has little time for him: ""In father calendar Aylan got no place."" Until he was thirteen years old and his father takes him to the weekly market. Then he met Sayenna"&amp;", an acquaintance of his father. They let him read ""prohibited"" books on democracy and economy. This Aylan get a different view of the maatschappij.Wanneer Aylan journey, he meets two women Europse Helena and Rosie from Belgium. After the death of Sayen"&amp;"ne shows that Aylan inherited a studio in Brussels Sayenne. Aylan decision to go to leave for Belgium to study but also to seek to show that for Helena.Als IS power in the hands gets in Syria Aylan take the decision to not return to return to Syria, despi"&amp;"te threats uncle Asir and apply for a residence permit in Belgium.The title and the text on the back of the book suggests a love story, but the passages about politics, the economy, democracy and the free market politics were too much. The writer has abou"&amp;"t too much information, poured into a love story, want to give to the reader. The second title: A journey to democracy had better fit in this story.")</f>
        <v>Aylans geheimHet story is about a Syrian boy Aylan. His father Omar is the son of an imam and his mother Miriam is Christian Aramaic origin. Aylan's father chose Miriam and not the eldest son of the moskee.Ze celebrate at home Aylan both Islamic and Christian holidays. Aylan is an only child. His parents have been waiting for him. His father has little time for him: "In father calendar Aylan got no place." Until he was thirteen years old and his father takes him to the weekly market. Then he met Sayenna, an acquaintance of his father. They let him read "prohibited" books on democracy and economy. This Aylan get a different view of the maatschappij.Wanneer Aylan journey, he meets two women Europse Helena and Rosie from Belgium. After the death of Sayenne shows that Aylan inherited a studio in Brussels Sayenne. Aylan decision to go to leave for Belgium to study but also to seek to show that for Helena.Als IS power in the hands gets in Syria Aylan take the decision to not return to return to Syria, despite threats uncle Asir and apply for a residence permit in Belgium.The title and the text on the back of the book suggests a love story, but the passages about politics, the economy, democracy and the free market politics were too much. The writer has about too much information, poured into a love story, want to give to the reader. The second title: A journey to democracy had better fit in this story.</v>
      </c>
    </row>
    <row r="781" ht="15.75" customHeight="1">
      <c r="A781" s="1">
        <v>779.0</v>
      </c>
      <c r="B781" s="3">
        <v>0.0</v>
      </c>
      <c r="C781" s="3">
        <v>0.0</v>
      </c>
      <c r="D781" s="3">
        <v>1.0</v>
      </c>
      <c r="E781" s="3" t="s">
        <v>784</v>
      </c>
      <c r="F781" s="3" t="str">
        <f>IFERROR(__xludf.DUMMYFUNCTION("GOOGLETRANSLATE(E781,""nl"",""en"")"),"You've got to love it. Not too much and critical thinking because I had not read it. In itself not a bad story, so mind to zero and ""open minded"" reading.")</f>
        <v>You've got to love it. Not too much and critical thinking because I had not read it. In itself not a bad story, so mind to zero and "open minded" reading.</v>
      </c>
    </row>
    <row r="782" ht="15.75" customHeight="1">
      <c r="A782" s="1">
        <v>780.0</v>
      </c>
      <c r="B782" s="3">
        <v>1.0</v>
      </c>
      <c r="C782" s="3">
        <v>1.0</v>
      </c>
      <c r="D782" s="3">
        <v>1.0</v>
      </c>
      <c r="E782" s="3" t="s">
        <v>785</v>
      </c>
      <c r="F782" s="3" t="str">
        <f>IFERROR(__xludf.DUMMYFUNCTION("GOOGLETRANSLATE(E782,""nl"",""en"")"),"I think it's a very good book. It is a big book (293 pp.), But it's so exciting and it reads smoothly so your book still pretty quick reads. There are also few difficult words and phrases are short, which makes reading enjoyable and easy. The content (det"&amp;"ective / crime novel) also speaks to me. It is a good and original story. Pieter Aspe also likes to put on the wrong track to the reader, so that they soon will find answers to all the questions.")</f>
        <v>I think it's a very good book. It is a big book (293 pp.), But it's so exciting and it reads smoothly so your book still pretty quick reads. There are also few difficult words and phrases are short, which makes reading enjoyable and easy. The content (detective / crime novel) also speaks to me. It is a good and original story. Pieter Aspe also likes to put on the wrong track to the reader, so that they soon will find answers to all the questions.</v>
      </c>
    </row>
    <row r="783" ht="15.75" customHeight="1">
      <c r="A783" s="1">
        <v>781.0</v>
      </c>
      <c r="B783" s="3">
        <v>1.0</v>
      </c>
      <c r="C783" s="3">
        <v>0.0</v>
      </c>
      <c r="D783" s="3">
        <v>1.0</v>
      </c>
      <c r="E783" s="3" t="s">
        <v>786</v>
      </c>
      <c r="F783" s="3" t="str">
        <f>IFERROR(__xludf.DUMMYFUNCTION("GOOGLETRANSLATE(E783,""nl"",""en"")"),"I got the last book of the trilogy of Herman Portocarero gelezen.Doordat I have not read the previous parts, I had the feeling that I missed something. The characters were at the beginning of the book not thoroughly presented and the story contains two di"&amp;"fferent storylines, that of Coca Général and Nightman. Over time, merge those two verhaallijnen.Het book is full of intrigue, shady practices and black magic. For those who like black magic book is certainly a aanrader.Ikzelf've read a sober look, but I k"&amp;"new how to captivate because Portocarero manages everything very realistically to geven.De writer builds the tension well ; gradually all the mysteries surrounding the disappearance of Madame Erzulie opgelost.Het slot has already enchant me. Devotees of a"&amp;" healthy dose of excitement I can thoroughly recommend it.")</f>
        <v>I got the last book of the trilogy of Herman Portocarero gelezen.Doordat I have not read the previous parts, I had the feeling that I missed something. The characters were at the beginning of the book not thoroughly presented and the story contains two different storylines, that of Coca Général and Nightman. Over time, merge those two verhaallijnen.Het book is full of intrigue, shady practices and black magic. For those who like black magic book is certainly a aanrader.Ikzelf've read a sober look, but I knew how to captivate because Portocarero manages everything very realistically to geven.De writer builds the tension well ; gradually all the mysteries surrounding the disappearance of Madame Erzulie opgelost.Het slot has already enchant me. Devotees of a healthy dose of excitement I can thoroughly recommend it.</v>
      </c>
    </row>
    <row r="784" ht="15.75" customHeight="1">
      <c r="A784" s="1">
        <v>782.0</v>
      </c>
      <c r="B784" s="3">
        <v>0.0</v>
      </c>
      <c r="C784" s="3">
        <v>0.0</v>
      </c>
      <c r="D784" s="3">
        <v>0.0</v>
      </c>
      <c r="E784" s="3" t="s">
        <v>787</v>
      </c>
      <c r="F784" s="3" t="str">
        <f>IFERROR(__xludf.DUMMYFUNCTION("GOOGLETRANSLATE(E784,""nl"",""en"")"),"Hooked is the second part in the Hidden Scars trilogy of Susanne van den Beukel - Hendriks. Although presented as a trilogy, I do not think you need to understand the earlier book to read to Hooked, because it is about a different girl and a different top"&amp;"ic. The cover fits very well with the story. There are various elements on the cover that recur in the story, such as the swings and the fact that it is a drawing on a notepad! Here is good about it and you will see that much attention paid to is.Susanne "&amp;"of the Beukel - Hendriks has chosen to cut a violent subject Hooked, a topic that enough girls recognize themselves because they have experienced something similar. This book shows that they are not alone, that roam buddies and they do not need to be asha"&amp;"med. The story told in Hooked is certainly beautiful and has a lot of potential to grow into a good book. Still need a book more than just a story with a beautiful message. ""She stares out the high window and sees a tree with a broken branch. Hitting her"&amp;", she feels broken. "" p. 161Verslingerd started very strong with a good prologue. Creates Susanne van den Beukel - Hendriks readers curious about what happened in the past Gwen. It's exciting and convincingly put. Unfortunately, the author keeps this fee"&amp;"ling firm and from that point the interest of the reader slow down. Almost from the beginning the reader already knows what will happen and therefore the book is somewhat predictable. This is not very much, as the story kabbelen.Verslingerd not remain on "&amp;"the surface so sadly lacks the necessary depth. It is mainly focused on the hidden scar Gwen, but everything around it is a bit off. The characters and some parts of the story may have had much more impact. In the prologue, for example, mention Katya and "&amp;"Gwen have not seen or spoken to each other for years. Why is it like that? Have they got or was there something else arguing going on? Here you never get an answer. Even Gwen's mother is not really developed. She's never home and when she is, she's mean. "&amp;"She is totally not worried about Gwen and barely looks at her. Why? And there are even more characters should have been developed that are more like Danny and Nick.De writing style of Susanne van den Beukel - Hendriks Hooked is too young to fit a real You"&amp;"ng Adult. I actually had the idea that I was reading about a girl of 13, instead of a girl of 16/17 years. Hooked This is more a teenager. Alone is the subject discussed in the book is something too heavy. This was definitely a little more balance may sit"&amp;". In addition, especially in the beginning of the story, quickly switch between the past and present. You should therefore be read carefully, otherwise you wire kwijt.Het story is set in 2008 and Susanne van den Beukel - Hendriks uses small details to ens"&amp;"ure that it really looks like Gwen and Katja located in that year. For example, the girls put Mercy by Duffy, that song was released in 2008. Yet there were some things in the story did affect the realistic content. In 2008 I was myself 16/17 years and I "&amp;"spoke to the mother of my best friend certainly not with ""Hello, ma'am."" I think you would be a little further back in time should gaan.Verslingerd Susanne van den Beukel - Hendriks includes a powerful but violent message. It is nice to see that the aut"&amp;"hor pays attention to this issue to a girls heart to stabbing below the belt! Unfortunately I can not judge the book more than 2 stars, because the story really necessary depth fog.")</f>
        <v>Hooked is the second part in the Hidden Scars trilogy of Susanne van den Beukel - Hendriks. Although presented as a trilogy, I do not think you need to understand the earlier book to read to Hooked, because it is about a different girl and a different topic. The cover fits very well with the story. There are various elements on the cover that recur in the story, such as the swings and the fact that it is a drawing on a notepad! Here is good about it and you will see that much attention paid to is.Susanne of the Beukel - Hendriks has chosen to cut a violent subject Hooked, a topic that enough girls recognize themselves because they have experienced something similar. This book shows that they are not alone, that roam buddies and they do not need to be ashamed. The story told in Hooked is certainly beautiful and has a lot of potential to grow into a good book. Still need a book more than just a story with a beautiful message. "She stares out the high window and sees a tree with a broken branch. Hitting her, she feels broken. " p. 161Verslingerd started very strong with a good prologue. Creates Susanne van den Beukel - Hendriks readers curious about what happened in the past Gwen. It's exciting and convincingly put. Unfortunately, the author keeps this feeling firm and from that point the interest of the reader slow down. Almost from the beginning the reader already knows what will happen and therefore the book is somewhat predictable. This is not very much, as the story kabbelen.Verslingerd not remain on the surface so sadly lacks the necessary depth. It is mainly focused on the hidden scar Gwen, but everything around it is a bit off. The characters and some parts of the story may have had much more impact. In the prologue, for example, mention Katya and Gwen have not seen or spoken to each other for years. Why is it like that? Have they got or was there something else arguing going on? Here you never get an answer. Even Gwen's mother is not really developed. She's never home and when she is, she's mean. She is totally not worried about Gwen and barely looks at her. Why? And there are even more characters should have been developed that are more like Danny and Nick.De writing style of Susanne van den Beukel - Hendriks Hooked is too young to fit a real Young Adult. I actually had the idea that I was reading about a girl of 13, instead of a girl of 16/17 years. Hooked This is more a teenager. Alone is the subject discussed in the book is something too heavy. This was definitely a little more balance may sit. In addition, especially in the beginning of the story, quickly switch between the past and present. You should therefore be read carefully, otherwise you wire kwijt.Het story is set in 2008 and Susanne van den Beukel - Hendriks uses small details to ensure that it really looks like Gwen and Katja located in that year. For example, the girls put Mercy by Duffy, that song was released in 2008. Yet there were some things in the story did affect the realistic content. In 2008 I was myself 16/17 years and I spoke to the mother of my best friend certainly not with "Hello, ma'am." I think you would be a little further back in time should gaan.Verslingerd Susanne van den Beukel - Hendriks includes a powerful but violent message. It is nice to see that the author pays attention to this issue to a girls heart to stabbing below the belt! Unfortunately I can not judge the book more than 2 stars, because the story really necessary depth fog.</v>
      </c>
    </row>
    <row r="785" ht="15.75" customHeight="1">
      <c r="A785" s="1">
        <v>783.0</v>
      </c>
      <c r="B785" s="3">
        <v>1.0</v>
      </c>
      <c r="C785" s="3">
        <v>1.0</v>
      </c>
      <c r="D785" s="3">
        <v>1.0</v>
      </c>
      <c r="E785" s="3" t="s">
        <v>788</v>
      </c>
      <c r="F785" s="3" t="str">
        <f>IFERROR(__xludf.DUMMYFUNCTION("GOOGLETRANSLATE(E785,""nl"",""en"")"),"I'm now reading the book and I'm just at the half. I found it in the beginning but later boring but I think it all much better. I sometimes have to read a sentence several times before I got him but it will be because I am not an experienced reader. Also "&amp;"very interested I found on phi and the Grail and so I am directly from all over to look for. So this book I give 4stars")</f>
        <v>I'm now reading the book and I'm just at the half. I found it in the beginning but later boring but I think it all much better. I sometimes have to read a sentence several times before I got him but it will be because I am not an experienced reader. Also very interested I found on phi and the Grail and so I am directly from all over to look for. So this book I give 4stars</v>
      </c>
    </row>
    <row r="786" ht="15.75" customHeight="1">
      <c r="A786" s="1">
        <v>784.0</v>
      </c>
      <c r="B786" s="3">
        <v>0.0</v>
      </c>
      <c r="C786" s="3">
        <v>0.0</v>
      </c>
      <c r="D786" s="3">
        <v>1.0</v>
      </c>
      <c r="E786" s="3" t="s">
        <v>789</v>
      </c>
      <c r="F786" s="3" t="str">
        <f>IFERROR(__xludf.DUMMYFUNCTION("GOOGLETRANSLATE(E786,""nl"",""en"")"),"Lefbek Anke Later Veer is a poignant coming-of-age novel about Lise, a woman whose child is lovingly deficit and always tries to choose for himself over the years. The concise and direct writing style later Veer, whose comedian is obviously accustomed to "&amp;"oral storytelling, you are made to feel really present at the - sometimes violent, sometimes hilarious - events Lises leven.Als you've got him, lasts the novel unfortunately less than the individual scenes. Lises life remains one-dimensional because they "&amp;"reflect little on the events of her life and her relationships with others. As a well edited diary of a young and more mature than ever Lise text speak directly to the reader and live along with the main character. The downside is that describes a critica"&amp;"l look at Lises choices and greater meaning behind its back cover story ontbreken.De Lise as someone ""who normally would be but is anything but normal."" The question is whether Lise really so different if they believe themselves. The other characters in"&amp;" Lefbek develop limited or simply dismissed as ""boring."" Apart from the label ""boring,"" which happens quite condescending: Is it really so black and white? Are these people all the same and only Lise special? Often, when you go into others, show that "&amp;"they have more in common with you than you dacht.Ik recommend the book if you want to know how traumatic experiences can control one's life and how it is in order to go to. This is more common than we think, even with people whom you did not expect. Later"&amp;" Spring makes its readers that can cause trauma aware of the pain and problems. That is the strong point of this book and later Veers work in general.")</f>
        <v>Lefbek Anke Later Veer is a poignant coming-of-age novel about Lise, a woman whose child is lovingly deficit and always tries to choose for himself over the years. The concise and direct writing style later Veer, whose comedian is obviously accustomed to oral storytelling, you are made to feel really present at the - sometimes violent, sometimes hilarious - events Lises leven.Als you've got him, lasts the novel unfortunately less than the individual scenes. Lises life remains one-dimensional because they reflect little on the events of her life and her relationships with others. As a well edited diary of a young and more mature than ever Lise text speak directly to the reader and live along with the main character. The downside is that describes a critical look at Lises choices and greater meaning behind its back cover story ontbreken.De Lise as someone "who normally would be but is anything but normal." The question is whether Lise really so different if they believe themselves. The other characters in Lefbek develop limited or simply dismissed as "boring." Apart from the label "boring," which happens quite condescending: Is it really so black and white? Are these people all the same and only Lise special? Often, when you go into others, show that they have more in common with you than you dacht.Ik recommend the book if you want to know how traumatic experiences can control one's life and how it is in order to go to. This is more common than we think, even with people whom you did not expect. Later Spring makes its readers that can cause trauma aware of the pain and problems. That is the strong point of this book and later Veers work in general.</v>
      </c>
    </row>
    <row r="787" ht="15.75" customHeight="1">
      <c r="A787" s="1">
        <v>785.0</v>
      </c>
      <c r="B787" s="3">
        <v>1.0</v>
      </c>
      <c r="C787" s="3">
        <v>1.0</v>
      </c>
      <c r="D787" s="3">
        <v>1.0</v>
      </c>
      <c r="E787" s="3" t="s">
        <v>790</v>
      </c>
      <c r="F787" s="3" t="str">
        <f>IFERROR(__xludf.DUMMYFUNCTION("GOOGLETRANSLATE(E787,""nl"",""en"")"),"Firstly, I would like to thank Hebban this fun book! If I could find in the store, I would have definitely picked up this book. But after reading this book I find the cover but weird. I do not myself know what this has to do with the story, because the co"&amp;"ver put you on the wrong track .. That terzijde.Ik had never read a book by Toni Coppers. So I had no expectations. The first thing I noticed were the Flemish words. At first it bothered me, but after a while I was used and it was like nothing else wist.H"&amp;"et book is about Liese Meerhout, a detective in Antwerp. She investigates the kidnapping of Emma. The only track that they have is an unknown van. There play some suspicious characters with what is expected in a thriller. Yet Toni Coppers know the stress "&amp;"good reads to book houden.Het very smoothly, the sentences are well written and with a large font. The tension you unfortunately so doorheen.Ik think it's a well thought out story, a fairly new theme that is inside (no spoilers). This really made me think"&amp;", and it has also ensured that I was extra empathize with the characters. A fun and exciting end, with a motif well developed is.Wat for me is a minus are ""sometimes simple sentences. I would have liked more detail in some places. Sometimes, to make it m"&amp;"ore gruesome, sometimes on certain pieces the emphasis leggen.Al in all a good book, I'm certainly not disappointed. I am curious about these books that this writer is writing!")</f>
        <v>Firstly, I would like to thank Hebban this fun book! If I could find in the store, I would have definitely picked up this book. But after reading this book I find the cover but weird. I do not myself know what this has to do with the story, because the cover put you on the wrong track .. That terzijde.Ik had never read a book by Toni Coppers. So I had no expectations. The first thing I noticed were the Flemish words. At first it bothered me, but after a while I was used and it was like nothing else wist.Het book is about Liese Meerhout, a detective in Antwerp. She investigates the kidnapping of Emma. The only track that they have is an unknown van. There play some suspicious characters with what is expected in a thriller. Yet Toni Coppers know the stress good reads to book houden.Het very smoothly, the sentences are well written and with a large font. The tension you unfortunately so doorheen.Ik think it's a well thought out story, a fairly new theme that is inside (no spoilers). This really made me think, and it has also ensured that I was extra empathize with the characters. A fun and exciting end, with a motif well developed is.Wat for me is a minus are "sometimes simple sentences. I would have liked more detail in some places. Sometimes, to make it more gruesome, sometimes on certain pieces the emphasis leggen.Al in all a good book, I'm certainly not disappointed. I am curious about these books that this writer is writing!</v>
      </c>
    </row>
    <row r="788" ht="15.75" customHeight="1">
      <c r="A788" s="1">
        <v>786.0</v>
      </c>
      <c r="B788" s="3">
        <v>0.0</v>
      </c>
      <c r="C788" s="3">
        <v>0.0</v>
      </c>
      <c r="D788" s="3">
        <v>0.0</v>
      </c>
      <c r="E788" s="3" t="s">
        <v>791</v>
      </c>
      <c r="F788" s="3" t="str">
        <f>IFERROR(__xludf.DUMMYFUNCTION("GOOGLETRANSLATE(E788,""nl"",""en"")"),"This comment contains spoilers, select the text to read the spoilers. The book did not speak to me like that. I found the first 70 pages downright boring and could not get into the story and therefore I often just play the book, which obviously did not ha"&amp;"ppen as fascinating is from the first blz.Naarmate the story progressed it became more interesting and ultimately have I read the book and folded with the knowledge that I would never read a second time. No ... the story was not really my thing. Moreover,"&amp;" I have never heard that people who are in a coma as Tender dreams as did (and I know there are some that are located 0.a. coma my brother) and that makes me the story implausible ... unfortunately")</f>
        <v>This comment contains spoilers, select the text to read the spoilers. The book did not speak to me like that. I found the first 70 pages downright boring and could not get into the story and therefore I often just play the book, which obviously did not happen as fascinating is from the first blz.Naarmate the story progressed it became more interesting and ultimately have I read the book and folded with the knowledge that I would never read a second time. No ... the story was not really my thing. Moreover, I have never heard that people who are in a coma as Tender dreams as did (and I know there are some that are located 0.a. coma my brother) and that makes me the story implausible ... unfortunately</v>
      </c>
    </row>
    <row r="789" ht="15.75" customHeight="1">
      <c r="A789" s="1">
        <v>787.0</v>
      </c>
      <c r="B789" s="3">
        <v>0.0</v>
      </c>
      <c r="C789" s="3">
        <v>0.0</v>
      </c>
      <c r="D789" s="3">
        <v>0.0</v>
      </c>
      <c r="E789" s="3" t="s">
        <v>792</v>
      </c>
      <c r="F789" s="3" t="str">
        <f>IFERROR(__xludf.DUMMYFUNCTION("GOOGLETRANSLATE(E789,""nl"",""en"")"),"As a 15 year old teenager you will have much to suffer; love, jealousy, school and often still nagging parents. Joop is not it all along. Joop lives with her two fathers and two mothers. When she goes to Paris with her half-sister, she not only met a dist"&amp;"ant relative, but she discovers a lot about zichzelf.Dit is actually a third part of a series about Joop. Because I have not read the previous parts, I missed some information, such as who is actually Joop, who are her friends and half sister, but how it "&amp;"is that she has two fathers and two mothers. Because of this emerging difficult beginning it was not easy for me to empathize with Joop. This is my experience of reading this book negative beïnvloed.Vanaf the first few pages seemed Joop me if not a sympat"&amp;"hetic person, and this is me the whole book at left. She has immediately a (negative) opinion about Sophie while her has never met and know nothing about her. She is in my opinion very hypocritical; she is angry because someone her best friend 'snaps up',"&amp;" but later she does the same. doing well and Joop says many contradictory things. I understand that it is not all clear in her head, but this makes it difficult to really understand what she wants. Some actions seem then very unexpected because I had appa"&amp;"rently gemist.Het story has the clues will also not fascinate me. A main character that you can not empathize is never a good start. Further happens not so much in the book and I was constantly annoyed by Joop. This was a book I do not 'click' had it. I a"&amp;"lso felt like the book was written in childlike. It's a 15+ books, and I'm just a little older than that, but it is written as if it were a book 12+. I think I will also lacked depth. The events and reasoning Joop are too superficial and missed detail.Het"&amp;" story certainly has potential. Finally a book that homosexuality is discussed open and airy. This definitely indicates that it is a book of this time, good for our new generation. But the book could not be swayed me, got me with difficulty through the bo"&amp;"ok geworstelt it. Through all my annoyances together maybe I saw a lot of good parts of the book either. All in all, definitely not a book for me, but if you ever want to read a book light and you are not too critical, you would certainly book may hold.")</f>
        <v>As a 15 year old teenager you will have much to suffer; love, jealousy, school and often still nagging parents. Joop is not it all along. Joop lives with her two fathers and two mothers. When she goes to Paris with her half-sister, she not only met a distant relative, but she discovers a lot about zichzelf.Dit is actually a third part of a series about Joop. Because I have not read the previous parts, I missed some information, such as who is actually Joop, who are her friends and half sister, but how it is that she has two fathers and two mothers. Because of this emerging difficult beginning it was not easy for me to empathize with Joop. This is my experience of reading this book negative beïnvloed.Vanaf the first few pages seemed Joop me if not a sympathetic person, and this is me the whole book at left. She has immediately a (negative) opinion about Sophie while her has never met and know nothing about her. She is in my opinion very hypocritical; she is angry because someone her best friend 'snaps up', but later she does the same. doing well and Joop says many contradictory things. I understand that it is not all clear in her head, but this makes it difficult to really understand what she wants. Some actions seem then very unexpected because I had apparently gemist.Het story has the clues will also not fascinate me. A main character that you can not empathize is never a good start. Further happens not so much in the book and I was constantly annoyed by Joop. This was a book I do not 'click' had it. I also felt like the book was written in childlike. It's a 15+ books, and I'm just a little older than that, but it is written as if it were a book 12+. I think I will also lacked depth. The events and reasoning Joop are too superficial and missed detail.Het story certainly has potential. Finally a book that homosexuality is discussed open and airy. This definitely indicates that it is a book of this time, good for our new generation. But the book could not be swayed me, got me with difficulty through the book geworstelt it. Through all my annoyances together maybe I saw a lot of good parts of the book either. All in all, definitely not a book for me, but if you ever want to read a book light and you are not too critical, you would certainly book may hold.</v>
      </c>
    </row>
    <row r="790" ht="15.75" customHeight="1">
      <c r="A790" s="1">
        <v>788.0</v>
      </c>
      <c r="B790" s="3">
        <v>1.0</v>
      </c>
      <c r="C790" s="3">
        <v>1.0</v>
      </c>
      <c r="D790" s="3">
        <v>1.0</v>
      </c>
      <c r="E790" s="3" t="s">
        <v>793</v>
      </c>
      <c r="F790" s="3" t="str">
        <f>IFERROR(__xludf.DUMMYFUNCTION("GOOGLETRANSLATE(E790,""nl"",""en"")"),"Do me very entertained with the Raan Men. Just a little too short, so fast a new book by Martine happy :)))")</f>
        <v>Do me very entertained with the Raan Men. Just a little too short, so fast a new book by Martine happy :)))</v>
      </c>
    </row>
    <row r="791" ht="15.75" customHeight="1">
      <c r="A791" s="1">
        <v>789.0</v>
      </c>
      <c r="B791" s="3">
        <v>0.0</v>
      </c>
      <c r="C791" s="3">
        <v>1.0</v>
      </c>
      <c r="D791" s="3">
        <v>0.0</v>
      </c>
      <c r="E791" s="3" t="s">
        <v>794</v>
      </c>
      <c r="F791" s="3" t="str">
        <f>IFERROR(__xludf.DUMMYFUNCTION("GOOGLETRANSLATE(E791,""nl"",""en"")"),"The cover looks very promising again. The title says even though a lot. because they are already 21 days upon the earth. The color of the cover, I also find great again as Book 1. After reading the back I found out quickly that not only the 100. The story"&amp;" is still about Clarke, Bellamy, Wells and Glass. I hope this book is somewhat better than the first book. But compared to the TV series, I do not. Because that's much more exciting and bloody but of course I give the book sometimes kans.Er unfortunately "&amp;"still written in the past and here I really irritate me to death. It's been nice to know what happened but sometimes I think the pieces are really too long. I also irritate me Glass and switching from earth to space and back the other way. Of course it's "&amp;"nice to know what is happening on the ship. But at one point I even found it will be a long ply until I was almost at the end. When I found with the book are very exciting and I even lived with boek.Ook I'm with a lot of questions and they would like answ"&amp;"ered before but unfortunately I need a book three, but I temporarily not in my possession. I will of course do everything to get possession of me the last part as soon as possible because I would love to know how it all ends. So the book I give here even "&amp;"one more star. Furthermore, I am very sorry that you did not know more about the father of Wells. But the earthlings look pretty much maybe an option then it would be a lot more exciting to write Sasha from the eyes and learn in between still more about t"&amp;"hem. Of course it has to happen in the last book that I'm sometimes not but we will be soon. And then you actually dismal Graham still ooh I can still annoy me to that person. But more verklap but I do not got to be exciting!")</f>
        <v>The cover looks very promising again. The title says even though a lot. because they are already 21 days upon the earth. The color of the cover, I also find great again as Book 1. After reading the back I found out quickly that not only the 100. The story is still about Clarke, Bellamy, Wells and Glass. I hope this book is somewhat better than the first book. But compared to the TV series, I do not. Because that's much more exciting and bloody but of course I give the book sometimes kans.Er unfortunately still written in the past and here I really irritate me to death. It's been nice to know what happened but sometimes I think the pieces are really too long. I also irritate me Glass and switching from earth to space and back the other way. Of course it's nice to know what is happening on the ship. But at one point I even found it will be a long ply until I was almost at the end. When I found with the book are very exciting and I even lived with boek.Ook I'm with a lot of questions and they would like answered before but unfortunately I need a book three, but I temporarily not in my possession. I will of course do everything to get possession of me the last part as soon as possible because I would love to know how it all ends. So the book I give here even one more star. Furthermore, I am very sorry that you did not know more about the father of Wells. But the earthlings look pretty much maybe an option then it would be a lot more exciting to write Sasha from the eyes and learn in between still more about them. Of course it has to happen in the last book that I'm sometimes not but we will be soon. And then you actually dismal Graham still ooh I can still annoy me to that person. But more verklap but I do not got to be exciting!</v>
      </c>
    </row>
    <row r="792" ht="15.75" customHeight="1">
      <c r="A792" s="1">
        <v>790.0</v>
      </c>
      <c r="B792" s="3">
        <v>1.0</v>
      </c>
      <c r="C792" s="3">
        <v>1.0</v>
      </c>
      <c r="D792" s="3">
        <v>1.0</v>
      </c>
      <c r="E792" s="3" t="s">
        <v>795</v>
      </c>
      <c r="F792" s="3" t="str">
        <f>IFERROR(__xludf.DUMMYFUNCTION("GOOGLETRANSLATE(E792,""nl"",""en"")"),"If you leave the book open and read the first sentence ( 'adding life to days, not days to life) then you already know that this is a book about life and death. Sander is the Hosson pulmonologist and writes short stories that he experiences being a doctor"&amp;". He told how he as a physician brings about things like bad news, things he perceives as his example in a dilemma wrong but also what he sees happening in the patient. This makes the story seem real and pure, will get you one by one.")</f>
        <v>If you leave the book open and read the first sentence ( 'adding life to days, not days to life) then you already know that this is a book about life and death. Sander is the Hosson pulmonologist and writes short stories that he experiences being a doctor. He told how he as a physician brings about things like bad news, things he perceives as his example in a dilemma wrong but also what he sees happening in the patient. This makes the story seem real and pure, will get you one by one.</v>
      </c>
    </row>
    <row r="793" ht="15.75" customHeight="1">
      <c r="A793" s="1">
        <v>791.0</v>
      </c>
      <c r="B793" s="3">
        <v>0.0</v>
      </c>
      <c r="C793" s="3">
        <v>0.0</v>
      </c>
      <c r="D793" s="3">
        <v>0.0</v>
      </c>
      <c r="E793" s="3" t="s">
        <v>796</v>
      </c>
      <c r="F793" s="3" t="str">
        <f>IFERROR(__xludf.DUMMYFUNCTION("GOOGLETRANSLATE(E793,""nl"",""en"")"),"'Twisted Good' is the first part of the ""Hidden Littekens'trilogie. I received this book from the author and am very curious about the story. The description of the book is a bit unusual, perhaps messy, over and drew me to it. The story is about a young "&amp;"lady named Crystal who bullied her past. As a result she is insecure about herself and tries to avoid as many as possible. Crystal does have to be one dream and that is DJ. Will this succeed her or win her insecurity? The author has written a story with a"&amp;" reasonably smooth writing style. The story itself was in many ways may be better developed. Some events in the story are not completed that does not run with the story. Crystal itself as the main crater which is not really an interesting person. She's st"&amp;"udying much, courier and love sports. Here'm not continued. The writer ought uitwerken.Het her story much better about being DJ, but missed the book the DJ feeling, the party mood, stress and building his DJ. Crystal would be a DJ and can therefore right "&amp;"after exercise once. This sounds ongeloofwaardig.Buiten to this, the story is potential. It has an interesting storyline which can come more into its own as a story which is better developed is.Het book itself is very thin and has only 108 pages. For an a"&amp;"mount of € 15 euros, I think that on the high side. The cover of the book had me somewhat clearer gemogen.Ik'm curious about the next part of this trilogie.STERREN I give this book 2.5 sterrenBOOKLOVERSAPHIRA")</f>
        <v>'Twisted Good' is the first part of the "Hidden Littekens'trilogie. I received this book from the author and am very curious about the story. The description of the book is a bit unusual, perhaps messy, over and drew me to it. The story is about a young lady named Crystal who bullied her past. As a result she is insecure about herself and tries to avoid as many as possible. Crystal does have to be one dream and that is DJ. Will this succeed her or win her insecurity? The author has written a story with a reasonably smooth writing style. The story itself was in many ways may be better developed. Some events in the story are not completed that does not run with the story. Crystal itself as the main crater which is not really an interesting person. She's studying much, courier and love sports. Here'm not continued. The writer ought uitwerken.Het her story much better about being DJ, but missed the book the DJ feeling, the party mood, stress and building his DJ. Crystal would be a DJ and can therefore right after exercise once. This sounds ongeloofwaardig.Buiten to this, the story is potential. It has an interesting storyline which can come more into its own as a story which is better developed is.Het book itself is very thin and has only 108 pages. For an amount of € 15 euros, I think that on the high side. The cover of the book had me somewhat clearer gemogen.Ik'm curious about the next part of this trilogie.STERREN I give this book 2.5 sterrenBOOKLOVERSAPHIRA</v>
      </c>
    </row>
    <row r="794" ht="15.75" customHeight="1">
      <c r="A794" s="1">
        <v>792.0</v>
      </c>
      <c r="B794" s="3">
        <v>0.0</v>
      </c>
      <c r="C794" s="3">
        <v>0.0</v>
      </c>
      <c r="D794" s="3">
        <v>0.0</v>
      </c>
      <c r="E794" s="3" t="s">
        <v>797</v>
      </c>
      <c r="F794" s="3" t="str">
        <f>IFERROR(__xludf.DUMMYFUNCTION("GOOGLETRANSLATE(E794,""nl"",""en"")"),"Science fiction is a genre that I am not so very much at home. Series and movies I like - but books that suit me not so fast. Nevertheless, I responded enthusiastically to Jeffrey Debris' request to review his book. In fantasy, I am thrilled to discover n"&amp;"ew worlds, so why should it not be so in science? At the beginning it took me struggling to get a clear picture of the world. It took quite a while before I understood what the protagonists kind of creatures and how their surroundings looked like. The aut"&amp;"hor knows spaces for writing, but that is not reflected in the landschappen- which is a shame when you is not easy beschrijft.Het another planet to identify with the characters. They keep names on paper, their physical characteristics are described but th"&amp;"eir character not remember. The narrative perspective it has the largest debt. The author has chosen an omniscient narrator, so you constantly know what everyone thinks, hears and sees. Therefore you can not identify with a character, because you still sl"&amp;"ung from one character to another. A band with the characters thereby remains off, with the result that you find out their fate aantrekt.In the first hundred pages could not benefit in the used narrative perspective. No stress created by, nor will things "&amp;"brought to light that are important to the storyline. It's just confusing, and disrupts the leeservaring.Door missing a link with the main characters, it is difficult to book time and again to tackle. The content was unfortunately not interesting enough f"&amp;"or me to want to read further. The dialogues are boring, many everyday tasks are covered too extensive - it lacks the book a good tension. Here and there were some interesting elements, but it was not enough to read by. I've struggled through the first hu"&amp;"ndred pages. Unfortunately, I have decided to put the book away. I van.Dit got only frustration is not the first science fiction book of the year does not catch me, so that gives the book may have been a false start. But The Fall of Netherea develops slow"&amp;"ly, makes the narrative perspective of a muddled reading experience and unfortunately could not fascinate me. True science fiction lovers watch there perhaps with very different eyes, so wishing I still encourage you to give the book a chance. I'm finally"&amp;" in a third stranded and can only give my opinion on the first part.")</f>
        <v>Science fiction is a genre that I am not so very much at home. Series and movies I like - but books that suit me not so fast. Nevertheless, I responded enthusiastically to Jeffrey Debris' request to review his book. In fantasy, I am thrilled to discover new worlds, so why should it not be so in science? At the beginning it took me struggling to get a clear picture of the world. It took quite a while before I understood what the protagonists kind of creatures and how their surroundings looked like. The author knows spaces for writing, but that is not reflected in the landschappen- which is a shame when you is not easy beschrijft.Het another planet to identify with the characters. They keep names on paper, their physical characteristics are described but their character not remember. The narrative perspective it has the largest debt. The author has chosen an omniscient narrator, so you constantly know what everyone thinks, hears and sees. Therefore you can not identify with a character, because you still slung from one character to another. A band with the characters thereby remains off, with the result that you find out their fate aantrekt.In the first hundred pages could not benefit in the used narrative perspective. No stress created by, nor will things brought to light that are important to the storyline. It's just confusing, and disrupts the leeservaring.Door missing a link with the main characters, it is difficult to book time and again to tackle. The content was unfortunately not interesting enough for me to want to read further. The dialogues are boring, many everyday tasks are covered too extensive - it lacks the book a good tension. Here and there were some interesting elements, but it was not enough to read by. I've struggled through the first hundred pages. Unfortunately, I have decided to put the book away. I van.Dit got only frustration is not the first science fiction book of the year does not catch me, so that gives the book may have been a false start. But The Fall of Netherea develops slowly, makes the narrative perspective of a muddled reading experience and unfortunately could not fascinate me. True science fiction lovers watch there perhaps with very different eyes, so wishing I still encourage you to give the book a chance. I'm finally in a third stranded and can only give my opinion on the first part.</v>
      </c>
    </row>
    <row r="795" ht="15.75" customHeight="1">
      <c r="A795" s="1">
        <v>793.0</v>
      </c>
      <c r="B795" s="3">
        <v>0.0</v>
      </c>
      <c r="C795" s="3">
        <v>0.0</v>
      </c>
      <c r="D795" s="3">
        <v>0.0</v>
      </c>
      <c r="E795" s="3" t="s">
        <v>798</v>
      </c>
      <c r="F795" s="3" t="str">
        <f>IFERROR(__xludf.DUMMYFUNCTION("GOOGLETRANSLATE(E795,""nl"",""en"")"),"Unfortunately, I became a fan of Bengt Ohlsson's story. I found the world from the 10-year-old Marjorie overweight, philosophical turned and the overall story too slow, it 's me I can not get hold of the story, I kept reading with expectation and searchin"&amp;"g ... and have not found.")</f>
        <v>Unfortunately, I became a fan of Bengt Ohlsson's story. I found the world from the 10-year-old Marjorie overweight, philosophical turned and the overall story too slow, it 's me I can not get hold of the story, I kept reading with expectation and searching ... and have not found.</v>
      </c>
    </row>
    <row r="796" ht="15.75" customHeight="1">
      <c r="A796" s="1">
        <v>794.0</v>
      </c>
      <c r="B796" s="3">
        <v>0.0</v>
      </c>
      <c r="C796" s="3">
        <v>0.0</v>
      </c>
      <c r="D796" s="3">
        <v>0.0</v>
      </c>
      <c r="E796" s="3" t="s">
        <v>799</v>
      </c>
      <c r="F796" s="3" t="str">
        <f>IFERROR(__xludf.DUMMYFUNCTION("GOOGLETRANSLATE(E796,""nl"",""en"")"),"I have this book bought second-hand, it looked like new, and only cost 2 euros. Every penny of it is, however, paid too much afterwards. Even though I'm no connoisseur, I would characterize this book Wilen as a low point in the (homo) erotic literature. A"&amp;"nd then written by someone who the ""Big Three Writers Postwar Literature"" is counted. Of course the book is ironic to be seen and read with a smile, you can in some characters discover a Jesus-figure or Mary, as Bert van Weenen on Chrome net.Nou this Be"&amp;"rt thinks very differently about it, as I have this whole novel, which is fortunately limited knows to only 180 pages, and an abrupt end (probably the author has himself did not feel like), must take on an ironic way, it is certainly not a nice book anymo"&amp;"re. Irony may occasionally stabbing me in the head, but should not drip from every page. And I think it means Reve not all ironisch.Kwetsen Reve is like no other, but given the time in which this book was written (1998), I wonder if at that time was still"&amp;" needed for me completely unnecessary, but judge you yourself, here are a few quotes: ""poor, which were poorly thought Wessel, otherwise they're not poor? '' [...] poverty brought nothing but poverty is '' Yes, yes, artists. were not stupid and antisocia"&amp;"l sometimes perverse also [...] ' ""His father never had it was treated than needed greater authority."" ""you have a nice character, but you have to bed anything about it.' 'For nothing went sun, not even lower. '' Once stoelzitters in a street had disap"&amp;"peared all dignity, and decreased housing prices significantly. """" It would be an unannounced visit, but farmers were in this less difficult than city people. '' He called on [...]. After that happened a long time nothing. Maybe was the resident in a re"&amp;"mote starting to tear away at a book with someone plaatjes.'Als now this book after reading these sentences still have wants, he or she can send me some stamps and an address where it should go, I will send it to, but preferably I'd like to burn tonight. "&amp;"Well ahead, there was still a nice feel, and which read: ""A man thinks he knows a lot, but a woman understands everything, thought I Wessel.'Die sentence cut or out before I book into the fire throw ...")</f>
        <v>I have this book bought second-hand, it looked like new, and only cost 2 euros. Every penny of it is, however, paid too much afterwards. Even though I'm no connoisseur, I would characterize this book Wilen as a low point in the (homo) erotic literature. And then written by someone who the "Big Three Writers Postwar Literature" is counted. Of course the book is ironic to be seen and read with a smile, you can in some characters discover a Jesus-figure or Mary, as Bert van Weenen on Chrome net.Nou this Bert thinks very differently about it, as I have this whole novel, which is fortunately limited knows to only 180 pages, and an abrupt end (probably the author has himself did not feel like), must take on an ironic way, it is certainly not a nice book anymore. Irony may occasionally stabbing me in the head, but should not drip from every page. And I think it means Reve not all ironisch.Kwetsen Reve is like no other, but given the time in which this book was written (1998), I wonder if at that time was still needed for me completely unnecessary, but judge you yourself, here are a few quotes: "poor, which were poorly thought Wessel, otherwise they're not poor? '' [...] poverty brought nothing but poverty is '' Yes, yes, artists. were not stupid and antisocial sometimes perverse also [...] ' "His father never had it was treated than needed greater authority." "you have a nice character, but you have to bed anything about it.' 'For nothing went sun, not even lower. '' Once stoelzitters in a street had disappeared all dignity, and decreased housing prices significantly. "" It would be an unannounced visit, but farmers were in this less difficult than city people. '' He called on [...]. After that happened a long time nothing. Maybe was the resident in a remote starting to tear away at a book with someone plaatjes.'Als now this book after reading these sentences still have wants, he or she can send me some stamps and an address where it should go, I will send it to, but preferably I'd like to burn tonight. Well ahead, there was still a nice feel, and which read: "A man thinks he knows a lot, but a woman understands everything, thought I Wessel.'Die sentence cut or out before I book into the fire throw ...</v>
      </c>
    </row>
    <row r="797" ht="15.75" customHeight="1">
      <c r="A797" s="1">
        <v>795.0</v>
      </c>
      <c r="B797" s="3">
        <v>1.0</v>
      </c>
      <c r="C797" s="3">
        <v>1.0</v>
      </c>
      <c r="D797" s="3">
        <v>1.0</v>
      </c>
      <c r="E797" s="3" t="s">
        <v>800</v>
      </c>
      <c r="F797" s="3" t="str">
        <f>IFERROR(__xludf.DUMMYFUNCTION("GOOGLETRANSLATE(E797,""nl"",""en"")"),"Again a real Binchy. Delicious enjoyed this boek.Omdat are always short pieces were told about the protagonists, it took a while before I had formed an image on.")</f>
        <v>Again a real Binchy. Delicious enjoyed this boek.Omdat are always short pieces were told about the protagonists, it took a while before I had formed an image on.</v>
      </c>
    </row>
    <row r="798" ht="15.75" customHeight="1">
      <c r="A798" s="1">
        <v>796.0</v>
      </c>
      <c r="B798" s="3">
        <v>1.0</v>
      </c>
      <c r="C798" s="3">
        <v>1.0</v>
      </c>
      <c r="D798" s="3">
        <v>1.0</v>
      </c>
      <c r="E798" s="3" t="s">
        <v>801</v>
      </c>
      <c r="F798" s="3" t="str">
        <f>IFERROR(__xludf.DUMMYFUNCTION("GOOGLETRANSLATE(E798,""nl"",""en"")"),"The Line of Beauty, the novel that Alan Hollinghurst the Man Booker Prize in 2004 won is a beautiful novel about by beauty twintiger.Aan obsessed the early eighties takes Nick Guest, a literal student writing his thesis on the work of American writer Henr"&amp;"y James, moved into the family home of his best friend Toby Felden. Toby's father is a prominent politician and a rising star in the party of Prime Minister Thatcher. Nick thereby comes into contact with the opulence of the Feddens and with power and glor"&amp;"y. At a party he dances, under the influence of alcohol and cocaine, even with the prime minister. Meanwhile, Nick also learns love, and because of that is his stay at the Feddens under pressure staan.Het book outlines sensitively sobering development of "&amp;"the young homosexual Nick Guest and portrays the British upper class during the Thatcherite eighties. Hollinghurst considers itself therefore not a moralist. Although idyll just off Oxford graduate and wealthy family Fedden resident Nick ultimately leads "&amp;"to a real collapse, with adultery, fraud, recession and disease rampant, this does not lead to unambiguous conclusions about the guilt. In the imaginary world of dinners, little soiree, loveless sex and unbridled consumption of coke Beauty Line triumphs a"&amp;"mbiguity. The conversation is steeped in irony; every statement, every glance has a double bottom The duplicity which characterizes the communication between characters is also reflected in the frequent grins and frowns that at best is gegeven.De ambience"&amp;" and character drawing in the beauty line reflects astonishing persuasion. The smug, ambitious nouveau riche Gerald Fedden and his manic and bored daughter Catherine to the icy, coking and porn addict millionaire son Wani Ouradi and the Iron Lady herself "&amp;"( 'clumsiness converted to power): the are all lifelike while imaginative characters, each with his own idiom and handelingspatroon.De descriptions fanning paragraphs long, so that the comparison with Henry James (known for Portrait of a lady, 1881), or e"&amp;"ven Louis Couperus (eg stand-conscious manners novel from old people, the things that pass) are easy to make. The beauty line can be called a modern morality novel by law, especially when the cracks begin to draw down in the relationship between Nick and "&amp;"his adopted family.")</f>
        <v>The Line of Beauty, the novel that Alan Hollinghurst the Man Booker Prize in 2004 won is a beautiful novel about by beauty twintiger.Aan obsessed the early eighties takes Nick Guest, a literal student writing his thesis on the work of American writer Henry James, moved into the family home of his best friend Toby Felden. Toby's father is a prominent politician and a rising star in the party of Prime Minister Thatcher. Nick thereby comes into contact with the opulence of the Feddens and with power and glory. At a party he dances, under the influence of alcohol and cocaine, even with the prime minister. Meanwhile, Nick also learns love, and because of that is his stay at the Feddens under pressure staan.Het book outlines sensitively sobering development of the young homosexual Nick Guest and portrays the British upper class during the Thatcherite eighties. Hollinghurst considers itself therefore not a moralist. Although idyll just off Oxford graduate and wealthy family Fedden resident Nick ultimately leads to a real collapse, with adultery, fraud, recession and disease rampant, this does not lead to unambiguous conclusions about the guilt. In the imaginary world of dinners, little soiree, loveless sex and unbridled consumption of coke Beauty Line triumphs ambiguity. The conversation is steeped in irony; every statement, every glance has a double bottom The duplicity which characterizes the communication between characters is also reflected in the frequent grins and frowns that at best is gegeven.De ambience and character drawing in the beauty line reflects astonishing persuasion. The smug, ambitious nouveau riche Gerald Fedden and his manic and bored daughter Catherine to the icy, coking and porn addict millionaire son Wani Ouradi and the Iron Lady herself ( 'clumsiness converted to power): the are all lifelike while imaginative characters, each with his own idiom and handelingspatroon.De descriptions fanning paragraphs long, so that the comparison with Henry James (known for Portrait of a lady, 1881), or even Louis Couperus (eg stand-conscious manners novel from old people, the things that pass) are easy to make. The beauty line can be called a modern morality novel by law, especially when the cracks begin to draw down in the relationship between Nick and his adopted family.</v>
      </c>
    </row>
    <row r="799" ht="15.75" customHeight="1">
      <c r="A799" s="1">
        <v>797.0</v>
      </c>
      <c r="B799" s="3">
        <v>1.0</v>
      </c>
      <c r="C799" s="3">
        <v>1.0</v>
      </c>
      <c r="D799" s="3">
        <v>1.0</v>
      </c>
      <c r="E799" s="3" t="s">
        <v>802</v>
      </c>
      <c r="F799" s="3" t="str">
        <f>IFERROR(__xludf.DUMMYFUNCTION("GOOGLETRANSLATE(E799,""nl"",""en"")"),"This book Conny Regard is about the Italian Angelina di Marco, also called Angel. Angel is working in a trendy salon and lives in Rotterdam. At a party she meets Luke, a friend of her brother. He always put down by her brother as a vamp and was therefore "&amp;"always kept away from her. But at the party Lucas Angel saves as she tries to escape a man who fancies her and Angel heeft.Lucas feel instantly attracted to each other. I also you describe the game of love between them. Jokes, stubbornness, a boyfriend, m"&amp;"odels and drink make sure there are times when Angel and Lucas have terrible fights, but also lead to situations where they are each other's body like scheuren.Het story is written wonderfully airy clothes, includes hilarious clips, but also many romantic"&amp;" pieces. The characters of Angel and Lucas are put down good, young spirited people who enjoy life in the bustling Rotterdam. Also Angel nieces give lively and humorous touch to the verhaal.Angel and Luke run a time around each other, for me this takes to"&amp;"o long, but the story remains alive through confrontations, humorous situations and strong writing style. A great feel-good novel to read!")</f>
        <v>This book Conny Regard is about the Italian Angelina di Marco, also called Angel. Angel is working in a trendy salon and lives in Rotterdam. At a party she meets Luke, a friend of her brother. He always put down by her brother as a vamp and was therefore always kept away from her. But at the party Lucas Angel saves as she tries to escape a man who fancies her and Angel heeft.Lucas feel instantly attracted to each other. I also you describe the game of love between them. Jokes, stubbornness, a boyfriend, models and drink make sure there are times when Angel and Lucas have terrible fights, but also lead to situations where they are each other's body like scheuren.Het story is written wonderfully airy clothes, includes hilarious clips, but also many romantic pieces. The characters of Angel and Lucas are put down good, young spirited people who enjoy life in the bustling Rotterdam. Also Angel nieces give lively and humorous touch to the verhaal.Angel and Luke run a time around each other, for me this takes too long, but the story remains alive through confrontations, humorous situations and strong writing style. A great feel-good novel to read!</v>
      </c>
    </row>
    <row r="800" ht="15.75" customHeight="1">
      <c r="A800" s="1">
        <v>798.0</v>
      </c>
      <c r="B800" s="3">
        <v>1.0</v>
      </c>
      <c r="C800" s="3">
        <v>1.0</v>
      </c>
      <c r="D800" s="3">
        <v>1.0</v>
      </c>
      <c r="E800" s="3" t="s">
        <v>803</v>
      </c>
      <c r="F800" s="3" t="str">
        <f>IFERROR(__xludf.DUMMYFUNCTION("GOOGLETRANSLATE(E800,""nl"",""en"")"),"I dare even step out of my comfort zone and even read anything but my favorites. Admittedly, because that occasionally 'on' and no more titles to my list are adding to Mankell, Dahl or Deflo, to name but a few noemen.Zo I was already at snuisterend 'Veras"&amp;"t' out, and me - pardon the pun here so often made - very special verrast.Ik love the obscure repertoire, and that Verast biting in the right measure. It is in this area certainly not Mankell but the dark secret of the protagonist Commissioner Cools do ce"&amp;"rtainly think. The cynicism with gusts over the pages do whistles for example me Wallander thought. In any case, his commitment comparable, because Cools has its own view of society and makes it clear blijken.Ook's in the book just enough humor without le"&amp;"tting to be mealy. The onliners are original and well-written dialogue is sometimes even more than a smile and I had to train even once out loud chuckle. An art beheersen.En few authors of thrillers than the stress itself. The stress in 'Verast' is perfec"&amp;"t; The story grabs you right away, especially by the gruesome scene in the cinema at the beginning. Towards the end it really nail biting and would help the reader to do everything to the protagonist. You might even want to shout: ""Look out behind you! '"&amp;" Such a book is certainly wel.Er had mine yet another plot line liked, so that the whole even been what was opaque, but it must be a quality that can sharpen this thriller debutant yet. I love to be included in the study, and I had experienced thriller re"&amp;"ader asked what done it. My friend, however, was to last no idea who the bad guy was, so that might be something that only applies to me, because I read so much whodunnits. But even then it was for me a very exciting book, which Luijten succeeds again and"&amp;" again which is very successful doubt indispensable in the plot to brengen.Een a thriller thriller debut this to me until now unknown writer. I hope he will do more in this genre and will try to follow him for sure.")</f>
        <v>I dare even step out of my comfort zone and even read anything but my favorites. Admittedly, because that occasionally 'on' and no more titles to my list are adding to Mankell, Dahl or Deflo, to name but a few noemen.Zo I was already at snuisterend 'Verast' out, and me - pardon the pun here so often made - very special verrast.Ik love the obscure repertoire, and that Verast biting in the right measure. It is in this area certainly not Mankell but the dark secret of the protagonist Commissioner Cools do certainly think. The cynicism with gusts over the pages do whistles for example me Wallander thought. In any case, his commitment comparable, because Cools has its own view of society and makes it clear blijken.Ook's in the book just enough humor without letting to be mealy. The onliners are original and well-written dialogue is sometimes even more than a smile and I had to train even once out loud chuckle. An art beheersen.En few authors of thrillers than the stress itself. The stress in 'Verast' is perfect; The story grabs you right away, especially by the gruesome scene in the cinema at the beginning. Towards the end it really nail biting and would help the reader to do everything to the protagonist. You might even want to shout: "Look out behind you! ' Such a book is certainly wel.Er had mine yet another plot line liked, so that the whole even been what was opaque, but it must be a quality that can sharpen this thriller debutant yet. I love to be included in the study, and I had experienced thriller reader asked what done it. My friend, however, was to last no idea who the bad guy was, so that might be something that only applies to me, because I read so much whodunnits. But even then it was for me a very exciting book, which Luijten succeeds again and again which is very successful doubt indispensable in the plot to brengen.Een a thriller thriller debut this to me until now unknown writer. I hope he will do more in this genre and will try to follow him for sure.</v>
      </c>
    </row>
    <row r="801" ht="15.75" customHeight="1">
      <c r="A801" s="1">
        <v>799.0</v>
      </c>
      <c r="B801" s="3">
        <v>1.0</v>
      </c>
      <c r="C801" s="3">
        <v>1.0</v>
      </c>
      <c r="D801" s="3">
        <v>1.0</v>
      </c>
      <c r="E801" s="3" t="s">
        <v>804</v>
      </c>
      <c r="F801" s="3" t="str">
        <f>IFERROR(__xludf.DUMMYFUNCTION("GOOGLETRANSLATE(E801,""nl"",""en"")"),"A new Harry Potter? Look and see for yourself! was read in a newspaper or magazine .... a while ago. I accepted the challenge ..... Warning: This review has spoilers can bevatten.Wat I enjoyed this book. Have a bronchitis but this book holds your attentio"&amp;"n vast.De world of Artemis Fowl is well defined. It would be a different time zone can be a different ""reality"" ....... it could also be done so that the earth (or perhaps done in secret) .......... ... the edge of the mud people of the elves is that th"&amp;"ey can ""breed like rabbits"". They have more children as Elves. It has also made that now the elves dwell underground. The trolls and the rest. Elves are above ground in case of problems. In this case, a broken Troll. Holly, the first officer in the inve"&amp;"stigation service is sent to the surface in order to locate the Troll. She knows nothing of the young mastermind Artemis a book of the Elves has loosely managed to pick a ""drunken"" elves. Artemis is only 12 years old but a criminal mastermind (in the tr"&amp;"adition of his family) and he can do anything he wants because his father disappeared and his mother has since locked in zolder.Artemis assisted by Butler, a very dedicated butler and his sister Juliet. Their paths cross when he goes in search of an elf a"&amp;"nd Holly must ""recharge"" her magic again to keep her shield too high (so people do not see them) ............")</f>
        <v>A new Harry Potter? Look and see for yourself! was read in a newspaper or magazine .... a while ago. I accepted the challenge ..... Warning: This review has spoilers can bevatten.Wat I enjoyed this book. Have a bronchitis but this book holds your attention vast.De world of Artemis Fowl is well defined. It would be a different time zone can be a different "reality" ....... it could also be done so that the earth (or perhaps done in secret) .......... ... the edge of the mud people of the elves is that they can "breed like rabbits". They have more children as Elves. It has also made that now the elves dwell underground. The trolls and the rest. Elves are above ground in case of problems. In this case, a broken Troll. Holly, the first officer in the investigation service is sent to the surface in order to locate the Troll. She knows nothing of the young mastermind Artemis a book of the Elves has loosely managed to pick a "drunken" elves. Artemis is only 12 years old but a criminal mastermind (in the tradition of his family) and he can do anything he wants because his father disappeared and his mother has since locked in zolder.Artemis assisted by Butler, a very dedicated butler and his sister Juliet. Their paths cross when he goes in search of an elf and Holly must "recharge" her magic again to keep her shield too high (so people do not see them) ............</v>
      </c>
    </row>
    <row r="802" ht="15.75" customHeight="1">
      <c r="A802" s="1">
        <v>800.0</v>
      </c>
      <c r="B802" s="3">
        <v>1.0</v>
      </c>
      <c r="C802" s="3">
        <v>1.0</v>
      </c>
      <c r="D802" s="3">
        <v>1.0</v>
      </c>
      <c r="E802" s="3" t="s">
        <v>805</v>
      </c>
      <c r="F802" s="3" t="str">
        <f>IFERROR(__xludf.DUMMYFUNCTION("GOOGLETRANSLATE(E802,""nl"",""en"")"),"Miranda Paraíso, heir to the founder, Martín Ordiales accountant and Muriel are the three partners of a construction company in the northern Spanish province town of Breda. Ordiales conservatism is Miranda's grand plans in the way. And so he should be rem"&amp;"oved. Miranda does this appeal to a man known for the ease with which he kills animals on behalf of their owners. The man accepts the contract, a deposit taking, but before he can perform his task Ordiales killed. Partly of remorse, partly out of fear tur"&amp;"ns the would-be assassin, the pianist from the title, detective Ricardo Cupido to point to the true facts achterhalen.Het for this thriller in itself is so original that without much effort the competition dust late bite. Fuentes 1-0. But Fuentes is the w"&amp;"hole murder story just a stepping stone to immerse the reader in under an astonishing feat of insight into the human psyche. Eugenio Fuentes keeps everyone midlife crisis has come through a mirror voor.Alle characters in the book are drawn from life. Misf"&amp;"ortune, ignorance or bad choices, unfulfilled dreams, opposition ... Fuentes observes and records. With a seemingly inexhaustible supply of strikingly accurate images Fuentes knows repeatedly to explain the motives of his characters without ever penetrate"&amp;"d a condemnation vellen.De hands of the pianist of melancholy, without becoming soggy melodrama at any time. It is fair and beneficial in terms of melancholy feeling similar to what the Icelandic band Sigur Rós in their film Heima lets you experience - wh"&amp;"ich he things in the right perspective, and the reader is obliged to ask questions to the human race, and became already set more modest in this world. Humanity finds the pianist always in the eyes of the convicted pets underlined dit.Fuentes writes often"&amp;" in very long sentences with one another clause runs for the feet. Sometimes you can not help but read some sentences a few more times to grasp the correct structure. More than once you come to the conclusion that what you read is almost poetry and you ar"&amp;"e almost ashamed of your initial annoyance. Probably kudos to the excellent translation by Rikkie Degenaar therefore not inappropriate! Do not be fooled by the overly simple detective Ricardo Cupido series label. The hands of the pianist is not a classic "&amp;"thriller but a masterful psychological novel in the guise of a whodunit. The plot is secondary and final settlement seems to get you thrown as the feet. Over voltage speaking would probably be inappropriate. Eugenio Fuentes stunned!")</f>
        <v>Miranda Paraíso, heir to the founder, Martín Ordiales accountant and Muriel are the three partners of a construction company in the northern Spanish province town of Breda. Ordiales conservatism is Miranda's grand plans in the way. And so he should be removed. Miranda does this appeal to a man known for the ease with which he kills animals on behalf of their owners. The man accepts the contract, a deposit taking, but before he can perform his task Ordiales killed. Partly of remorse, partly out of fear turns the would-be assassin, the pianist from the title, detective Ricardo Cupido to point to the true facts achterhalen.Het for this thriller in itself is so original that without much effort the competition dust late bite. Fuentes 1-0. But Fuentes is the whole murder story just a stepping stone to immerse the reader in under an astonishing feat of insight into the human psyche. Eugenio Fuentes keeps everyone midlife crisis has come through a mirror voor.Alle characters in the book are drawn from life. Misfortune, ignorance or bad choices, unfulfilled dreams, opposition ... Fuentes observes and records. With a seemingly inexhaustible supply of strikingly accurate images Fuentes knows repeatedly to explain the motives of his characters without ever penetrated a condemnation vellen.De hands of the pianist of melancholy, without becoming soggy melodrama at any time. It is fair and beneficial in terms of melancholy feeling similar to what the Icelandic band Sigur Rós in their film Heima lets you experience - which he things in the right perspective, and the reader is obliged to ask questions to the human race, and became already set more modest in this world. Humanity finds the pianist always in the eyes of the convicted pets underlined dit.Fuentes writes often in very long sentences with one another clause runs for the feet. Sometimes you can not help but read some sentences a few more times to grasp the correct structure. More than once you come to the conclusion that what you read is almost poetry and you are almost ashamed of your initial annoyance. Probably kudos to the excellent translation by Rikkie Degenaar therefore not inappropriate! Do not be fooled by the overly simple detective Ricardo Cupido series label. The hands of the pianist is not a classic thriller but a masterful psychological novel in the guise of a whodunit. The plot is secondary and final settlement seems to get you thrown as the feet. Over voltage speaking would probably be inappropriate. Eugenio Fuentes stunned!</v>
      </c>
    </row>
    <row r="803" ht="15.75" customHeight="1">
      <c r="A803" s="1">
        <v>801.0</v>
      </c>
      <c r="B803" s="3">
        <v>1.0</v>
      </c>
      <c r="C803" s="3">
        <v>1.0</v>
      </c>
      <c r="D803" s="3">
        <v>1.0</v>
      </c>
      <c r="E803" s="3" t="s">
        <v>806</v>
      </c>
      <c r="F803" s="3" t="str">
        <f>IFERROR(__xludf.DUMMYFUNCTION("GOOGLETRANSLATE(E803,""nl"",""en"")"),"The short story is not popular in Netherlands. That's a pity, because especially in the short story author shows his best can. Indeed, there is little room for putting down the characters, the setting and storyline. And there must also be put down an emph"&amp;"atic tension in our genre. The story Regret late Charles den Tex that he is a topauteur. Even though the book in his own words, very different from Miller and CEL .In Regret happens that everybody dreams in life at least once. A man shows things as they s"&amp;"tart on the other side of the world a whole new life. His wife remains in bewilderment and confusion achter.Wie intelligent action of the last two successes of The Tex expected, will be disappointed. Regret to having psychological stress. What has brought"&amp;" the man as far as his magnificent career and ditto women leave? What does this with her? In the meantime Den Tex characteristic short, sharp phrases that the reader just not sufficiently clear. And rightly so. A nuisance could argue that it is not realis"&amp;"tic that the sexual void must be at both so quickly filled, but the only real flaw of Regret is that it gives insufficient to fill a long, sultry summer evening. That is pretty good for a short story, it always tastes for more.")</f>
        <v>The short story is not popular in Netherlands. That's a pity, because especially in the short story author shows his best can. Indeed, there is little room for putting down the characters, the setting and storyline. And there must also be put down an emphatic tension in our genre. The story Regret late Charles den Tex that he is a topauteur. Even though the book in his own words, very different from Miller and CEL .In Regret happens that everybody dreams in life at least once. A man shows things as they start on the other side of the world a whole new life. His wife remains in bewilderment and confusion achter.Wie intelligent action of the last two successes of The Tex expected, will be disappointed. Regret to having psychological stress. What has brought the man as far as his magnificent career and ditto women leave? What does this with her? In the meantime Den Tex characteristic short, sharp phrases that the reader just not sufficiently clear. And rightly so. A nuisance could argue that it is not realistic that the sexual void must be at both so quickly filled, but the only real flaw of Regret is that it gives insufficient to fill a long, sultry summer evening. That is pretty good for a short story, it always tastes for more.</v>
      </c>
    </row>
    <row r="804" ht="15.75" customHeight="1">
      <c r="A804" s="1">
        <v>802.0</v>
      </c>
      <c r="B804" s="3">
        <v>1.0</v>
      </c>
      <c r="C804" s="3">
        <v>0.0</v>
      </c>
      <c r="D804" s="3">
        <v>1.0</v>
      </c>
      <c r="E804" s="3" t="s">
        <v>807</v>
      </c>
      <c r="F804" s="3" t="str">
        <f>IFERROR(__xludf.DUMMYFUNCTION("GOOGLETRANSLATE(E804,""nl"",""en"")"),"The Swedish author Tove Alsterdal (1960) is a relatively new face on the Scandinavian thriller scene. Her debut, Kvinnorna på Beaches (2009), had no great success but was still good enough to be published in a dozen countries; In 2012 it appeared in Dutch"&amp;" and women on the beach. Clearly Alsterdal with the silent tomb, her second thriller, aspires to the final breakthrough. She has gotten the proper ingredients undoubtedly found; The question now is whether she does have the right proportions managed to bl"&amp;"end an exciting dish ... Dismissed as a correspondent for Swedish Radio in London, Katrine returns to Stockholm. She discovers that her mother Ingrid became demented. If they let the few things right parents' house, she encounters is made to a letter from"&amp;" a real estate agent in which an exorbitant offer for a house in Kivikangas, Ingrid's hometown in the north. Katrine's brother could use a little extra good and would like to take the bait, but Katrine hesitates. She wants to know all the fine and travels"&amp;" to Kivikangas. There it was, a few days before her arrival, killed an old ski legend. Katrine starts digging into the unknown past of her mother and causing unrest. She interrogates disadvantaged families and thus makes awake secrets which were kept in a"&amp;" deep sleep for many decades. They themselves get emotionally wounded by what she discovered about her mother's childhood. Unemployment in the north of Sweden was high, and werkgrage young people were attracted by the megalomaniac Stalin infrastructure in"&amp;" the neighboring Soviet Union. Many young people - also Katrine's grandfather, as it turns out - stakes therefore the border. Katrine must respond also to look for in the former communist republic. Despite some unmistakable warnings but they remain rootin"&amp;"g, which brings the pot slowly to the boil; the murder of the old ski champion was obviously no coincidence, and that's not all ... ""Murmansk is closer than Stockholm"" notes an old policeman from Kivikangas explanatory and apologetic when he talks with "&amp;"Katrine in the first decades of the past century, where young people from the poverty-stricken Swedish went north to seek refuge in the Soviet Union. Who went, walked quickly to a sobering disillusionment; who returned - if that was - was suspicious bekek"&amp;"en.Deze rather dark period in the Swedish social history did not last long, but it is crucial for today's events in the silent tomb. The book is somber in tone, and full of sullen, closed, taciturn and rigid characters. For there still a pleasant reading "&amp;"experience 'of it - the words now seem no longer in place - had Alsterdal her story better what kept simple. It seems like they all existing features of a good thriller has to cram into one book. That too ambitious profusion makes absolutely no well.The n"&amp;"umber of characters is impressive, and it calls for Alsterdal they nevertheless her - in itself complex - story perfectly in keeping hand knows. Striking the almost frightening finesse and precision with which Alsterdal gives her characters psychologicall"&amp;"y and build a distinguishable profile: not always recognizable, but clear. That quite a few characters for their Swedish name also have a Finnish version, works sometimes confusing because Alsterdal use them interchangeably. Some locations also have some "&amp;"duplicate names, and some characters even have a Russian name variant ... The slightest loss of concentration and the reader pedals lost: scroll back then but where Alsterdal still really has a problem with the credibility of its output data! : the letter"&amp;" from the broker. Who gets such an offer - it multiplies several times the market value of the home, seems completely legitimate and will thus see a bona fide broker - immediately strikes! But that does not Katrine. No, instead of in the most humane way t"&amp;"o respond, they sit a little doubt and rooting in family histories. This irrational behavior, this completely unrealistic reaction - addition of one who has just become unemployed - resembles an artificial 'tour de force' which the author uithaalt her sto"&amp;"ry in the desired direction to press. Moreover Katrine's reaction is so ""human improper"" she authenticity of the whole story further undermined zet.Bij some readers (like myself) will continue to allow this problem to the end weigh on reading. But who p"&amp;"repared a thing to condone will appreciate the silent tomb. Alsterdal proves she knows what stress is, in the last hundred pages she rises to nail biting level. It is a pity that the book does not end at the expected cap; the apotheosis ontgoochelt.Wie li"&amp;"ke a particularly well written but complex story with many characters, and is willing to imperfections in the shell to cover up the love will surely lick your thumbs after reading the silent tomb. But thumbs and fingers, which seems as yet too ambitious a"&amp;"nything. One thing is certain: if Alsterdal learn from the mistakes in this - still only her second - thriller, her next book will be a whopper!")</f>
        <v>The Swedish author Tove Alsterdal (1960) is a relatively new face on the Scandinavian thriller scene. Her debut, Kvinnorna på Beaches (2009), had no great success but was still good enough to be published in a dozen countries; In 2012 it appeared in Dutch and women on the beach. Clearly Alsterdal with the silent tomb, her second thriller, aspires to the final breakthrough. She has gotten the proper ingredients undoubtedly found; The question now is whether she does have the right proportions managed to blend an exciting dish ... Dismissed as a correspondent for Swedish Radio in London, Katrine returns to Stockholm. She discovers that her mother Ingrid became demented. If they let the few things right parents' house, she encounters is made to a letter from a real estate agent in which an exorbitant offer for a house in Kivikangas, Ingrid's hometown in the north. Katrine's brother could use a little extra good and would like to take the bait, but Katrine hesitates. She wants to know all the fine and travels to Kivikangas. There it was, a few days before her arrival, killed an old ski legend. Katrine starts digging into the unknown past of her mother and causing unrest. She interrogates disadvantaged families and thus makes awake secrets which were kept in a deep sleep for many decades. They themselves get emotionally wounded by what she discovered about her mother's childhood. Unemployment in the north of Sweden was high, and werkgrage young people were attracted by the megalomaniac Stalin infrastructure in the neighboring Soviet Union. Many young people - also Katrine's grandfather, as it turns out - stakes therefore the border. Katrine must respond also to look for in the former communist republic. Despite some unmistakable warnings but they remain rooting, which brings the pot slowly to the boil; the murder of the old ski champion was obviously no coincidence, and that's not all ... "Murmansk is closer than Stockholm" notes an old policeman from Kivikangas explanatory and apologetic when he talks with Katrine in the first decades of the past century, where young people from the poverty-stricken Swedish went north to seek refuge in the Soviet Union. Who went, walked quickly to a sobering disillusionment; who returned - if that was - was suspicious bekeken.Deze rather dark period in the Swedish social history did not last long, but it is crucial for today's events in the silent tomb. The book is somber in tone, and full of sullen, closed, taciturn and rigid characters. For there still a pleasant reading experience 'of it - the words now seem no longer in place - had Alsterdal her story better what kept simple. It seems like they all existing features of a good thriller has to cram into one book. That too ambitious profusion makes absolutely no well.The number of characters is impressive, and it calls for Alsterdal they nevertheless her - in itself complex - story perfectly in keeping hand knows. Striking the almost frightening finesse and precision with which Alsterdal gives her characters psychologically and build a distinguishable profile: not always recognizable, but clear. That quite a few characters for their Swedish name also have a Finnish version, works sometimes confusing because Alsterdal use them interchangeably. Some locations also have some duplicate names, and some characters even have a Russian name variant ... The slightest loss of concentration and the reader pedals lost: scroll back then but where Alsterdal still really has a problem with the credibility of its output data! : the letter from the broker. Who gets such an offer - it multiplies several times the market value of the home, seems completely legitimate and will thus see a bona fide broker - immediately strikes! But that does not Katrine. No, instead of in the most humane way to respond, they sit a little doubt and rooting in family histories. This irrational behavior, this completely unrealistic reaction - addition of one who has just become unemployed - resembles an artificial 'tour de force' which the author uithaalt her story in the desired direction to press. Moreover Katrine's reaction is so "human improper" she authenticity of the whole story further undermined zet.Bij some readers (like myself) will continue to allow this problem to the end weigh on reading. But who prepared a thing to condone will appreciate the silent tomb. Alsterdal proves she knows what stress is, in the last hundred pages she rises to nail biting level. It is a pity that the book does not end at the expected cap; the apotheosis ontgoochelt.Wie like a particularly well written but complex story with many characters, and is willing to imperfections in the shell to cover up the love will surely lick your thumbs after reading the silent tomb. But thumbs and fingers, which seems as yet too ambitious anything. One thing is certain: if Alsterdal learn from the mistakes in this - still only her second - thriller, her next book will be a whopper!</v>
      </c>
    </row>
    <row r="805" ht="15.75" customHeight="1">
      <c r="A805" s="1">
        <v>803.0</v>
      </c>
      <c r="B805" s="3">
        <v>1.0</v>
      </c>
      <c r="C805" s="3">
        <v>1.0</v>
      </c>
      <c r="D805" s="3">
        <v>1.0</v>
      </c>
      <c r="E805" s="3" t="s">
        <v>808</v>
      </c>
      <c r="F805" s="3" t="str">
        <f>IFERROR(__xludf.DUMMYFUNCTION("GOOGLETRANSLATE(E805,""nl"",""en"")"),"Excellent written thriller. A page-turner.Realistische descriptions of the AIVD and its method. But especially Amsterdam as decor makes the book even more special. Am very curious part 2 and 3.")</f>
        <v>Excellent written thriller. A page-turner.Realistische descriptions of the AIVD and its method. But especially Amsterdam as decor makes the book even more special. Am very curious part 2 and 3.</v>
      </c>
    </row>
    <row r="806" ht="15.75" customHeight="1">
      <c r="A806" s="1">
        <v>804.0</v>
      </c>
      <c r="B806" s="3">
        <v>1.0</v>
      </c>
      <c r="C806" s="3">
        <v>1.0</v>
      </c>
      <c r="D806" s="3">
        <v>1.0</v>
      </c>
      <c r="E806" s="3" t="s">
        <v>809</v>
      </c>
      <c r="F806" s="3" t="str">
        <f>IFERROR(__xludf.DUMMYFUNCTION("GOOGLETRANSLATE(E806,""nl"",""en"")"),"Ten years ago, Julia Win had a special time in Burma and there also met her half brother U Ba. Since her return, however, reduced contact in New York with her busy life as a lawyer, her life completely reclaimed. Then Juliet receives a letter from her bro"&amp;"ther and makes an inner voice with Julia unrest. To unwind again she leaves for Burma, where she visits her brother U Ba. They go into Burma in search of the story behind the inner voice that speaks to her and so she will hear the impressive story of the "&amp;"woman Now Now. She has had an eventful life, which they had to choose between even the lives of her two zoons.Eerder was the author of this book, Jan-Philipp Sendker, successful with his novel What the heart can hear. A bestseller which also stars Julia W"&amp;"in. In it she finds her half-brother in Burma. Although it is beautiful and valuable to what the heart can hear and the voice of the heart can be read together is the voice of the heart as well as read stand alone too, already miss you some background on "&amp;"the family where Julia and U Ba from voortkomen.De voice of the heart takes place in Burma, a country with a totally different culture than in the west. Sendker know how to describe this visual so you can see the scenes for you and your reader as Burma im"&amp;"agine. The Buddhist use of the country are interwoven in the story and there is attention to the clothes (as bears locals longy) and the flora and fauna of the country. The contrast is great between the Western world where Julia comes from and that of the"&amp;" Burmese people. It is fascinating to be included in this culture that is so different from the onze.Naast the story of Julia and her brother to become the reader also included in a story that Khin Khin Nu Nu talks about her sister and her son Thar Thar ."&amp;" This impressive story is heartbreaking and dramatic, but very nice to read. The story is about love, choices, loss and hope. Sendker also has serious issues in his story interwoven, as the political unrest in Burma and the issue of child soldiers, which "&amp;"the reader thinking zetten.In The voice of the heart is particularly the story about Nu Nu very compelling, you will sucked in her life, making you read want to stay. The end of the book still shows openings for a sequel story, which suggests that the aut"&amp;"hor's coming with a sequel to the voice of the heart. Hopefully, appears indeed a sequel to these two wonderful books.")</f>
        <v>Ten years ago, Julia Win had a special time in Burma and there also met her half brother U Ba. Since her return, however, reduced contact in New York with her busy life as a lawyer, her life completely reclaimed. Then Juliet receives a letter from her brother and makes an inner voice with Julia unrest. To unwind again she leaves for Burma, where she visits her brother U Ba. They go into Burma in search of the story behind the inner voice that speaks to her and so she will hear the impressive story of the woman Now Now. She has had an eventful life, which they had to choose between even the lives of her two zoons.Eerder was the author of this book, Jan-Philipp Sendker, successful with his novel What the heart can hear. A bestseller which also stars Julia Win. In it she finds her half-brother in Burma. Although it is beautiful and valuable to what the heart can hear and the voice of the heart can be read together is the voice of the heart as well as read stand alone too, already miss you some background on the family where Julia and U Ba from voortkomen.De voice of the heart takes place in Burma, a country with a totally different culture than in the west. Sendker know how to describe this visual so you can see the scenes for you and your reader as Burma imagine. The Buddhist use of the country are interwoven in the story and there is attention to the clothes (as bears locals longy) and the flora and fauna of the country. The contrast is great between the Western world where Julia comes from and that of the Burmese people. It is fascinating to be included in this culture that is so different from the onze.Naast the story of Julia and her brother to become the reader also included in a story that Khin Khin Nu Nu talks about her sister and her son Thar Thar . This impressive story is heartbreaking and dramatic, but very nice to read. The story is about love, choices, loss and hope. Sendker also has serious issues in his story interwoven, as the political unrest in Burma and the issue of child soldiers, which the reader thinking zetten.In The voice of the heart is particularly the story about Nu Nu very compelling, you will sucked in her life, making you read want to stay. The end of the book still shows openings for a sequel story, which suggests that the author's coming with a sequel to the voice of the heart. Hopefully, appears indeed a sequel to these two wonderful books.</v>
      </c>
    </row>
    <row r="807" ht="15.75" customHeight="1">
      <c r="A807" s="1">
        <v>805.0</v>
      </c>
      <c r="B807" s="3">
        <v>0.0</v>
      </c>
      <c r="C807" s="3">
        <v>0.0</v>
      </c>
      <c r="D807" s="3">
        <v>0.0</v>
      </c>
      <c r="E807" s="3" t="s">
        <v>810</v>
      </c>
      <c r="F807" s="3" t="str">
        <f>IFERROR(__xludf.DUMMYFUNCTION("GOOGLETRANSLATE(E807,""nl"",""en"")"),"Happy I was when I won this book; but unfortunately .. Boring !! Halfway stopped (and I read 95% of the books I have to start out, so that says something.) Definitely not my genre ..")</f>
        <v>Happy I was when I won this book; but unfortunately .. Boring !! Halfway stopped (and I read 95% of the books I have to start out, so that says something.) Definitely not my genre ..</v>
      </c>
    </row>
    <row r="808" ht="15.75" customHeight="1">
      <c r="A808" s="1">
        <v>806.0</v>
      </c>
      <c r="B808" s="3">
        <v>1.0</v>
      </c>
      <c r="C808" s="3">
        <v>1.0</v>
      </c>
      <c r="D808" s="3">
        <v>1.0</v>
      </c>
      <c r="E808" s="3" t="s">
        <v>811</v>
      </c>
      <c r="F808" s="3" t="str">
        <f>IFERROR(__xludf.DUMMYFUNCTION("GOOGLETRANSLATE(E808,""nl"",""en"")"),"Serdar Özkan (1975) is a Turkish writer who completed his training in the USA with a degree in Business Administration and Psychology. Since 2002 he is full-time writer. His books are about the deeper meaning of life. He debuted with ""the voice of the ro"&amp;"se 'which was translated into 44 languages ​​and in more than 65 countries uitgegeven.In"" light angel ""is a little boy (Omer) looking for his angel. If he can not find his hopes that a dolphin will come to befriend. His wish is fulfilled. Dolphin asked "&amp;"Omer if he wants it looking for the light and the world of the Immortals. That he and together with the dolphin has a special summer until his dolphin is killed. This event is for him so deep that he did everything in his memory. If he, with love as a gro"&amp;"wn man about to commit suicide, the Angel of Death him everything is back to herinneren.Een reflective novel about the essence of life.")</f>
        <v>Serdar Özkan (1975) is a Turkish writer who completed his training in the USA with a degree in Business Administration and Psychology. Since 2002 he is full-time writer. His books are about the deeper meaning of life. He debuted with "the voice of the rose 'which was translated into 44 languages ​​and in more than 65 countries uitgegeven.In" light angel "is a little boy (Omer) looking for his angel. If he can not find his hopes that a dolphin will come to befriend. His wish is fulfilled. Dolphin asked Omer if he wants it looking for the light and the world of the Immortals. That he and together with the dolphin has a special summer until his dolphin is killed. This event is for him so deep that he did everything in his memory. If he, with love as a grown man about to commit suicide, the Angel of Death him everything is back to herinneren.Een reflective novel about the essence of life.</v>
      </c>
    </row>
    <row r="809" ht="15.75" customHeight="1">
      <c r="A809" s="1">
        <v>807.0</v>
      </c>
      <c r="B809" s="3">
        <v>1.0</v>
      </c>
      <c r="C809" s="3">
        <v>1.0</v>
      </c>
      <c r="D809" s="3">
        <v>1.0</v>
      </c>
      <c r="E809" s="3" t="s">
        <v>812</v>
      </c>
      <c r="F809" s="3" t="str">
        <f>IFERROR(__xludf.DUMMYFUNCTION("GOOGLETRANSLATE(E809,""nl"",""en"")"),"Søren Sveistrup (1968) is the internationally acclaimed author and screenwriter of Danish television phenomenon The Killing (Forbrydelsen), which was crowned with several international awards and whose broadcasting to more than one hundred countries sold "&amp;"werden.Meer recently was Sveistrup responsible for the scripts the film the Day Will Come and Jo Nesbø's the Snowman.Sveistrup received his masters in Literature and History from the University of Copenhagen and graduated from the Danish film School. He w"&amp;"on numerous awards, including a Robert Award for The Day Will Come (2017), an Emmy Award for Nikolaj and Julie (2003) and a BAFTA for The Killing (2011) .Oktober is Sveistrups thriller debut (Source:. Https: // www.awbruna.nl/auteur/soren-sveistrup/) the "&amp;"back cover: on the first Tuesday in October Rosa Hartung returns to her post as Minister of Social Affairs. After she took a year's leave the dramatic disappearance of her twelve year old daughter. A mentally disturbed man murdering daughter Hartungs know"&amp;"n, but the body was never gevonden.Op same day Hartung returns to parliament, a young woman was brutally murdered in her home in the suburbs of Copenhagen. One of her hands is off gehakt.Wanneer detectives Thulin and Hess arrive at the scene, they take on"&amp;" a chestnut doll, a sinister secret seems to carry. And then there killed a woman. It would appear that the mission of the killer is not over yet ... My opinion: This is a great book with fascinating characters and a compelling story. Difficult to put awa"&amp;"y when you started to write very lezen.Søren Sveistrup see your visual, hear and feel what happens. First you get taken to the past where a policeman against his pension enters a horrible situation ontdekt.Dan is a step made in the past and you wonder wha"&amp;"t this has to do with what you've just read the first chapter. Ultimately it all comes together raised but the denouement to it are always new questions. You keep thinking about what might be going on, and that makes this book truly an unbearable exciting"&amp;" thriller.Na the denouement understand what happened in the first chapter and it all falls into place. Truly a denouement that you do not see coming Date: 2-10-2018ISBN: 978-94-005-1034-0Uitgever: A. W. Bruna Translator (s): Corry BreeNUR: 305")</f>
        <v>Søren Sveistrup (1968) is the internationally acclaimed author and screenwriter of Danish television phenomenon The Killing (Forbrydelsen), which was crowned with several international awards and whose broadcasting to more than one hundred countries sold werden.Meer recently was Sveistrup responsible for the scripts the film the Day Will Come and Jo Nesbø's the Snowman.Sveistrup received his masters in Literature and History from the University of Copenhagen and graduated from the Danish film School. He won numerous awards, including a Robert Award for The Day Will Come (2017), an Emmy Award for Nikolaj and Julie (2003) and a BAFTA for The Killing (2011) .Oktober is Sveistrups thriller debut (Source:. Https: // www.awbruna.nl/auteur/soren-sveistrup/) the back cover: on the first Tuesday in October Rosa Hartung returns to her post as Minister of Social Affairs. After she took a year's leave the dramatic disappearance of her twelve year old daughter. A mentally disturbed man murdering daughter Hartungs known, but the body was never gevonden.Op same day Hartung returns to parliament, a young woman was brutally murdered in her home in the suburbs of Copenhagen. One of her hands is off gehakt.Wanneer detectives Thulin and Hess arrive at the scene, they take on a chestnut doll, a sinister secret seems to carry. And then there killed a woman. It would appear that the mission of the killer is not over yet ... My opinion: This is a great book with fascinating characters and a compelling story. Difficult to put away when you started to write very lezen.Søren Sveistrup see your visual, hear and feel what happens. First you get taken to the past where a policeman against his pension enters a horrible situation ontdekt.Dan is a step made in the past and you wonder what this has to do with what you've just read the first chapter. Ultimately it all comes together raised but the denouement to it are always new questions. You keep thinking about what might be going on, and that makes this book truly an unbearable exciting thriller.Na the denouement understand what happened in the first chapter and it all falls into place. Truly a denouement that you do not see coming Date: 2-10-2018ISBN: 978-94-005-1034-0Uitgever: A. W. Bruna Translator (s): Corry BreeNUR: 305</v>
      </c>
    </row>
    <row r="810" ht="15.75" customHeight="1">
      <c r="A810" s="1">
        <v>808.0</v>
      </c>
      <c r="B810" s="3">
        <v>0.0</v>
      </c>
      <c r="C810" s="3">
        <v>0.0</v>
      </c>
      <c r="D810" s="3">
        <v>0.0</v>
      </c>
      <c r="E810" s="3" t="s">
        <v>813</v>
      </c>
      <c r="F810" s="3" t="str">
        <f>IFERROR(__xludf.DUMMYFUNCTION("GOOGLETRANSLATE(E810,""nl"",""en"")"),"At first it seemed to be the book similar to another book that I am currently reading; After Delphine Siska Mulder. Both books begin with a bit of English, are about loss and how involved people telling indication under their name. The write way I find re"&amp;"ading enjoyable to, but I missed the draft in after Mattias. For me, there was a chapter Mattias doing his story with liked. This is to the circle to be made. What are now the story, it gives me no satisfaction on the story, I miss this as a final piece.")</f>
        <v>At first it seemed to be the book similar to another book that I am currently reading; After Delphine Siska Mulder. Both books begin with a bit of English, are about loss and how involved people telling indication under their name. The write way I find reading enjoyable to, but I missed the draft in after Mattias. For me, there was a chapter Mattias doing his story with liked. This is to the circle to be made. What are now the story, it gives me no satisfaction on the story, I miss this as a final piece.</v>
      </c>
    </row>
    <row r="811" ht="15.75" customHeight="1">
      <c r="A811" s="1">
        <v>809.0</v>
      </c>
      <c r="B811" s="3">
        <v>1.0</v>
      </c>
      <c r="C811" s="3">
        <v>0.0</v>
      </c>
      <c r="D811" s="3">
        <v>1.0</v>
      </c>
      <c r="E811" s="3" t="s">
        <v>814</v>
      </c>
      <c r="F811" s="3" t="str">
        <f>IFERROR(__xludf.DUMMYFUNCTION("GOOGLETRANSLATE(E811,""nl"",""en"")"),"Actually, the journalist André Oerlemans as author still relatively unknown in the Netherlands reading. Yet his debut in 2006 under the title Dragon Slayer with journalist Michael's Well in the lead. His second, The Secret of Paros, a year later appeared "&amp;"and made many readers think of The Da Vinci Code. In all those years, Dordrecht author his first protagonist can not forget good because we write the year 2012 as the adventurous crime reporter back to the tank must have been living in the duivelshol.Misd"&amp;"aadverslaggever Michael Putt on fast track after his marriage to Susan Alter House. Together they are the parents of their twins, Rick and Ivo and Michael looks forward to coming back home after work. He suspects his family playing a game if he finds comp"&amp;"letely leave the house. Pretty soon he was convinced that this time no game is played but Susan and the kids are really gone. Despite all his efforts, he will not be back and trying to get more data through a thorough investigation on the possible cause o"&amp;"f the disappearance. Susan has also worked as a journalist and as such it has acquired a certain sympathy for the Muslim community. When Michael a bombing witness is he even a suspect arrested. A proposal to undercover prisoner in a cell with a suspected "&amp;"terrorist to be trapped, it seems his only option is to continue the search for his family ... The story in The devils covers the years-long struggle against Islamic terrorism. In the world of security are regularly pulled the craziest antics to prevent a"&amp;"ttacks. Oerlemans has three true incidents as a reference to his story, it refers to the lost USB stick by a member of the AIVD, the murder of TV presenter and writer Theo van Gogh and finally the search for the hiding place of Osama bin Laden . It is no "&amp;"coincidence that play an important role in all three Muslims. This originality is sometimes done to violence. The voltage undergoes the same fate by too often and too long to revert to the past, to everything and everyone. This applies to some events and "&amp;"characters that readers be charged with strange names and people who are in the actual story totally irrelevant. It only distracts weakens interest and ultimately the interest in the sequel. While the author during the brief moments when the tension preva"&amp;"ils, which proves good to continue and even to hold down. But a real tight and constant tension over the complete story place, should be first stripped of the unnecessary ballast. The disappearance and the lack of Susan and the children also receive psych"&amp;"ological charge that it needs and deserves. That is not the case and it can be seen as missed opportunity, partly because it is the main carrier of the plot. Too bad that is!")</f>
        <v>Actually, the journalist André Oerlemans as author still relatively unknown in the Netherlands reading. Yet his debut in 2006 under the title Dragon Slayer with journalist Michael's Well in the lead. His second, The Secret of Paros, a year later appeared and made many readers think of The Da Vinci Code. In all those years, Dordrecht author his first protagonist can not forget good because we write the year 2012 as the adventurous crime reporter back to the tank must have been living in the duivelshol.Misdaadverslaggever Michael Putt on fast track after his marriage to Susan Alter House. Together they are the parents of their twins, Rick and Ivo and Michael looks forward to coming back home after work. He suspects his family playing a game if he finds completely leave the house. Pretty soon he was convinced that this time no game is played but Susan and the kids are really gone. Despite all his efforts, he will not be back and trying to get more data through a thorough investigation on the possible cause of the disappearance. Susan has also worked as a journalist and as such it has acquired a certain sympathy for the Muslim community. When Michael a bombing witness is he even a suspect arrested. A proposal to undercover prisoner in a cell with a suspected terrorist to be trapped, it seems his only option is to continue the search for his family ... The story in The devils covers the years-long struggle against Islamic terrorism. In the world of security are regularly pulled the craziest antics to prevent attacks. Oerlemans has three true incidents as a reference to his story, it refers to the lost USB stick by a member of the AIVD, the murder of TV presenter and writer Theo van Gogh and finally the search for the hiding place of Osama bin Laden . It is no coincidence that play an important role in all three Muslims. This originality is sometimes done to violence. The voltage undergoes the same fate by too often and too long to revert to the past, to everything and everyone. This applies to some events and characters that readers be charged with strange names and people who are in the actual story totally irrelevant. It only distracts weakens interest and ultimately the interest in the sequel. While the author during the brief moments when the tension prevails, which proves good to continue and even to hold down. But a real tight and constant tension over the complete story place, should be first stripped of the unnecessary ballast. The disappearance and the lack of Susan and the children also receive psychological charge that it needs and deserves. That is not the case and it can be seen as missed opportunity, partly because it is the main carrier of the plot. Too bad that is!</v>
      </c>
    </row>
    <row r="812" ht="15.75" customHeight="1">
      <c r="A812" s="1">
        <v>810.0</v>
      </c>
      <c r="B812" s="3">
        <v>1.0</v>
      </c>
      <c r="C812" s="3">
        <v>1.0</v>
      </c>
      <c r="D812" s="3">
        <v>1.0</v>
      </c>
      <c r="E812" s="3" t="s">
        <v>815</v>
      </c>
      <c r="F812" s="3" t="str">
        <f>IFERROR(__xludf.DUMMYFUNCTION("GOOGLETRANSLATE(E812,""nl"",""en"")"),"I found this one of the most exciting parts ... Frieda ..... what a wonderful series. Now look forward to the last deel.Na all parts live your mind along with Frieda and her club. You yourself are very curious if you still find out how it is now with the "&amp;"Dean ...... and what's coming in the last part. I share the previous was more taken into Frieda world and learn so her know in this part you could look around ...... read more With a jerk")</f>
        <v>I found this one of the most exciting parts ... Frieda ..... what a wonderful series. Now look forward to the last deel.Na all parts live your mind along with Frieda and her club. You yourself are very curious if you still find out how it is now with the Dean ...... and what's coming in the last part. I share the previous was more taken into Frieda world and learn so her know in this part you could look around ...... read more With a jerk</v>
      </c>
    </row>
    <row r="813" ht="15.75" customHeight="1">
      <c r="A813" s="1">
        <v>811.0</v>
      </c>
      <c r="B813" s="3">
        <v>1.0</v>
      </c>
      <c r="C813" s="3">
        <v>1.0</v>
      </c>
      <c r="D813" s="3">
        <v>0.0</v>
      </c>
      <c r="E813" s="3" t="s">
        <v>816</v>
      </c>
      <c r="F813" s="3" t="str">
        <f>IFERROR(__xludf.DUMMYFUNCTION("GOOGLETRANSLATE(E813,""nl"",""en"")"),"An FBI agent who is mentally and physically quite wounded by an assassin gets a new assignment. Through this mission falters her marriage because her husband just wants her as a praalpop in his possession, but Maggie can not do without her werk.Ze ends up"&amp;" in a small village where a child killed in the same way as three children a few years ago and whose killer a few months ago on the electric chair has been killed. Then the question arises: he does or not all three children killed or runs another serial k"&amp;"iller around. A serial killer who is now faster succession gets hold little boys. There appears to be past its kind tampered with bewijsmateriaal.Er are many topics addressed in this book you again just to stand still again and again, but not at all get t"&amp;"he momentum of the story. Rather, I would just say. I wanted to know how it ends and the book was difficult resign, but sometimes you need to get to work and again sleep. With so n I find book in your hand, but always very lastig.Bijna at the end, there a"&amp;"re still three suspects about and who is it now? And then there came a horrible message to the end again for Maggie.Het is my first book by Alex Kava, but certainly will not be my last. Especially because the characters are so human and show that police o"&amp;"fficers can be affected by everything happening around them.")</f>
        <v>An FBI agent who is mentally and physically quite wounded by an assassin gets a new assignment. Through this mission falters her marriage because her husband just wants her as a praalpop in his possession, but Maggie can not do without her werk.Ze ends up in a small village where a child killed in the same way as three children a few years ago and whose killer a few months ago on the electric chair has been killed. Then the question arises: he does or not all three children killed or runs another serial killer around. A serial killer who is now faster succession gets hold little boys. There appears to be past its kind tampered with bewijsmateriaal.Er are many topics addressed in this book you again just to stand still again and again, but not at all get the momentum of the story. Rather, I would just say. I wanted to know how it ends and the book was difficult resign, but sometimes you need to get to work and again sleep. With so n I find book in your hand, but always very lastig.Bijna at the end, there are still three suspects about and who is it now? And then there came a horrible message to the end again for Maggie.Het is my first book by Alex Kava, but certainly will not be my last. Especially because the characters are so human and show that police officers can be affected by everything happening around them.</v>
      </c>
    </row>
    <row r="814" ht="15.75" customHeight="1">
      <c r="A814" s="1">
        <v>812.0</v>
      </c>
      <c r="B814" s="3">
        <v>0.0</v>
      </c>
      <c r="C814" s="3">
        <v>0.0</v>
      </c>
      <c r="D814" s="3">
        <v>0.0</v>
      </c>
      <c r="E814" s="3" t="s">
        <v>817</v>
      </c>
      <c r="F814" s="3" t="str">
        <f>IFERROR(__xludf.DUMMYFUNCTION("GOOGLETRANSLATE(E814,""nl"",""en"")"),"For me, a weak book. Tedious, uninteresting and syrupy. Many coloring of the surroundings and the history of the island. Seems there are really at the start of next to stories where the protagonists will come back. We are sorry, but it will not be for me "&amp;".... and compare Stieg Larsson is caught very far!")</f>
        <v>For me, a weak book. Tedious, uninteresting and syrupy. Many coloring of the surroundings and the history of the island. Seems there are really at the start of next to stories where the protagonists will come back. We are sorry, but it will not be for me .... and compare Stieg Larsson is caught very far!</v>
      </c>
    </row>
    <row r="815" ht="15.75" customHeight="1">
      <c r="A815" s="1">
        <v>813.0</v>
      </c>
      <c r="B815" s="3">
        <v>0.0</v>
      </c>
      <c r="C815" s="3">
        <v>0.0</v>
      </c>
      <c r="D815" s="3">
        <v>0.0</v>
      </c>
      <c r="E815" s="3" t="s">
        <v>818</v>
      </c>
      <c r="F815" s="3" t="str">
        <f>IFERROR(__xludf.DUMMYFUNCTION("GOOGLETRANSLATE(E815,""nl"",""en"")"),"The only thing I liked about this book: the title was that I got the gift of Hebban and I first could read something from the acclaimed Dimitri Verhulst. On DWDD he comes right at me. After reading this book, my interest melted like snow in the zon.Wat I "&amp;"found it amazing is that Dimitri fully could empathize with someone -which all the good in life is wasting and sharing with other sad derailed Spoo Pee Doo- ERS and the atmosphere that life discouraging paper could overbrengen.Misschien must book a terrif"&amp;"ying example, but there are no points of light in me, not even symbolically niveau.Ik cater rather inspiring, encouraging, exciting books, which set me thinking about a better life. No, Dimitri is clearly not my kind of writer. I know that now.")</f>
        <v>The only thing I liked about this book: the title was that I got the gift of Hebban and I first could read something from the acclaimed Dimitri Verhulst. On DWDD he comes right at me. After reading this book, my interest melted like snow in the zon.Wat I found it amazing is that Dimitri fully could empathize with someone -which all the good in life is wasting and sharing with other sad derailed Spoo Pee Doo- ERS and the atmosphere that life discouraging paper could overbrengen.Misschien must book a terrifying example, but there are no points of light in me, not even symbolically niveau.Ik cater rather inspiring, encouraging, exciting books, which set me thinking about a better life. No, Dimitri is clearly not my kind of writer. I know that now.</v>
      </c>
    </row>
    <row r="816" ht="15.75" customHeight="1">
      <c r="A816" s="1">
        <v>814.0</v>
      </c>
      <c r="B816" s="3">
        <v>0.0</v>
      </c>
      <c r="C816" s="3">
        <v>0.0</v>
      </c>
      <c r="D816" s="3">
        <v>1.0</v>
      </c>
      <c r="E816" s="3" t="s">
        <v>819</v>
      </c>
      <c r="F816" s="3" t="str">
        <f>IFERROR(__xludf.DUMMYFUNCTION("GOOGLETRANSLATE(E816,""nl"",""en"")"),"The series about detective Jurriaan de Cock (with ceeooceekaa) Appie Baantjer can be elevated almost to cultural heritage. With dozens of broadcasts for years on TV De Cock, immortalized by Piet Römer, young and old in the Netherlands and Flanders as famo"&amp;"us as popular. Equally well known are the dozens Baantjer Books through the years verschenen.In first course of the hand of the master himself, later in co-authorship with Simon de Waal and as Baantjer Inc., where the Utrecht author Ed van Eeden behind hi"&amp;"ding. At this time Peter Römer, with the permission of the heirs Baantjer, engaged the scenarios from the TV series to turn to books. The Cock and the invisible killer and the Cock and murder in the circus have been published previously, the latest additi"&amp;"on to the book Baantjer strain is the Cock and the ritual moord.Dick Vledder is sent to the Westerpark which is a body of a woman found, shot after which a knife is maimed her stomach. The entire team of De Cock's site quickly, but the investigation is co"&amp;"mpleted appears in a trunk of a car Ruysdaelkade to have found a second woman's body. This body has the exact same injuries as the first victim. If the ladies are identified turn out to prostitutes who live in the same environment hadden.Team their field "&amp;"De Cock put maximum power available to these murders to solve, but is overtaken by the realities as pimp Charles Raaff murdered is found .The stories are Baantjer, as well as the design and structure, well known for it for some innovation and originality "&amp;"in discovering. That is the Cock and the ritual murder otherwise. Known characters as Appie Keizer, Dr. The Koninghe Commissioner Buitendam and pathologist Dr. Restless, she let herself all zien.Omdat story content rather little, the body is guessing wher"&amp;"e the power of this series can be found. It is still recognizable environment in Amsterdam where it takes place or give the interpretation of De Cock by Piet Römer decisive? Baantjer All books are relatively short stories with little depth and always one "&amp;"or more murders. The characters need no further explanation because readers often the same who have watched the TV series and both versions associate with each other. So it is known that De Cock is personified by Piet Römer, Dick Vledder by Victor Reinier"&amp;" and Commissioner Buitendam by Serge-Henri Valcke.Met the next sunny days Baantjer Books nice reading material; as the sun rises you start on the first page and then comes the sun beat you close the last page. In between is still enough room left to take "&amp;"a nap. How blessed are read")</f>
        <v>The series about detective Jurriaan de Cock (with ceeooceekaa) Appie Baantjer can be elevated almost to cultural heritage. With dozens of broadcasts for years on TV De Cock, immortalized by Piet Römer, young and old in the Netherlands and Flanders as famous as popular. Equally well known are the dozens Baantjer Books through the years verschenen.In first course of the hand of the master himself, later in co-authorship with Simon de Waal and as Baantjer Inc., where the Utrecht author Ed van Eeden behind hiding. At this time Peter Römer, with the permission of the heirs Baantjer, engaged the scenarios from the TV series to turn to books. The Cock and the invisible killer and the Cock and murder in the circus have been published previously, the latest addition to the book Baantjer strain is the Cock and the ritual moord.Dick Vledder is sent to the Westerpark which is a body of a woman found, shot after which a knife is maimed her stomach. The entire team of De Cock's site quickly, but the investigation is completed appears in a trunk of a car Ruysdaelkade to have found a second woman's body. This body has the exact same injuries as the first victim. If the ladies are identified turn out to prostitutes who live in the same environment hadden.Team their field De Cock put maximum power available to these murders to solve, but is overtaken by the realities as pimp Charles Raaff murdered is found .The stories are Baantjer, as well as the design and structure, well known for it for some innovation and originality in discovering. That is the Cock and the ritual murder otherwise. Known characters as Appie Keizer, Dr. The Koninghe Commissioner Buitendam and pathologist Dr. Restless, she let herself all zien.Omdat story content rather little, the body is guessing where the power of this series can be found. It is still recognizable environment in Amsterdam where it takes place or give the interpretation of De Cock by Piet Römer decisive? Baantjer All books are relatively short stories with little depth and always one or more murders. The characters need no further explanation because readers often the same who have watched the TV series and both versions associate with each other. So it is known that De Cock is personified by Piet Römer, Dick Vledder by Victor Reinier and Commissioner Buitendam by Serge-Henri Valcke.Met the next sunny days Baantjer Books nice reading material; as the sun rises you start on the first page and then comes the sun beat you close the last page. In between is still enough room left to take a nap. How blessed are read</v>
      </c>
    </row>
    <row r="817" ht="15.75" customHeight="1">
      <c r="A817" s="1">
        <v>815.0</v>
      </c>
      <c r="B817" s="3">
        <v>0.0</v>
      </c>
      <c r="C817" s="3">
        <v>0.0</v>
      </c>
      <c r="D817" s="3">
        <v>0.0</v>
      </c>
      <c r="E817" s="3" t="s">
        <v>820</v>
      </c>
      <c r="F817" s="3" t="str">
        <f>IFERROR(__xludf.DUMMYFUNCTION("GOOGLETRANSLATE(E817,""nl"",""en"")"),"This book had me after all the great reviews so by now even read. Although I read nice and youth who found very interesting was described at the beginning, I can actually little to do with the book. I also missed several punctuation. That must be done del"&amp;"iberately, but I found it really annoying. This book will soon put me off and I'm afraid that I'll remember ... The 'punch' has eluded me down ...")</f>
        <v>This book had me after all the great reviews so by now even read. Although I read nice and youth who found very interesting was described at the beginning, I can actually little to do with the book. I also missed several punctuation. That must be done deliberately, but I found it really annoying. This book will soon put me off and I'm afraid that I'll remember ... The 'punch' has eluded me down ...</v>
      </c>
    </row>
    <row r="818" ht="15.75" customHeight="1">
      <c r="A818" s="1">
        <v>816.0</v>
      </c>
      <c r="B818" s="3">
        <v>0.0</v>
      </c>
      <c r="C818" s="3">
        <v>0.0</v>
      </c>
      <c r="D818" s="3">
        <v>0.0</v>
      </c>
      <c r="E818" s="3" t="s">
        <v>821</v>
      </c>
      <c r="F818" s="3" t="str">
        <f>IFERROR(__xludf.DUMMYFUNCTION("GOOGLETRANSLATE(E818,""nl"",""en"")"),"Nice to have a reading book on geocaching to the details also knocked and were well explained for non cachers.Maar that's that's about it. It's a nice story, the idea is good, but there is so much more potential in it, and that's unfortunately not. Unfort"&amp;"unately.")</f>
        <v>Nice to have a reading book on geocaching to the details also knocked and were well explained for non cachers.Maar that's that's about it. It's a nice story, the idea is good, but there is so much more potential in it, and that's unfortunately not. Unfortunately.</v>
      </c>
    </row>
    <row r="819" ht="15.75" customHeight="1">
      <c r="A819" s="1">
        <v>817.0</v>
      </c>
      <c r="B819" s="3">
        <v>1.0</v>
      </c>
      <c r="C819" s="3">
        <v>0.0</v>
      </c>
      <c r="D819" s="3">
        <v>1.0</v>
      </c>
      <c r="E819" s="3" t="s">
        <v>822</v>
      </c>
      <c r="F819" s="3" t="str">
        <f>IFERROR(__xludf.DUMMYFUNCTION("GOOGLETRANSLATE(E819,""nl"",""en"")"),"A Hologram for the King by Dave Eggers was first gepupliceerd in 2012. In connection with the book adaptation that appeared in the Dutch cinemas in spring 2016, the book has now a new edition in the form of a film edition. Eggers in Netherlands best known"&amp;" What is the What, Circle and Zeitoun, has the gift in very different characters, cultures and continents in live and from there a compelling and empathetic story to write that many a reader entranced knows brengen.Dit book takes place in Saudi Arabia. Al"&amp;"an Clay is an American man of 45, which is in multiple characteristics symbolize the failure of American society / dream. He has built up a huge debt, not only through a divorce and the obligation of maintenance, but also by bad investments and taking out"&amp;" huge loans to good friends and bad friends. Besides his debts, he also has the obligation to pay the tuition for his daughter, Kit. Alan has most of his life working at a bicycle factory in America. Here he has his greatest dubious honor achieved by movi"&amp;"ng production of the bikes of this all-American company to a cheaper country (China) .The IT company where Alan works, Reliant, the ability to compete gets a job go to deliver IT in King Abdullah Economic City in Saudi Arabia too. It provides command, alo"&amp;"ng with the bonus linked to a successful mission, an ideal way out of the financial headaches of Alan. To win this contract Alan and three employees of Reliant have prepared a presentation to King Abdullah, with communication through holograms central. Ho"&amp;"wever, waiting for the moment when the King himself makes an appearance to see the presentation. This is delayed each day: ""Today it certainly does not come, maybe tomorrow."" Until the big moment is exploring Alan majestic city under construction, refle"&amp;"cts on the relationship with his daughter, neighbor, father and ex-wife, let them take in tow by Yousef (personal driver) and comes in various ways in contact with a culture far removed from his eigen.Een hologram for the king in some areas is a book easy"&amp;" wegleest has an accessible writing style, which is spiced with some jokes in the beginning of the book. The themes of this book as sustainability, loneliness and efficient society are engaging and disturbing. Yet it is the emptiness of the book, not just"&amp;" those of the desert that is the King Abdullah Economic City, but also the characters and the story itself, which book do any good. Alan spends a long time in the desert, with no real significant things happen. As a reader, you lose the sense of time and "&amp;"feel his days like weeks. The book works towards an end, which brings together the themes of the book. However, it is quite abruptly to the end of the story, so you are left somewhat disappointed reader.")</f>
        <v>A Hologram for the King by Dave Eggers was first gepupliceerd in 2012. In connection with the book adaptation that appeared in the Dutch cinemas in spring 2016, the book has now a new edition in the form of a film edition. Eggers in Netherlands best known What is the What, Circle and Zeitoun, has the gift in very different characters, cultures and continents in live and from there a compelling and empathetic story to write that many a reader entranced knows brengen.Dit book takes place in Saudi Arabia. Alan Clay is an American man of 45, which is in multiple characteristics symbolize the failure of American society / dream. He has built up a huge debt, not only through a divorce and the obligation of maintenance, but also by bad investments and taking out huge loans to good friends and bad friends. Besides his debts, he also has the obligation to pay the tuition for his daughter, Kit. Alan has most of his life working at a bicycle factory in America. Here he has his greatest dubious honor achieved by moving production of the bikes of this all-American company to a cheaper country (China) .The IT company where Alan works, Reliant, the ability to compete gets a job go to deliver IT in King Abdullah Economic City in Saudi Arabia too. It provides command, along with the bonus linked to a successful mission, an ideal way out of the financial headaches of Alan. To win this contract Alan and three employees of Reliant have prepared a presentation to King Abdullah, with communication through holograms central. However, waiting for the moment when the King himself makes an appearance to see the presentation. This is delayed each day: "Today it certainly does not come, maybe tomorrow." Until the big moment is exploring Alan majestic city under construction, reflects on the relationship with his daughter, neighbor, father and ex-wife, let them take in tow by Yousef (personal driver) and comes in various ways in contact with a culture far removed from his eigen.Een hologram for the king in some areas is a book easy wegleest has an accessible writing style, which is spiced with some jokes in the beginning of the book. The themes of this book as sustainability, loneliness and efficient society are engaging and disturbing. Yet it is the emptiness of the book, not just those of the desert that is the King Abdullah Economic City, but also the characters and the story itself, which book do any good. Alan spends a long time in the desert, with no real significant things happen. As a reader, you lose the sense of time and feel his days like weeks. The book works towards an end, which brings together the themes of the book. However, it is quite abruptly to the end of the story, so you are left somewhat disappointed reader.</v>
      </c>
    </row>
    <row r="820" ht="15.75" customHeight="1">
      <c r="A820" s="1">
        <v>818.0</v>
      </c>
      <c r="B820" s="3">
        <v>0.0</v>
      </c>
      <c r="C820" s="3">
        <v>0.0</v>
      </c>
      <c r="D820" s="3">
        <v>0.0</v>
      </c>
      <c r="E820" s="3" t="s">
        <v>823</v>
      </c>
      <c r="F820" s="3" t="str">
        <f>IFERROR(__xludf.DUMMYFUNCTION("GOOGLETRANSLATE(E820,""nl"",""en"")"),"(This review appeared already CLEEFT.nl in September 2016) ""The first time I heard the publishing my book Franca Mourning and Jan Siebelink was associated, I was shocked. My book was about passion, artistry, desire for freedom and love, I thought. And ch"&amp;"anced the protagonist from a religious family, like me. "" This Suzanne Brink writes on her website suzannebrink.nl. Publisher Ambo Anthos Brink and give this novel a lot of weight. ""Bigger than I 'is a wholesome coming of Age' novel with the occasional "&amp;"dramatic to toon.Sara comes from a religious family and is protected raised. She feels just not home. Sara wants to be an artist. She is admitted to the academy in Kampen. Since Sara breaks away from her parents and begins her quest for freedom. Until an "&amp;"event causes Sara everything in a different perspective ziet.AANSTELLERIGSara feel connected to something ""higher"" now she is busy with art and her parents' home behave too banal for her new life: ""I avoided her questions because I do not wanted her ta"&amp;"rnished my new world, the glare took away with comments about how much fruit I daily had to eat. ""the rebel against her parents will occasionally especially affected and adolescent about because of Sara language is too dramatic for what actually is going"&amp;" on. You annoy your parents because you have to eat vegetables was quite annoying when you were fifteen. The question is whether such struggles in a character are interesting with lots of cargo in a novel verwerken.AANDOENLIJKOp to the back of the book st"&amp;"ates that ""Sara loses itself in its new freedom and an obsessive love for the boundless hedonistic Milan. A back cover as this gives the impression that the novel about sex, drugs and rock-and-roll is, but Sara is actually overly obedient: ""I lost my wa"&amp;"llet in camps already once and had to leave to make twice keys. I forgot the time. What formerly was important, it was not anymore. ""Brink gives the character Sara so, perhaps unintentionally, a lot of pathos along. In a society like this, where hedonism"&amp;" occasionally seems to be the norm is ""Bigger than I 'might not be impressive but refreshing in its innocence.")</f>
        <v>(This review appeared already CLEEFT.nl in September 2016) "The first time I heard the publishing my book Franca Mourning and Jan Siebelink was associated, I was shocked. My book was about passion, artistry, desire for freedom and love, I thought. And chanced the protagonist from a religious family, like me. " This Suzanne Brink writes on her website suzannebrink.nl. Publisher Ambo Anthos Brink and give this novel a lot of weight. "Bigger than I 'is a wholesome coming of Age' novel with the occasional dramatic to toon.Sara comes from a religious family and is protected raised. She feels just not home. Sara wants to be an artist. She is admitted to the academy in Kampen. Since Sara breaks away from her parents and begins her quest for freedom. Until an event causes Sara everything in a different perspective ziet.AANSTELLERIGSara feel connected to something "higher" now she is busy with art and her parents' home behave too banal for her new life: "I avoided her questions because I do not wanted her tarnished my new world, the glare took away with comments about how much fruit I daily had to eat. "the rebel against her parents will occasionally especially affected and adolescent about because of Sara language is too dramatic for what actually is going on. You annoy your parents because you have to eat vegetables was quite annoying when you were fifteen. The question is whether such struggles in a character are interesting with lots of cargo in a novel verwerken.AANDOENLIJKOp to the back of the book states that "Sara loses itself in its new freedom and an obsessive love for the boundless hedonistic Milan. A back cover as this gives the impression that the novel about sex, drugs and rock-and-roll is, but Sara is actually overly obedient: "I lost my wallet in camps already once and had to leave to make twice keys. I forgot the time. What formerly was important, it was not anymore. "Brink gives the character Sara so, perhaps unintentionally, a lot of pathos along. In a society like this, where hedonism occasionally seems to be the norm is "Bigger than I 'might not be impressive but refreshing in its innocence.</v>
      </c>
    </row>
    <row r="821" ht="15.75" customHeight="1">
      <c r="A821" s="1">
        <v>819.0</v>
      </c>
      <c r="B821" s="3">
        <v>0.0</v>
      </c>
      <c r="C821" s="3">
        <v>0.0</v>
      </c>
      <c r="D821" s="3">
        <v>0.0</v>
      </c>
      <c r="E821" s="3" t="s">
        <v>824</v>
      </c>
      <c r="F821" s="3" t="str">
        <f>IFERROR(__xludf.DUMMYFUNCTION("GOOGLETRANSLATE(E821,""nl"",""en"")"),"Unfortunately, I started in good spirits this book an after resounding reviews to read. But after a few chapters I book my mp3 player away.The was not listening, maybe just reading, though that is for me a bridge too far. So thanks to the benefit of the d"&amp;"oubt still have two stars.")</f>
        <v>Unfortunately, I started in good spirits this book an after resounding reviews to read. But after a few chapters I book my mp3 player away.The was not listening, maybe just reading, though that is for me a bridge too far. So thanks to the benefit of the doubt still have two stars.</v>
      </c>
    </row>
    <row r="822" ht="15.75" customHeight="1">
      <c r="A822" s="1">
        <v>820.0</v>
      </c>
      <c r="B822" s="3">
        <v>0.0</v>
      </c>
      <c r="C822" s="3">
        <v>0.0</v>
      </c>
      <c r="D822" s="3">
        <v>0.0</v>
      </c>
      <c r="E822" s="3" t="s">
        <v>825</v>
      </c>
      <c r="F822" s="3" t="str">
        <f>IFERROR(__xludf.DUMMYFUNCTION("GOOGLETRANSLATE(E822,""nl"",""en"")"),"This is my first book by Marshall and unfortunately I find nothing ... I think it's a clear story, after 150 pages I really did not know what I was reading was.The is perhaps to me, but I found it book lezen.Ik simply do not have even the stooges are unre"&amp;"ad, but I'll wait a bit longer. I hope that better is.Dus unfortunately: The oldest sacrifice I can not give more than one star ...")</f>
        <v>This is my first book by Marshall and unfortunately I find nothing ... I think it's a clear story, after 150 pages I really did not know what I was reading was.The is perhaps to me, but I found it book lezen.Ik simply do not have even the stooges are unread, but I'll wait a bit longer. I hope that better is.Dus unfortunately: The oldest sacrifice I can not give more than one star ...</v>
      </c>
    </row>
    <row r="823" ht="15.75" customHeight="1">
      <c r="A823" s="1">
        <v>821.0</v>
      </c>
      <c r="B823" s="3">
        <v>0.0</v>
      </c>
      <c r="C823" s="3">
        <v>0.0</v>
      </c>
      <c r="D823" s="3">
        <v>0.0</v>
      </c>
      <c r="E823" s="3" t="s">
        <v>826</v>
      </c>
      <c r="F823" s="3" t="str">
        <f>IFERROR(__xludf.DUMMYFUNCTION("GOOGLETRANSLATE(E823,""nl"",""en"")"),"Long waiting for this new Marion Pauw but my patience was not really rewarded unfortunately. After masterpiece Daylight and Sinner Child fell Jetset me pretty disappointing. It started with the many characters that I had to keep them apart, that were not "&amp;"up to its promise. The story takes place only on a boat, I felt like I was earlier entered a cheap ""Tros farce"". I also felt that the writing style of Peacock else was, I found it very simple and sometimes childish to written while Marion's writing styl"&amp;"e me in her previous books just so appealed. Pity Marion, better luck next time!")</f>
        <v>Long waiting for this new Marion Pauw but my patience was not really rewarded unfortunately. After masterpiece Daylight and Sinner Child fell Jetset me pretty disappointing. It started with the many characters that I had to keep them apart, that were not up to its promise. The story takes place only on a boat, I felt like I was earlier entered a cheap "Tros farce". I also felt that the writing style of Peacock else was, I found it very simple and sometimes childish to written while Marion's writing style me in her previous books just so appealed. Pity Marion, better luck next time!</v>
      </c>
    </row>
    <row r="824" ht="15.75" customHeight="1">
      <c r="A824" s="1">
        <v>822.0</v>
      </c>
      <c r="B824" s="3">
        <v>0.0</v>
      </c>
      <c r="C824" s="3">
        <v>0.0</v>
      </c>
      <c r="D824" s="3">
        <v>0.0</v>
      </c>
      <c r="E824" s="3" t="s">
        <v>827</v>
      </c>
      <c r="F824" s="3" t="str">
        <f>IFERROR(__xludf.DUMMYFUNCTION("GOOGLETRANSLATE(E824,""nl"",""en"")"),"A review of 'stars' is always difficult. Compared to the old Wexfords I come to two stars, compared to the ""average"" of all crime books (perhaps) three. In fact, reading the last chapter is sufficient because it does Wexford explained the how and why of"&amp;" the murder. The chapters lack therefor (sufficient) voltage. What the story in my opinion is not credible that both crimes in Wexford's personal situation is about surrogacy. Discuss current affairs is OK, but this is all a bit too casual and too much, a"&amp;"nd do the book any good.")</f>
        <v>A review of 'stars' is always difficult. Compared to the old Wexfords I come to two stars, compared to the "average" of all crime books (perhaps) three. In fact, reading the last chapter is sufficient because it does Wexford explained the how and why of the murder. The chapters lack therefor (sufficient) voltage. What the story in my opinion is not credible that both crimes in Wexford's personal situation is about surrogacy. Discuss current affairs is OK, but this is all a bit too casual and too much, and do the book any good.</v>
      </c>
    </row>
    <row r="825" ht="15.75" customHeight="1">
      <c r="A825" s="1">
        <v>823.0</v>
      </c>
      <c r="B825" s="3">
        <v>1.0</v>
      </c>
      <c r="C825" s="3">
        <v>1.0</v>
      </c>
      <c r="D825" s="3">
        <v>1.0</v>
      </c>
      <c r="E825" s="3" t="s">
        <v>828</v>
      </c>
      <c r="F825" s="3" t="str">
        <f>IFERROR(__xludf.DUMMYFUNCTION("GOOGLETRANSLATE(E825,""nl"",""en"")"),"The book is set to rule in a brutal world where men, where men think they can rape and abuse of women, abuse, where even the children must pay for sometimes. But do not let that stop you if you please to read this book to devour I mean ;-) A gruesome tigh"&amp;"t start immediately sucks you into the story ... I'm eight when my father first see murder a man. It is not the intention that I see it. But in the first few weeks after mom's death I walk around loose if Uncle Jake's not. I'm often in the woods. I play i"&amp;"n the shelters or try to maximize their strength in climbing trees. Sometimes I cry because I miss mommy so. Sometimes I can not tegenhouden.Het story takes place between June 6 and July 16 in a mountainous and forested area called North County.Als daught"&amp;"er of a brutal criminal - Duke McKenna - and a loving mother - Jeannie, Harley grows in its first eight years of life all to watch. Beware of the rival family Springfield that McKenna's rather die than live zien.Harley's mother runs a shelter with Mo, her"&amp;" female partner. A haven of peace for women, Ruby's, which asked for help with their husband or boyfriend to escape - away from domestic violence. A place where they want to get rid of their addiction. The area is in fact riddled with Meth, manufacturing "&amp;"and transportation here. But also arms trafficking, prostitution and other shady deals. In short, a world that daylight barely verdragen.Als may someday Harley's mother called to come and help a woman's Harley, and cares to take advance through him the wo"&amp;"man's son, Will, in the car of her mother. If there suddenly Harley's world complete in.Duke something terrible happens landfill will now concentrate on the formation of Harley. It must be his successor in his criminal empire. It is, therefore, very hard "&amp;"drilled, shaped and measured to be a walking fighting machine. But her uncle Jake, Will and his grandmother Miss Lissa and her four-legged friend Busy making much of her life to what it is and wordt.De war between rival families, the motorcycle club chapt"&amp;"ers of The sons of Jefferson and any other scum that is to get a piece - to allow even the police. The world of Harley's boulder and keihard.Ze also takes over from her mother and Mo partner at the shelter. Nothing and no sparing them ensures that women a"&amp;"nd their children are safe and secure with all the help they can inzetten.De current time alternates with Harley look back on her past, things that made her who she is.De hard men who surround underestimate her hair. But Harley's smart, smarter than most "&amp;"men would rather shoot than nadenken.Ze have to ... .. for a few grandiose built twists is ultimately all down to survive and those who are too smart trying to eliminate her off .. ... Confidence is the Key herein word.Harley McKenna will blow you away, t"&amp;"he main character, a woman, you might even say a BadAss-Bitch - but a lady with a heart of pure gold - which lets you forget how thin a dividing line between may or good and evil. Because in close your heart you hair - not willingly but then unwillingly ;"&amp;"-) And there is still a very big character pass in the book world this year Harley her first place to be divested in my ultimate - let's say - top five most engaging, compelling, heartwarming and powerful set-down people of 2019 ... you know ff; -)) https"&amp;"://josesprakeloos.blogspot.com/2019/03/tess-sharpe-de-onversneden-waarheid.html")</f>
        <v>The book is set to rule in a brutal world where men, where men think they can rape and abuse of women, abuse, where even the children must pay for sometimes. But do not let that stop you if you please to read this book to devour I mean ;-) A gruesome tight start immediately sucks you into the story ... I'm eight when my father first see murder a man. It is not the intention that I see it. But in the first few weeks after mom's death I walk around loose if Uncle Jake's not. I'm often in the woods. I play in the shelters or try to maximize their strength in climbing trees. Sometimes I cry because I miss mommy so. Sometimes I can not tegenhouden.Het story takes place between June 6 and July 16 in a mountainous and forested area called North County.Als daughter of a brutal criminal - Duke McKenna - and a loving mother - Jeannie, Harley grows in its first eight years of life all to watch. Beware of the rival family Springfield that McKenna's rather die than live zien.Harley's mother runs a shelter with Mo, her female partner. A haven of peace for women, Ruby's, which asked for help with their husband or boyfriend to escape - away from domestic violence. A place where they want to get rid of their addiction. The area is in fact riddled with Meth, manufacturing and transportation here. But also arms trafficking, prostitution and other shady deals. In short, a world that daylight barely verdragen.Als may someday Harley's mother called to come and help a woman's Harley, and cares to take advance through him the woman's son, Will, in the car of her mother. If there suddenly Harley's world complete in.Duke something terrible happens landfill will now concentrate on the formation of Harley. It must be his successor in his criminal empire. It is, therefore, very hard drilled, shaped and measured to be a walking fighting machine. But her uncle Jake, Will and his grandmother Miss Lissa and her four-legged friend Busy making much of her life to what it is and wordt.De war between rival families, the motorcycle club chapters of The sons of Jefferson and any other scum that is to get a piece - to allow even the police. The world of Harley's boulder and keihard.Ze also takes over from her mother and Mo partner at the shelter. Nothing and no sparing them ensures that women and their children are safe and secure with all the help they can inzetten.De current time alternates with Harley look back on her past, things that made her who she is.De hard men who surround underestimate her hair. But Harley's smart, smarter than most men would rather shoot than nadenken.Ze have to ... .. for a few grandiose built twists is ultimately all down to survive and those who are too smart trying to eliminate her off .. ... Confidence is the Key herein word.Harley McKenna will blow you away, the main character, a woman, you might even say a BadAss-Bitch - but a lady with a heart of pure gold - which lets you forget how thin a dividing line between may or good and evil. Because in close your heart you hair - not willingly but then unwillingly ;-) And there is still a very big character pass in the book world this year Harley her first place to be divested in my ultimate - let's say - top five most engaging, compelling, heartwarming and powerful set-down people of 2019 ... you know ff; -)) https://josesprakeloos.blogspot.com/2019/03/tess-sharpe-de-onversneden-waarheid.html</v>
      </c>
    </row>
    <row r="826" ht="15.75" customHeight="1">
      <c r="A826" s="1">
        <v>824.0</v>
      </c>
      <c r="B826" s="3">
        <v>1.0</v>
      </c>
      <c r="C826" s="3">
        <v>1.0</v>
      </c>
      <c r="D826" s="3">
        <v>1.0</v>
      </c>
      <c r="E826" s="3" t="s">
        <v>829</v>
      </c>
      <c r="F826" s="3" t="str">
        <f>IFERROR(__xludf.DUMMYFUNCTION("GOOGLETRANSLATE(E826,""nl"",""en"")"),"In previous books, the writing style of Paul Kater came into its own. In this book, once again this is the case. It is a visual and written this is particularly evident in the description of the strange creatures. Here comes the fantasy of Paul to life. T"&amp;"he combination of both worlds (Sun World and Shadow World) is very well done. It is a combination that makes sense and not weird is.In the beginning was just looking where the story is going and miss the main story. When an object enters the story, all en"&amp;"ds in elkaar.De review is more comprehensive reading of Veronique's Book Nook.")</f>
        <v>In previous books, the writing style of Paul Kater came into its own. In this book, once again this is the case. It is a visual and written this is particularly evident in the description of the strange creatures. Here comes the fantasy of Paul to life. The combination of both worlds (Sun World and Shadow World) is very well done. It is a combination that makes sense and not weird is.In the beginning was just looking where the story is going and miss the main story. When an object enters the story, all ends in elkaar.De review is more comprehensive reading of Veronique's Book Nook.</v>
      </c>
    </row>
    <row r="827" ht="15.75" customHeight="1">
      <c r="A827" s="1">
        <v>825.0</v>
      </c>
      <c r="B827" s="3">
        <v>0.0</v>
      </c>
      <c r="C827" s="3">
        <v>0.0</v>
      </c>
      <c r="D827" s="3">
        <v>0.0</v>
      </c>
      <c r="E827" s="3" t="s">
        <v>830</v>
      </c>
      <c r="F827" s="3" t="str">
        <f>IFERROR(__xludf.DUMMYFUNCTION("GOOGLETRANSLATE(E827,""nl"",""en"")"),"In just began but the wire can not catch well. I wonder if the book fascinating bpgenoeg is read out to")</f>
        <v>In just began but the wire can not catch well. I wonder if the book fascinating bpgenoeg is read out to</v>
      </c>
    </row>
    <row r="828" ht="15.75" customHeight="1">
      <c r="A828" s="1">
        <v>826.0</v>
      </c>
      <c r="B828" s="3">
        <v>1.0</v>
      </c>
      <c r="C828" s="3">
        <v>1.0</v>
      </c>
      <c r="D828" s="3">
        <v>1.0</v>
      </c>
      <c r="E828" s="3" t="s">
        <v>831</v>
      </c>
      <c r="F828" s="3" t="str">
        <f>IFERROR(__xludf.DUMMYFUNCTION("GOOGLETRANSLATE(E828,""nl"",""en"")"),"Finally I also read the book of Sherish Hussain. Sherish has good writing, and she knows the power so to build that they put knows for a romantic feel-good in a fatalistic and hopeless verhaal.Aan the end I was just a game to cry, and that rarely happened"&amp;" to me by boek.Ze shows what can happen when too much fantasizing. In this case, the consequences were very fatalistic. What a gruesome end! I'm just this process. Normally I am not like the short stories, and although I think the story here and there per"&amp;"haps better ought to be worked out, it still hit me! Wow! What a book! 4.5 star!")</f>
        <v>Finally I also read the book of Sherish Hussain. Sherish has good writing, and she knows the power so to build that they put knows for a romantic feel-good in a fatalistic and hopeless verhaal.Aan the end I was just a game to cry, and that rarely happened to me by boek.Ze shows what can happen when too much fantasizing. In this case, the consequences were very fatalistic. What a gruesome end! I'm just this process. Normally I am not like the short stories, and although I think the story here and there perhaps better ought to be worked out, it still hit me! Wow! What a book! 4.5 star!</v>
      </c>
    </row>
    <row r="829" ht="15.75" customHeight="1">
      <c r="A829" s="1">
        <v>827.0</v>
      </c>
      <c r="B829" s="3">
        <v>1.0</v>
      </c>
      <c r="C829" s="3">
        <v>1.0</v>
      </c>
      <c r="D829" s="3">
        <v>1.0</v>
      </c>
      <c r="E829" s="3" t="s">
        <v>832</v>
      </c>
      <c r="F829" s="3" t="str">
        <f>IFERROR(__xludf.DUMMYFUNCTION("GOOGLETRANSLATE(E829,""nl"",""en"")"),"Meanwhile I write stare for several years, reviews of books and sometimes the words come straight from your fingers, but other times you keep sighing at your screen. The past few days I Court of Thorns and Roses read and I need to realize how I experience"&amp;"d the book. We all know that the book of Sarah J. Maas under the Young Adult readers really talk had fallen, making a lot of his popularity had won. Also the cover shone the book you will want lezen.Hof of Thorns and Roses I personally found a rollercoast"&amp;"er of strong chapters to very weak pieces. Some parts I found tedious with just the thoughts that you could read Feyre, so you would soon start to lose your focus. Other chapters in there against were so strong that you could keep reading. I must confess "&amp;"that it took very long to get into the book. After about 70 more pages, the story was finally rising, and it went pretty good read too. The book was difficult to put down, after the tension and story was well powered. Provided the weaker hoofdstukken.De w"&amp;"as writing style, as I have experienced in The Glass Throne, very powerful. It was so heavenly and realistic written down, you took the text really mind. Like being the story with your own eyes could experience. There was nothing on to merken.Hof of Thorn"&amp;"s and Roses is loosely based on the story of Beauty And The Beast. And I liked the concept very much. The characters were to feast! Both Tamlin, Lucien and Rhysand I created a spontaneous love. Although I Tamlin was a wonderful character, Rhysand brought "&amp;"his arrival, there really much change in.Wat I just wanted to put forward were the plot twists in the story. Everything seemed sometimes obvious, but as the book already told repeatedly. Do not rely on your senses! Court of Thorns and Roses might or not h"&amp;"ave had a strong start, it became stronger as you continue reading went. What I definitely have to say, is the end. Most of the books, you know that it is a series, the story usually ends with a cliffhanger. Sarah J. Maas chose not to do so. It had a nice"&amp;" ending, so you thought it was all over, but it is not! The book has still managed to attract me to go further in other areas and I am very curious what else is in store for us.")</f>
        <v>Meanwhile I write stare for several years, reviews of books and sometimes the words come straight from your fingers, but other times you keep sighing at your screen. The past few days I Court of Thorns and Roses read and I need to realize how I experienced the book. We all know that the book of Sarah J. Maas under the Young Adult readers really talk had fallen, making a lot of his popularity had won. Also the cover shone the book you will want lezen.Hof of Thorns and Roses I personally found a rollercoaster of strong chapters to very weak pieces. Some parts I found tedious with just the thoughts that you could read Feyre, so you would soon start to lose your focus. Other chapters in there against were so strong that you could keep reading. I must confess that it took very long to get into the book. After about 70 more pages, the story was finally rising, and it went pretty good read too. The book was difficult to put down, after the tension and story was well powered. Provided the weaker hoofdstukken.De was writing style, as I have experienced in The Glass Throne, very powerful. It was so heavenly and realistic written down, you took the text really mind. Like being the story with your own eyes could experience. There was nothing on to merken.Hof of Thorns and Roses is loosely based on the story of Beauty And The Beast. And I liked the concept very much. The characters were to feast! Both Tamlin, Lucien and Rhysand I created a spontaneous love. Although I Tamlin was a wonderful character, Rhysand brought his arrival, there really much change in.Wat I just wanted to put forward were the plot twists in the story. Everything seemed sometimes obvious, but as the book already told repeatedly. Do not rely on your senses! Court of Thorns and Roses might or not have had a strong start, it became stronger as you continue reading went. What I definitely have to say, is the end. Most of the books, you know that it is a series, the story usually ends with a cliffhanger. Sarah J. Maas chose not to do so. It had a nice ending, so you thought it was all over, but it is not! The book has still managed to attract me to go further in other areas and I am very curious what else is in store for us.</v>
      </c>
    </row>
    <row r="830" ht="15.75" customHeight="1">
      <c r="A830" s="1">
        <v>828.0</v>
      </c>
      <c r="B830" s="3">
        <v>0.0</v>
      </c>
      <c r="C830" s="3">
        <v>0.0</v>
      </c>
      <c r="D830" s="3">
        <v>0.0</v>
      </c>
      <c r="E830" s="3" t="s">
        <v>833</v>
      </c>
      <c r="F830" s="3" t="str">
        <f>IFERROR(__xludf.DUMMYFUNCTION("GOOGLETRANSLATE(E830,""nl"",""en"")"),"This is a story about light and darkness. You follow several storylines, including Benedict and his student Xavier. Xavier have him read some books. But he experiences them as he is himself. It all comes very close. As a result, he enters a world that he "&amp;"would have preferred not to know. Which side is he? Light or darkness? Is there hope? A glimmer of hope? Or even a seed of hope was planted in someone? The fight scenes are gory and well described, see this good for je.Pluspunt the list of names, it is in"&amp;" the book, so you'll immediately tegen.Maar ... ............... I could not really get into the story. There are many epithets in. And sometimes they never store ... But that's not the biggest stumbling block for me. What though is I'm trying to explain ."&amp;".. .The writer put everything on paper as he sees before him in a movie. As a reader you do not see this as, because he builds his world well enough. He then put in each scene (I'm talking about scenes, because it really feels like) down there who play wi"&amp;"th and where it afspeelt.Bijvoorbeeld: -Abbus- Great Hall. And then you have the reader decide for themselves how this hall what it looks like. So it is with other rooms, cities and regions as well. You must enter yourself how it looks. And because I will"&amp;" totally feel no bond with this world ... I .Kom just not in the story. A land card would help a bit already. Then you get a picture of the world! There is quite a lot of dialogue in the book. Sometimes I lose the thread and I do not remember who said wha"&amp;"t ... And why? Many characters croaking by ... The author's intention is (I think) to make this book an intro to be for the rest of his stories. Just an idea as The Fellowship of the Ring. But where Tolkien taking the time to tell a visual to what the wor"&amp;"ld looks like ... Does not this author. ... .. It comes very slowly. I prefer the book after 80 pages close beaten and not opened. Only at the end is more exciting to be. It ends with a decent cliffhanger. But if I'm honest ... I Do not know how it goes, "&amp;"I'm over that this is not my book! To each his thing! There is a glossary at the back of the book .... But if you start reading, you do not know that this is it. Indeed, there is no table of contents for the book! So you can not look at what the staat.Ik "&amp;"page can notice that it is written with great enthusiasm. But I'm not just bond with the characters. I irritated me more about them. And when I read fantasy, I want to get a good picture of the world. This world is a bit of medieval, all storylines. But t"&amp;"hen a character or a smartphone. I could not place first. I've accepted it. When I came back later only that there are more gadgets. (One of the storylines is set in the present day off, but the feeling you do not get in early by the medieval atmosphere, "&amp;"so I became enormously confused.). And if you can not get into a story, it's reading as quickly disappeared. (There are too many things calls asking). But if there is a statement coming ... Then my eyes laat.De cover and I do not like the format of the bo"&amp;"ok is really great, it fits right in the bookcase ............ I miss just too much in this book. I can therefore not give enough! I give the book 2 **.")</f>
        <v>This is a story about light and darkness. You follow several storylines, including Benedict and his student Xavier. Xavier have him read some books. But he experiences them as he is himself. It all comes very close. As a result, he enters a world that he would have preferred not to know. Which side is he? Light or darkness? Is there hope? A glimmer of hope? Or even a seed of hope was planted in someone? The fight scenes are gory and well described, see this good for je.Pluspunt the list of names, it is in the book, so you'll immediately tegen.Maar ... ............... I could not really get into the story. There are many epithets in. And sometimes they never store ... But that's not the biggest stumbling block for me. What though is I'm trying to explain ... .The writer put everything on paper as he sees before him in a movie. As a reader you do not see this as, because he builds his world well enough. He then put in each scene (I'm talking about scenes, because it really feels like) down there who play with and where it afspeelt.Bijvoorbeeld: -Abbus- Great Hall. And then you have the reader decide for themselves how this hall what it looks like. So it is with other rooms, cities and regions as well. You must enter yourself how it looks. And because I will totally feel no bond with this world ... I .Kom just not in the story. A land card would help a bit already. Then you get a picture of the world! There is quite a lot of dialogue in the book. Sometimes I lose the thread and I do not remember who said what ... And why? Many characters croaking by ... The author's intention is (I think) to make this book an intro to be for the rest of his stories. Just an idea as The Fellowship of the Ring. But where Tolkien taking the time to tell a visual to what the world looks like ... Does not this author. ... .. It comes very slowly. I prefer the book after 80 pages close beaten and not opened. Only at the end is more exciting to be. It ends with a decent cliffhanger. But if I'm honest ... I Do not know how it goes, I'm over that this is not my book! To each his thing! There is a glossary at the back of the book .... But if you start reading, you do not know that this is it. Indeed, there is no table of contents for the book! So you can not look at what the staat.Ik page can notice that it is written with great enthusiasm. But I'm not just bond with the characters. I irritated me more about them. And when I read fantasy, I want to get a good picture of the world. This world is a bit of medieval, all storylines. But then a character or a smartphone. I could not place first. I've accepted it. When I came back later only that there are more gadgets. (One of the storylines is set in the present day off, but the feeling you do not get in early by the medieval atmosphere, so I became enormously confused.). And if you can not get into a story, it's reading as quickly disappeared. (There are too many things calls asking). But if there is a statement coming ... Then my eyes laat.De cover and I do not like the format of the book is really great, it fits right in the bookcase ............ I miss just too much in this book. I can therefore not give enough! I give the book 2 **.</v>
      </c>
    </row>
    <row r="831" ht="15.75" customHeight="1">
      <c r="A831" s="1">
        <v>829.0</v>
      </c>
      <c r="B831" s="3">
        <v>0.0</v>
      </c>
      <c r="C831" s="3">
        <v>0.0</v>
      </c>
      <c r="D831" s="3">
        <v>0.0</v>
      </c>
      <c r="E831" s="3" t="s">
        <v>834</v>
      </c>
      <c r="F831" s="3" t="str">
        <f>IFERROR(__xludf.DUMMYFUNCTION("GOOGLETRANSLATE(E831,""nl"",""en"")"),"Understand the appointment 'literary' erg.Bijzonder not just written a particularly implausible plot.Jammer .....")</f>
        <v>Understand the appointment 'literary' erg.Bijzonder not just written a particularly implausible plot.Jammer .....</v>
      </c>
    </row>
    <row r="832" ht="15.75" customHeight="1">
      <c r="A832" s="1">
        <v>830.0</v>
      </c>
      <c r="B832" s="3">
        <v>1.0</v>
      </c>
      <c r="C832" s="3">
        <v>1.0</v>
      </c>
      <c r="D832" s="3">
        <v>1.0</v>
      </c>
      <c r="E832" s="3" t="s">
        <v>835</v>
      </c>
      <c r="F832" s="3" t="str">
        <f>IFERROR(__xludf.DUMMYFUNCTION("GOOGLETRANSLATE(E832,""nl"",""en"")"),"It was the first book I picked up at the library shelf. and the story really appealed to me, I love it anyway this genre.Ik just could not wegleggen.De sudden turn in the end I really like and verrassend.Ik hope that the second book is also fast, can (alm"&amp;"ost) not waiting.")</f>
        <v>It was the first book I picked up at the library shelf. and the story really appealed to me, I love it anyway this genre.Ik just could not wegleggen.De sudden turn in the end I really like and verrassend.Ik hope that the second book is also fast, can (almost) not waiting.</v>
      </c>
    </row>
    <row r="833" ht="15.75" customHeight="1">
      <c r="A833" s="1">
        <v>831.0</v>
      </c>
      <c r="B833" s="3">
        <v>1.0</v>
      </c>
      <c r="C833" s="3">
        <v>1.0</v>
      </c>
      <c r="D833" s="3">
        <v>1.0</v>
      </c>
      <c r="E833" s="3" t="s">
        <v>836</v>
      </c>
      <c r="F833" s="3" t="str">
        <f>IFERROR(__xludf.DUMMYFUNCTION("GOOGLETRANSLATE(E833,""nl"",""en"")"),"I received this book as a participant in the reading group at Hebban.Razend Lis Lucassen is the second New Adult book in a series. It is the sequel to heat, but it is not necessary to heat first read as a story unrelated is.In book Irate we meet Liz and S"&amp;"tef. When Stef comes home from a long vacation, he Liz take him home to. He does nothing, and did not realize that Liz has a job. They still know him from before, but he recognizes her anymore and she tries behind his big secret to komen.Het book is writt"&amp;"en from two perspectives and includes regular flashbacks, giving more background information about the characters and events. This gives you getting quite fed anything to know and keeps your attention right from the book. Add to that a very smooth writing"&amp;" style to it, and you have a book you want to read in one sitting. Just as the book Heat, Lightning could easily one day read. The plot line is not predictable, which is a great advantage is.Een small drawback is that not everything is explained as well a"&amp;"nd that some aspects of the story which remain vague. So I had like to read more about the relationship between Stef and his father. However, this should not spoil the fun. Frantic is a fine book to, with a pleasant writing style. The book meets the expec"&amp;"tations of a New Adult, full of secrets and liefde.Het afterword curiosity for the third game in the series, which the author addressed.")</f>
        <v>I received this book as a participant in the reading group at Hebban.Razend Lis Lucassen is the second New Adult book in a series. It is the sequel to heat, but it is not necessary to heat first read as a story unrelated is.In book Irate we meet Liz and Stef. When Stef comes home from a long vacation, he Liz take him home to. He does nothing, and did not realize that Liz has a job. They still know him from before, but he recognizes her anymore and she tries behind his big secret to komen.Het book is written from two perspectives and includes regular flashbacks, giving more background information about the characters and events. This gives you getting quite fed anything to know and keeps your attention right from the book. Add to that a very smooth writing style to it, and you have a book you want to read in one sitting. Just as the book Heat, Lightning could easily one day read. The plot line is not predictable, which is a great advantage is.Een small drawback is that not everything is explained as well and that some aspects of the story which remain vague. So I had like to read more about the relationship between Stef and his father. However, this should not spoil the fun. Frantic is a fine book to, with a pleasant writing style. The book meets the expectations of a New Adult, full of secrets and liefde.Het afterword curiosity for the third game in the series, which the author addressed.</v>
      </c>
    </row>
    <row r="834" ht="15.75" customHeight="1">
      <c r="A834" s="1">
        <v>832.0</v>
      </c>
      <c r="B834" s="3">
        <v>1.0</v>
      </c>
      <c r="C834" s="3">
        <v>1.0</v>
      </c>
      <c r="D834" s="3">
        <v>1.0</v>
      </c>
      <c r="E834" s="3" t="s">
        <v>837</v>
      </c>
      <c r="F834" s="3" t="str">
        <f>IFERROR(__xludf.DUMMYFUNCTION("GOOGLETRANSLATE(E834,""nl"",""en"")"),"It seems wonderful: invisible, you can take your revenge on anyone who bothers you. In OnzichtBart, the title says it all, it happens to Bart. Bart has a father and a mother - both busy and important people - a smart big brother and sister playfully. You "&amp;"see it at the table, if they are eating. Everyone has his own things to do, no one hears Bart when he asks if she potatoes here by give. It's like they do not see Bart. Then it happens: Bart is really invisible. They notice it when the table to be cleared"&amp;" and brother and sister want to buck the job at Bart. Even then, no one takes seriously Bart. Even the doctor does not understand what the real problem of Bart and comes up with a quick solution: color him with indelible markers. Unfortunately there are o"&amp;"nly orange and green markers and they are all as Bart's head is colored. If floating pumpkin head he should go to school, he looks awful dread. ""Do now but not so concerned what you look like,"" says his mother also look at. ""Be proud of who you are ins"&amp;"ide."" How can you be invisible to your mother? The kids at school see it immediately: Bart's weird, he laughed all day. When the day is over, Bart does not have as many fancy dinner. He is being done with how he always ignored by his family and devises a"&amp;" plan to which they once and for all make clear. OnzichtBart reminiscent of the Cinderella story with Bart in the lead. But unlike Cinderella is no fee or a prince on a white horse to save Bart, but he solves his own problem. At first it seems like I have"&amp;" been unconscious takes over and makes him invisible. As if to say he would ""have an eye on what's going on?"" Fortunately, he finds himself completely to the final solution. The setting is familiar: the family knows it well, not the crowds around dinner"&amp;" time when all family members are totally preoccupied with themselves and their own job or hobby? All the characters are a little over the top, just like the whole story. This story gives a wink. With a gentle smile you therefore accept the moralistic mes"&amp;"sage, which belongs to a fairytale and heavy themes stand up for yourself. "" The illustrations are full of humor, while the use of color (and little pale pink, blue, brown) creates an atmosphere that gives a hint of sadness. Nice is that passing the same"&amp;" color at the end to pastel, feel Bart be happier if his plan works. They mark almost unnoticed the twist in the story. The book has been nominated by the Dutch Children 2016. For a picture book, it's a pretty long story with a somewhat difficult topic. I"&amp;"t is especially suitable for children from the age of six, all will like younger children can still be in each tale. Writer Maureen Fergus live in Canada. She actually has a technical background, working as a manager at a finance company and mother of thr"&amp;"ee children, a busy and varied life. She writes for all ages, including the ""Gypsy King' trilogy for Young Adults. This is her first book published in Dutch. Dušan Petričić lives partly in Canada and partly in Bosnia, where he was born. Besides illustrat"&amp;"or, he is a cartoonist for newspapers in both countries. He draws with humor and as he says himself, he is interested in psychology. He draws very expressive faces and you can see that certainly in this book. He has won numerous awards in North America an"&amp;"d internationally.")</f>
        <v>It seems wonderful: invisible, you can take your revenge on anyone who bothers you. In OnzichtBart, the title says it all, it happens to Bart. Bart has a father and a mother - both busy and important people - a smart big brother and sister playfully. You see it at the table, if they are eating. Everyone has his own things to do, no one hears Bart when he asks if she potatoes here by give. It's like they do not see Bart. Then it happens: Bart is really invisible. They notice it when the table to be cleared and brother and sister want to buck the job at Bart. Even then, no one takes seriously Bart. Even the doctor does not understand what the real problem of Bart and comes up with a quick solution: color him with indelible markers. Unfortunately there are only orange and green markers and they are all as Bart's head is colored. If floating pumpkin head he should go to school, he looks awful dread. "Do now but not so concerned what you look like," says his mother also look at. "Be proud of who you are inside." How can you be invisible to your mother? The kids at school see it immediately: Bart's weird, he laughed all day. When the day is over, Bart does not have as many fancy dinner. He is being done with how he always ignored by his family and devises a plan to which they once and for all make clear. OnzichtBart reminiscent of the Cinderella story with Bart in the lead. But unlike Cinderella is no fee or a prince on a white horse to save Bart, but he solves his own problem. At first it seems like I have been unconscious takes over and makes him invisible. As if to say he would "have an eye on what's going on?" Fortunately, he finds himself completely to the final solution. The setting is familiar: the family knows it well, not the crowds around dinner time when all family members are totally preoccupied with themselves and their own job or hobby? All the characters are a little over the top, just like the whole story. This story gives a wink. With a gentle smile you therefore accept the moralistic message, which belongs to a fairytale and heavy themes stand up for yourself. " The illustrations are full of humor, while the use of color (and little pale pink, blue, brown) creates an atmosphere that gives a hint of sadness. Nice is that passing the same color at the end to pastel, feel Bart be happier if his plan works. They mark almost unnoticed the twist in the story. The book has been nominated by the Dutch Children 2016. For a picture book, it's a pretty long story with a somewhat difficult topic. It is especially suitable for children from the age of six, all will like younger children can still be in each tale. Writer Maureen Fergus live in Canada. She actually has a technical background, working as a manager at a finance company and mother of three children, a busy and varied life. She writes for all ages, including the "Gypsy King' trilogy for Young Adults. This is her first book published in Dutch. Dušan Petričić lives partly in Canada and partly in Bosnia, where he was born. Besides illustrator, he is a cartoonist for newspapers in both countries. He draws with humor and as he says himself, he is interested in psychology. He draws very expressive faces and you can see that certainly in this book. He has won numerous awards in North America and internationally.</v>
      </c>
    </row>
    <row r="835" ht="15.75" customHeight="1">
      <c r="A835" s="1">
        <v>833.0</v>
      </c>
      <c r="B835" s="3">
        <v>1.0</v>
      </c>
      <c r="C835" s="3">
        <v>1.0</v>
      </c>
      <c r="D835" s="3">
        <v>1.0</v>
      </c>
      <c r="E835" s="3" t="s">
        <v>838</v>
      </c>
      <c r="F835" s="3" t="str">
        <f>IFERROR(__xludf.DUMMYFUNCTION("GOOGLETRANSLATE(E835,""nl"",""en"")"),"Janie Jenkins lived a life of luxury until she was arrested for the murder of her mother, everyone seemed so convinced of her fault that Janie do not even know whether they are really guilty or not. She can remember little of the incident, she knows she's"&amp;" talking to a stranger with her mother just before it was killed. She has not seen the man, but remember snatches of the conversation. During her time in prison she focuses therefore primarily concerned with examining the evidence - which they did thanks "&amp;"to conversations and she spends a lot of time in the prison library. Thus ended Janie when she is released after ten years, in a village where her mother has an interesting past appears to hebben.Lieve daughter is the impressive debut of Elizabeth Little."&amp;" In the story, various writing styles used making it seem like its Elizabeth can direct this first book in her hand, wished to show. That is certainly successful, the author proves to have a large and diverse talent. Many readers will certainly appreciate"&amp;" too, especially fans of literature. Nevertheless, its creative work the story is occasionally difficult to follow precisely and rather distracting from the story than contributing to it there. So Janie speaks (the main character in the book), the reader "&amp;"is directly attributable to. Like a theater where the spectator goes: You disappear almost literally no that takes place on the stage until one of the actors suddenly asks you (directed a spotlight on your face) what time it is. Day story! Also refers to "&amp;"the author include Shakespeare poem to a line from a famous, you have to love it! When a thriller expect you'll be disappointed. Stress makes this genre too long in coming. Des though not least the story continues, partly because of the sarcastic remarks "&amp;"and powerful characters described, from start to finish buoys. Even if you enjoy literary detectives reading this book is definitely recommended.")</f>
        <v>Janie Jenkins lived a life of luxury until she was arrested for the murder of her mother, everyone seemed so convinced of her fault that Janie do not even know whether they are really guilty or not. She can remember little of the incident, she knows she's talking to a stranger with her mother just before it was killed. She has not seen the man, but remember snatches of the conversation. During her time in prison she focuses therefore primarily concerned with examining the evidence - which they did thanks to conversations and she spends a lot of time in the prison library. Thus ended Janie when she is released after ten years, in a village where her mother has an interesting past appears to hebben.Lieve daughter is the impressive debut of Elizabeth Little. In the story, various writing styles used making it seem like its Elizabeth can direct this first book in her hand, wished to show. That is certainly successful, the author proves to have a large and diverse talent. Many readers will certainly appreciate too, especially fans of literature. Nevertheless, its creative work the story is occasionally difficult to follow precisely and rather distracting from the story than contributing to it there. So Janie speaks (the main character in the book), the reader is directly attributable to. Like a theater where the spectator goes: You disappear almost literally no that takes place on the stage until one of the actors suddenly asks you (directed a spotlight on your face) what time it is. Day story! Also refers to the author include Shakespeare poem to a line from a famous, you have to love it! When a thriller expect you'll be disappointed. Stress makes this genre too long in coming. Des though not least the story continues, partly because of the sarcastic remarks and powerful characters described, from start to finish buoys. Even if you enjoy literary detectives reading this book is definitely recommended.</v>
      </c>
    </row>
    <row r="836" ht="15.75" customHeight="1">
      <c r="A836" s="1">
        <v>834.0</v>
      </c>
      <c r="B836" s="3">
        <v>1.0</v>
      </c>
      <c r="C836" s="3">
        <v>1.0</v>
      </c>
      <c r="D836" s="3">
        <v>1.0</v>
      </c>
      <c r="E836" s="3" t="s">
        <v>839</v>
      </c>
      <c r="F836" s="3" t="str">
        <f>IFERROR(__xludf.DUMMYFUNCTION("GOOGLETRANSLATE(E836,""nl"",""en"")"),"""Master"" begins with a strong prologue, so read my senses immediately sharp stonden.Een German Nazi scientist saves his secret Wunder Waffen from the stake at the end of World War II. Seventy years later there will put a mysterious explosion, causing an"&amp;" entire village with all its inhabitants of the earth verdwijnt.Als this post in the EEAS, European External Action Service, enters Alex de Klerck on this matter in the Sudan border . He was commissioned a team put together to travel to Khartoum for furth"&amp;"er onderzoek.Noodgedwongen is enabled and local agent. However, it is questionable whether he can be trusted. The case where Alex and his team at work is emerging slowly in an ever-expanding research on new developments you houdenIn alert the two storylin"&amp;"es (past and present) the reader gets a clear picture of how the mysterious explosion created could komen.Het story is written in an easy, quick and trackable writing style that is dosed just right. Despite the diversity of characters, the story ingrowth "&amp;"through the various locations where the story takes place gives the book an international allure.Pjotr ​​put down a strong debut with 'Master', a tough men book which is excellent for firm action")</f>
        <v>"Master" begins with a strong prologue, so read my senses immediately sharp stonden.Een German Nazi scientist saves his secret Wunder Waffen from the stake at the end of World War II. Seventy years later there will put a mysterious explosion, causing an entire village with all its inhabitants of the earth verdwijnt.Als this post in the EEAS, European External Action Service, enters Alex de Klerck on this matter in the Sudan border . He was commissioned a team put together to travel to Khartoum for further onderzoek.Noodgedwongen is enabled and local agent. However, it is questionable whether he can be trusted. The case where Alex and his team at work is emerging slowly in an ever-expanding research on new developments you houdenIn alert the two storylines (past and present) the reader gets a clear picture of how the mysterious explosion created could komen.Het story is written in an easy, quick and trackable writing style that is dosed just right. Despite the diversity of characters, the story ingrowth through the various locations where the story takes place gives the book an international allure.Pjotr ​​put down a strong debut with 'Master', a tough men book which is excellent for firm action</v>
      </c>
    </row>
    <row r="837" ht="15.75" customHeight="1">
      <c r="A837" s="1">
        <v>835.0</v>
      </c>
      <c r="B837" s="3">
        <v>1.0</v>
      </c>
      <c r="C837" s="3">
        <v>1.0</v>
      </c>
      <c r="D837" s="3">
        <v>1.0</v>
      </c>
      <c r="E837" s="3" t="s">
        <v>840</v>
      </c>
      <c r="F837" s="3" t="str">
        <f>IFERROR(__xludf.DUMMYFUNCTION("GOOGLETRANSLATE(E837,""nl"",""en"")"),"Read together with my daughter, 8. Vervolg.op the Gorgels also written for fine loose lezen.Goed, exciting and moving, and we cried together. A book that hits you as a top book !!")</f>
        <v>Read together with my daughter, 8. Vervolg.op the Gorgels also written for fine loose lezen.Goed, exciting and moving, and we cried together. A book that hits you as a top book !!</v>
      </c>
    </row>
    <row r="838" ht="15.75" customHeight="1">
      <c r="A838" s="1">
        <v>836.0</v>
      </c>
      <c r="B838" s="3">
        <v>1.0</v>
      </c>
      <c r="C838" s="3">
        <v>1.0</v>
      </c>
      <c r="D838" s="3">
        <v>1.0</v>
      </c>
      <c r="E838" s="3" t="s">
        <v>841</v>
      </c>
      <c r="F838" s="3" t="str">
        <f>IFERROR(__xludf.DUMMYFUNCTION("GOOGLETRANSLATE(E838,""nl"",""en"")"),"Human relations, the historical context of the First World War and thriller intrigue: here are the ingredients of Besieged past. Staff Schoeters mixes them into an exciting, smooth and at times funny story that the author himself calls a historical novel "&amp;"intrigue. For me it was rightly nominated this book for the whole of Hercules Poirotprijs.Verteller Besieged past, the contemporary German historian Jörgen Bayens. Jörgen has to deal with a personal tragedy and think that understanding the past can help h"&amp;"im. Therefore, he tries using diaries, photographs, oral history and other sources put his Flemish roots exposed to. The progress of his research, he tells his girlfriend Flemish Finne. This process varies Schoeters past and present on the sources of the "&amp;"past, Finnes commentary in heden.De sources from the past bring the reader to include Antwerp, in the early months of the First World War. Germans or people with a German name to leave the city rush, tales of German atrocities in other cities hold the Ant"&amp;"werpers captivated, while there is optimism that this war will not last long. The protagonist in the story is Mary Baeyens, a young businesswoman avant la lettre who along with her father, Hotel St.-Antoine operates. It houses not only a diplomatic fur co"&amp;"mpany, but also the Irish photographer, Donald Maupin and American star reporter, Eugene Rawlins. Donald Eugene and the other main characters in the book. We get the war through their eyes to see, especially through Donalds diary and commented that he giv"&amp;"es to his photographs. The descriptions of the misery of war are often hallucinatory. Additionally Schoeters clears up much space in the complex relationship between the Irishman and the American. The latest moves like a bison through the battlefield and "&amp;"as sensitive Irishman is very hard. Even more difficult is it when they both start a relationship with Mary. Their love triangle contains the germ of treachery and moord.In present Finne provides commentary on the past. She is not wild Jörgens opportunist"&amp;"ic grandmother, but does have a lot of admiration for the dedication of a Donald Maupin or a German zeppelin pilot who comes here alongside. It is yet another charming puff of this book, the many historical figures, and events that Schoeters in review pas"&amp;"s through. As the German man who becomes enraptured by the Zeppelin. He wants to know everything technical, participating in training and is soon to crumb under the airships-commanders, but at the same time he realizes that it is madness to perform a Zepp"&amp;"elin bombing. Or the studio of the famous Ostend artist James Ensor, where our Irish photographer sees a similarity between the masks and the faces of many refugees. Even Winston Churchill is put on the scene. This gives a very humorous scene, which by th"&amp;"e way is not the only one, because that is a plus for this boek.Kortom, I read this book with pleasure. Schoeters is managed with skill to lifelike characters against a solid historical background to place.")</f>
        <v>Human relations, the historical context of the First World War and thriller intrigue: here are the ingredients of Besieged past. Staff Schoeters mixes them into an exciting, smooth and at times funny story that the author himself calls a historical novel intrigue. For me it was rightly nominated this book for the whole of Hercules Poirotprijs.Verteller Besieged past, the contemporary German historian Jörgen Bayens. Jörgen has to deal with a personal tragedy and think that understanding the past can help him. Therefore, he tries using diaries, photographs, oral history and other sources put his Flemish roots exposed to. The progress of his research, he tells his girlfriend Flemish Finne. This process varies Schoeters past and present on the sources of the past, Finnes commentary in heden.De sources from the past bring the reader to include Antwerp, in the early months of the First World War. Germans or people with a German name to leave the city rush, tales of German atrocities in other cities hold the Antwerpers captivated, while there is optimism that this war will not last long. The protagonist in the story is Mary Baeyens, a young businesswoman avant la lettre who along with her father, Hotel St.-Antoine operates. It houses not only a diplomatic fur company, but also the Irish photographer, Donald Maupin and American star reporter, Eugene Rawlins. Donald Eugene and the other main characters in the book. We get the war through their eyes to see, especially through Donalds diary and commented that he gives to his photographs. The descriptions of the misery of war are often hallucinatory. Additionally Schoeters clears up much space in the complex relationship between the Irishman and the American. The latest moves like a bison through the battlefield and as sensitive Irishman is very hard. Even more difficult is it when they both start a relationship with Mary. Their love triangle contains the germ of treachery and moord.In present Finne provides commentary on the past. She is not wild Jörgens opportunistic grandmother, but does have a lot of admiration for the dedication of a Donald Maupin or a German zeppelin pilot who comes here alongside. It is yet another charming puff of this book, the many historical figures, and events that Schoeters in review pass through. As the German man who becomes enraptured by the Zeppelin. He wants to know everything technical, participating in training and is soon to crumb under the airships-commanders, but at the same time he realizes that it is madness to perform a Zeppelin bombing. Or the studio of the famous Ostend artist James Ensor, where our Irish photographer sees a similarity between the masks and the faces of many refugees. Even Winston Churchill is put on the scene. This gives a very humorous scene, which by the way is not the only one, because that is a plus for this boek.Kortom, I read this book with pleasure. Schoeters is managed with skill to lifelike characters against a solid historical background to place.</v>
      </c>
    </row>
    <row r="839" ht="15.75" customHeight="1">
      <c r="A839" s="1">
        <v>837.0</v>
      </c>
      <c r="B839" s="3">
        <v>0.0</v>
      </c>
      <c r="C839" s="3">
        <v>0.0</v>
      </c>
      <c r="D839" s="3">
        <v>0.0</v>
      </c>
      <c r="E839" s="3" t="s">
        <v>842</v>
      </c>
      <c r="F839" s="3" t="str">
        <f>IFERROR(__xludf.DUMMYFUNCTION("GOOGLETRANSLATE(E839,""nl"",""en"")"),"I had no idea what was this story, had only ever read that it was a masterpiece. Overpeizingen Mann about artistry and gay-erotic book in which the protagonist gets feelings for a 14 year old boy and broke it. Not my thing, who wants to know more about: h"&amp;"ttp: //www.youtube.com/watch? V = b5vYJFUs-4Y?")</f>
        <v>I had no idea what was this story, had only ever read that it was a masterpiece. Overpeizingen Mann about artistry and gay-erotic book in which the protagonist gets feelings for a 14 year old boy and broke it. Not my thing, who wants to know more about: http: //www.youtube.com/watch? V = b5vYJFUs-4Y?</v>
      </c>
    </row>
    <row r="840" ht="15.75" customHeight="1">
      <c r="A840" s="1">
        <v>838.0</v>
      </c>
      <c r="B840" s="3">
        <v>1.0</v>
      </c>
      <c r="C840" s="3">
        <v>1.0</v>
      </c>
      <c r="D840" s="3">
        <v>1.0</v>
      </c>
      <c r="E840" s="3" t="s">
        <v>843</v>
      </c>
      <c r="F840" s="3" t="str">
        <f>IFERROR(__xludf.DUMMYFUNCTION("GOOGLETRANSLATE(E840,""nl"",""en"")"),"Side effect is the fourth book by Britt Franken starring Heleen van der Kemp, which I enjoyed. A well-written story as a warning to young people in our society about the use of pills and updating ervan.Een very nice story written, which have some tension "&amp;"lacking compared to her previous books, but certainly fascinating and at the end a twist I have not voorzien.Britt, the main character in the story along with her daughter Bo, remained more in the background. Therefore, there are many characters in the st"&amp;"ory, what story does give a good interpretation. Not only for adults but also for young adults this is definitely a book to lezen.De cover in the striking color bright yellow is not directly what might pick a reader. That proves again that the cover does "&amp;"not say anything about the content of the boek.Ik look forward to the next book by Heleen: or a fifth of Britt is going to be whether a stand-alone title.")</f>
        <v>Side effect is the fourth book by Britt Franken starring Heleen van der Kemp, which I enjoyed. A well-written story as a warning to young people in our society about the use of pills and updating ervan.Een very nice story written, which have some tension lacking compared to her previous books, but certainly fascinating and at the end a twist I have not voorzien.Britt, the main character in the story along with her daughter Bo, remained more in the background. Therefore, there are many characters in the story, what story does give a good interpretation. Not only for adults but also for young adults this is definitely a book to lezen.De cover in the striking color bright yellow is not directly what might pick a reader. That proves again that the cover does not say anything about the content of the boek.Ik look forward to the next book by Heleen: or a fifth of Britt is going to be whether a stand-alone title.</v>
      </c>
    </row>
    <row r="841" ht="15.75" customHeight="1">
      <c r="A841" s="1">
        <v>839.0</v>
      </c>
      <c r="B841" s="3">
        <v>1.0</v>
      </c>
      <c r="C841" s="3">
        <v>1.0</v>
      </c>
      <c r="D841" s="3">
        <v>1.0</v>
      </c>
      <c r="E841" s="3" t="s">
        <v>844</v>
      </c>
      <c r="F841" s="3" t="str">
        <f>IFERROR(__xludf.DUMMYFUNCTION("GOOGLETRANSLATE(E841,""nl"",""en"")"),"A family history that begins in the 19th century to guide the diaries of the grandfather who had fought as a soldier in World War I. Beautifully written with some phrases that linger. Unadorned story of the madness of war and thus suffering a mens.Een boo"&amp;"k you want to read quickly, but it needs time to settle.")</f>
        <v>A family history that begins in the 19th century to guide the diaries of the grandfather who had fought as a soldier in World War I. Beautifully written with some phrases that linger. Unadorned story of the madness of war and thus suffering a mens.Een book you want to read quickly, but it needs time to settle.</v>
      </c>
    </row>
    <row r="842" ht="15.75" customHeight="1">
      <c r="A842" s="1">
        <v>840.0</v>
      </c>
      <c r="B842" s="3">
        <v>1.0</v>
      </c>
      <c r="C842" s="3">
        <v>1.0</v>
      </c>
      <c r="D842" s="3">
        <v>1.0</v>
      </c>
      <c r="E842" s="3" t="s">
        <v>845</v>
      </c>
      <c r="F842" s="3" t="str">
        <f>IFERROR(__xludf.DUMMYFUNCTION("GOOGLETRANSLATE(E842,""nl"",""en"")"),"It is a social worker boekNa Leo Kolberg fired in several respects catastrophic television appearance. He fled Netherlands and ends up in the apocalyptic Detroit, where he lives in anonymity and would consider action. After a violent incident at a 24/7 co"&amp;"ffee shop but hit Leo's life momentum and not in the desired direction. He must be anonymous abandonment, with all the consequences of dien.De Angel Detroit is a novel about loss and resilience, the improbable ego`s in TV land and the merciless destructio"&amp;"n of the metropolis to the world not only the car but also so much comforting music has gegeven.Visie the recensentEen of the fun parts of reviewing is that you sometimes come into contact with a book that you probably would not choose initially. such a b"&amp;"ook ""Detroit Angel"" and I'm glad it's come this way on my path. ""It's walking over scorched earth without knowing where I go, where I should go."" It's a unique and pretty bizarre story and purely based on the visual aspects of the book, I would not ha"&amp;"ve chosen it, but ... .. what a tremendously compelling story and what a wonderful, intense yet accessible writing style uses Ap van der Meulen "" wavy snow blanket, sometimes with the contours of a reclining woman, stretches unconcerned about the neighbo"&amp;"rhood, bothered by anyone. ""Van der Meulen recounts the struggle that Leo protagonist carries his past. The story is set in Detroit; ravaged by the crisis and therefore so desolate Detroit. Leo tries to stay there in anonymity. Due to the failure of a vi"&amp;"olent event, however, which vehemently. On the one hand this book about the ruthlessness of the television world and also about loss. ""My marriage with Mary after the death of Lena stranded. She wanted to talk about the day, she would cry herself to scra"&amp;"tch, she would unreasonableness. I speechless, could not talk, did not want to talk about. ""The author sees opportunity especially protagonist Leo extremely clever characterization. As a reader, you really have to know the feeling Leo. Very realistic, ve"&amp;"ry knap.Laat not be discouraged by a first impression, reading this book; real About the auteurAp van der Meulen is a journalist and producer for TV. He began his career at the Haagsche Courant and worked at Endemol, bnn, at5 and KRO-NCRV. In 1995 he publ"&amp;"ished his first novel, The Erfenis.UitvoeringUitgever: Publisher Aspekt B.V.Paperback, 224 pagina'sISBN10 9461538952ISBN13 9789461538956Over Hanneke Tinor-CentiHanneke Tinor-Centi (1960), communications manager, writer, book reviewer and blogger. http://h"&amp;"anneketinorcenti-blog.simplesite.com/")</f>
        <v>It is a social worker boekNa Leo Kolberg fired in several respects catastrophic television appearance. He fled Netherlands and ends up in the apocalyptic Detroit, where he lives in anonymity and would consider action. After a violent incident at a 24/7 coffee shop but hit Leo's life momentum and not in the desired direction. He must be anonymous abandonment, with all the consequences of dien.De Angel Detroit is a novel about loss and resilience, the improbable ego`s in TV land and the merciless destruction of the metropolis to the world not only the car but also so much comforting music has gegeven.Visie the recensentEen of the fun parts of reviewing is that you sometimes come into contact with a book that you probably would not choose initially. such a book "Detroit Angel" and I'm glad it's come this way on my path. "It's walking over scorched earth without knowing where I go, where I should go." It's a unique and pretty bizarre story and purely based on the visual aspects of the book, I would not have chosen it, but ... .. what a tremendously compelling story and what a wonderful, intense yet accessible writing style uses Ap van der Meulen " wavy snow blanket, sometimes with the contours of a reclining woman, stretches unconcerned about the neighborhood, bothered by anyone. "Van der Meulen recounts the struggle that Leo protagonist carries his past. The story is set in Detroit; ravaged by the crisis and therefore so desolate Detroit. Leo tries to stay there in anonymity. Due to the failure of a violent event, however, which vehemently. On the one hand this book about the ruthlessness of the television world and also about loss. "My marriage with Mary after the death of Lena stranded. She wanted to talk about the day, she would cry herself to scratch, she would unreasonableness. I speechless, could not talk, did not want to talk about. "The author sees opportunity especially protagonist Leo extremely clever characterization. As a reader, you really have to know the feeling Leo. Very realistic, very knap.Laat not be discouraged by a first impression, reading this book; real About the auteurAp van der Meulen is a journalist and producer for TV. He began his career at the Haagsche Courant and worked at Endemol, bnn, at5 and KRO-NCRV. In 1995 he published his first novel, The Erfenis.UitvoeringUitgever: Publisher Aspekt B.V.Paperback, 224 pagina'sISBN10 9461538952ISBN13 9789461538956Over Hanneke Tinor-CentiHanneke Tinor-Centi (1960), communications manager, writer, book reviewer and blogger. http://hanneketinorcenti-blog.simplesite.com/</v>
      </c>
    </row>
    <row r="843" ht="15.75" customHeight="1">
      <c r="A843" s="1">
        <v>841.0</v>
      </c>
      <c r="B843" s="3">
        <v>1.0</v>
      </c>
      <c r="C843" s="3">
        <v>1.0</v>
      </c>
      <c r="D843" s="3">
        <v>1.0</v>
      </c>
      <c r="E843" s="3" t="s">
        <v>846</v>
      </c>
      <c r="F843" s="3" t="str">
        <f>IFERROR(__xludf.DUMMYFUNCTION("GOOGLETRANSLATE(E843,""nl"",""en"")"),"""It was a night in which the clouds looked for solace."" Who such a wonderful opening can write, sets the bar high right away and then the trick is to meet the high expectations. With her latest novel does a defect charismatic Eva Kelder (1980) at least "&amp;"an attempt. This book is about illusions, ideals and the power of verleden.Het is late sixties when the village Anneke charismatic American Blake Chesterfield met. With his arrival not only changed its name -from that time they called April-, but her whol"&amp;"e life. Blake wants to change the world and he soon a whole group of followers around him. Slowly but surely, April begins to doubt him and they will see him as a militant crazy. Fortunately Curaçao Dick always in the background to support her. When the a"&amp;"narchist commune carried out an attack on a representative of capitalism is a moral April dilemma.Kelder shows once again that she plays with the language. In beautiful, poetic phrases she tells her story. Just like it seemed quieter than it was, she slip"&amp;"s while occasionally bogged down and the reader somewhat dusty imagery, in which ""the craters of her soul laid bare."" Speaking is a pleasant style with poetic sentences are interspersed with short, strong sentences that go right down to the goal. Baseme"&amp;"nt let the reader feel how April is dragged into the world of Blake: an environment they quickly see through. ""Blake was only in the present life by the past constantly coloring."" He lies and cheats, goes beyond its borders, but she is unable to choose "&amp;"for themselves. Enchanted by his charisma.Zo'n how-does-the-far-can-get-story may soon become boring and predictable, but Kelder not let that happen. Off by switching between the past and present story the story continues to fascinate and get the narrativ"&amp;"e depth. Basement, the question of how far freedom is only an illusion. To what extent determine origin, background and social circumstances, your choices? To what extent should or should you pursue your ideals? Does it all lawful? Existential questions, "&amp;"and basement shows that there is no single answer to give. For both April and Curacao Dick Blake as a drug: ""The temptation to take the bait, the sweet error and then inevitably the bad breath that followed never ended a trip as tropical as it began.."" "&amp;"All the characters have their reasons for choices they make and Cellar able to bring it so that the reader can understand almost every character. Which Blake is clear: he comes from a country of oppression, violence and war. A country where the life of a "&amp;"black man is worth less than a white man. He is averse to authorities and sees the Netherlands as a country where everyone has maximum freedom. April escape her bourgeois background, they do not count, and they is not seen. Blake shows her what life is. T"&amp;"hey discovered the other life of drink, drugs, other languages ​​and other people until they ""itself was completely new and happy."" Both April and Curacao Dick must eventually come to terms with the past. A past where they apparently freely have chosen,"&amp;" but which also could not be avoided. This lets Kelder see man at his most vulnerable moments, which she touches the reader. A charismatic defect rave for a time after meeting the high expectations of the reader.")</f>
        <v>"It was a night in which the clouds looked for solace." Who such a wonderful opening can write, sets the bar high right away and then the trick is to meet the high expectations. With her latest novel does a defect charismatic Eva Kelder (1980) at least an attempt. This book is about illusions, ideals and the power of verleden.Het is late sixties when the village Anneke charismatic American Blake Chesterfield met. With his arrival not only changed its name -from that time they called April-, but her whole life. Blake wants to change the world and he soon a whole group of followers around him. Slowly but surely, April begins to doubt him and they will see him as a militant crazy. Fortunately Curaçao Dick always in the background to support her. When the anarchist commune carried out an attack on a representative of capitalism is a moral April dilemma.Kelder shows once again that she plays with the language. In beautiful, poetic phrases she tells her story. Just like it seemed quieter than it was, she slips while occasionally bogged down and the reader somewhat dusty imagery, in which "the craters of her soul laid bare." Speaking is a pleasant style with poetic sentences are interspersed with short, strong sentences that go right down to the goal. Basement let the reader feel how April is dragged into the world of Blake: an environment they quickly see through. "Blake was only in the present life by the past constantly coloring." He lies and cheats, goes beyond its borders, but she is unable to choose for themselves. Enchanted by his charisma.Zo'n how-does-the-far-can-get-story may soon become boring and predictable, but Kelder not let that happen. Off by switching between the past and present story the story continues to fascinate and get the narrative depth. Basement, the question of how far freedom is only an illusion. To what extent determine origin, background and social circumstances, your choices? To what extent should or should you pursue your ideals? Does it all lawful? Existential questions, and basement shows that there is no single answer to give. For both April and Curacao Dick Blake as a drug: "The temptation to take the bait, the sweet error and then inevitably the bad breath that followed never ended a trip as tropical as it began.." All the characters have their reasons for choices they make and Cellar able to bring it so that the reader can understand almost every character. Which Blake is clear: he comes from a country of oppression, violence and war. A country where the life of a black man is worth less than a white man. He is averse to authorities and sees the Netherlands as a country where everyone has maximum freedom. April escape her bourgeois background, they do not count, and they is not seen. Blake shows her what life is. They discovered the other life of drink, drugs, other languages ​​and other people until they "itself was completely new and happy." Both April and Curacao Dick must eventually come to terms with the past. A past where they apparently freely have chosen, but which also could not be avoided. This lets Kelder see man at his most vulnerable moments, which she touches the reader. A charismatic defect rave for a time after meeting the high expectations of the reader.</v>
      </c>
    </row>
    <row r="844" ht="15.75" customHeight="1">
      <c r="A844" s="1">
        <v>842.0</v>
      </c>
      <c r="B844" s="3">
        <v>0.0</v>
      </c>
      <c r="C844" s="3">
        <v>1.0</v>
      </c>
      <c r="D844" s="3">
        <v>1.0</v>
      </c>
      <c r="E844" s="3" t="s">
        <v>847</v>
      </c>
      <c r="F844" s="3" t="str">
        <f>IFERROR(__xludf.DUMMYFUNCTION("GOOGLETRANSLATE(E844,""nl"",""en"")"),"This is a thin little book you quickly reads. Not nearly as nice as the series, I read her. But you can feel the entire book, the tension within the family. And to get there gradually behind the relationships steken.Het in each end was a complete surprise"&amp;"! Pity though. To do it was very thin.")</f>
        <v>This is a thin little book you quickly reads. Not nearly as nice as the series, I read her. But you can feel the entire book, the tension within the family. And to get there gradually behind the relationships steken.Het in each end was a complete surprise! Pity though. To do it was very thin.</v>
      </c>
    </row>
    <row r="845" ht="15.75" customHeight="1">
      <c r="A845" s="1">
        <v>843.0</v>
      </c>
      <c r="B845" s="3">
        <v>1.0</v>
      </c>
      <c r="C845" s="3">
        <v>1.0</v>
      </c>
      <c r="D845" s="3">
        <v>1.0</v>
      </c>
      <c r="E845" s="3" t="s">
        <v>848</v>
      </c>
      <c r="F845" s="3" t="str">
        <f>IFERROR(__xludf.DUMMYFUNCTION("GOOGLETRANSLATE(E845,""nl"",""en"")"),"Lieneke Dijkzeul is known for thrillers starring Paul Vegter. This time she opted for a stand-alone boek.In this book Peter Elting the protagonist. Peter is a businessman of 49 years after an affair just separated from Monica. He is about to celebrate a h"&amp;"oliday week, but is kidnapped on the eve of these two people. They take him in the car to a remote farm. They shut him up in a small room, where he handcuffed all day should be in bed. At set times he gets his breakfast, lunch and dinner. He is occasional"&amp;"ly aired far. Proper care is not there; He is continuously humiliated by his captors. It's Peter's unclear why he was abducted. The kidnappers did not want to say what the reason is and needs no ransom him. It is intended that Peter here himself behind ko"&amp;"mt.Tijdens reading soon becomes clear which major social problem Lieneke to raise will. Peter is a director of several healthcare institutions. He does not interfere with the care, but it must be done with some policies. After reading the log that with hi"&amp;"m in the room is left, Peter soon becomes clear why he is trapped and why he is so vernederd.Lieneke has a smooth and pleasant writing style. They use short, clear sentences. The story begins and ends from the perspective of an old lady. The intervening c"&amp;"hapters are told from the perspective of Peter and later from Emma, ​​one of the ontvoerders.Het book you can not really call it a thriller. Besides kidnapping lack the exciting elements. Still, it's a good story, which certainly gives substance for thoug"&amp;"ht!")</f>
        <v>Lieneke Dijkzeul is known for thrillers starring Paul Vegter. This time she opted for a stand-alone boek.In this book Peter Elting the protagonist. Peter is a businessman of 49 years after an affair just separated from Monica. He is about to celebrate a holiday week, but is kidnapped on the eve of these two people. They take him in the car to a remote farm. They shut him up in a small room, where he handcuffed all day should be in bed. At set times he gets his breakfast, lunch and dinner. He is occasionally aired far. Proper care is not there; He is continuously humiliated by his captors. It's Peter's unclear why he was abducted. The kidnappers did not want to say what the reason is and needs no ransom him. It is intended that Peter here himself behind komt.Tijdens reading soon becomes clear which major social problem Lieneke to raise will. Peter is a director of several healthcare institutions. He does not interfere with the care, but it must be done with some policies. After reading the log that with him in the room is left, Peter soon becomes clear why he is trapped and why he is so vernederd.Lieneke has a smooth and pleasant writing style. They use short, clear sentences. The story begins and ends from the perspective of an old lady. The intervening chapters are told from the perspective of Peter and later from Emma, ​​one of the ontvoerders.Het book you can not really call it a thriller. Besides kidnapping lack the exciting elements. Still, it's a good story, which certainly gives substance for thought!</v>
      </c>
    </row>
    <row r="846" ht="15.75" customHeight="1">
      <c r="A846" s="1">
        <v>844.0</v>
      </c>
      <c r="B846" s="3">
        <v>1.0</v>
      </c>
      <c r="C846" s="3">
        <v>1.0</v>
      </c>
      <c r="D846" s="3">
        <v>1.0</v>
      </c>
      <c r="E846" s="3" t="s">
        <v>849</v>
      </c>
      <c r="F846" s="3" t="str">
        <f>IFERROR(__xludf.DUMMYFUNCTION("GOOGLETRANSLATE(E846,""nl"",""en"")"),"When I was in announcing Witter black read this book about an Italian SS is struggling with a great inner conflict, had aroused my interest. His love for a Jewish woman and growing aversion to fascism, is difficult to reconcile. The main character will ha"&amp;"ve to make choices and that's what this book over.Witter black is a war novel in which the images sometimes in a movie to your mind pass. With sweets poetic phrases, round characters, sharp dialogue, metaphors read twice and pace and tension that is not v"&amp;"ervelen.De Italian Papal Count Marco Sebastini Corletti, as it was in World War II, as a young man in the SS caught up hit during the annexation of Italy to Germany. Together with his friend Helmut Von schlagen he was witness in 1941 at the horrors of Dac"&amp;"hau, when the scales fell from his eyes, but he could not terug.Het story begins in the late summer of 1943 on the estate La Perla Bianca that through SS headquarters welcomes the salient detail that Jewish owner tandori Nando and his family still live he"&amp;"re, it immediately provides the necessary voltage. Daughter, violinist Esther tandori and Marco making Corletti met at a concert before the war and were verliefd.Helmut Von schlagen has a second agenda is the family grossly cross which is not pleasing to "&amp;"him. Marco executes orders and tries to renounce, mitigate and defeat where he can, making him sympathetic. Moreover, his love for Esther real and its Marco also as evidenced by a diary entry at the beginning of the story, but not from their conversations"&amp;" that are prickly and defensive to hide their true feelings. During the first 50 pages of the pickets are beaten for the network of intrigues that unfold in the next 400 pages. To win a precious violin audition with the Pope, friendship and display of pow"&amp;"er between high blackout officers and the need Hitler heels licking, Italian resistance fighters, executions, pregnant women and very complicated familiebanden.Toen I the first sentence read, I had to swallow, too bombastic? That first sentence, however, "&amp;"get to the last page meaning. Then it becomes clear how the book is organized and the story is about. Nicely done, the ellipse gesloten.Witter black is a layered novel in which the meaning of war seriously questioned, which the Catholic Church and its tru"&amp;"th plays an important role, in which friendship, power and loyalty are put on high alert, but which above all love conquers. Witter black Johan van den Ende is such a book that ought unputdownable on the back cover, a book if you have it, you just leave a"&amp;" hole vallen.Johan van den Ende's next author also editor and writing teacher, this is his first novel. The book is a witterzwart.nl website with background information on the story.")</f>
        <v>When I was in announcing Witter black read this book about an Italian SS is struggling with a great inner conflict, had aroused my interest. His love for a Jewish woman and growing aversion to fascism, is difficult to reconcile. The main character will have to make choices and that's what this book over.Witter black is a war novel in which the images sometimes in a movie to your mind pass. With sweets poetic phrases, round characters, sharp dialogue, metaphors read twice and pace and tension that is not vervelen.De Italian Papal Count Marco Sebastini Corletti, as it was in World War II, as a young man in the SS caught up hit during the annexation of Italy to Germany. Together with his friend Helmut Von schlagen he was witness in 1941 at the horrors of Dachau, when the scales fell from his eyes, but he could not terug.Het story begins in the late summer of 1943 on the estate La Perla Bianca that through SS headquarters welcomes the salient detail that Jewish owner tandori Nando and his family still live here, it immediately provides the necessary voltage. Daughter, violinist Esther tandori and Marco making Corletti met at a concert before the war and were verliefd.Helmut Von schlagen has a second agenda is the family grossly cross which is not pleasing to him. Marco executes orders and tries to renounce, mitigate and defeat where he can, making him sympathetic. Moreover, his love for Esther real and its Marco also as evidenced by a diary entry at the beginning of the story, but not from their conversations that are prickly and defensive to hide their true feelings. During the first 50 pages of the pickets are beaten for the network of intrigues that unfold in the next 400 pages. To win a precious violin audition with the Pope, friendship and display of power between high blackout officers and the need Hitler heels licking, Italian resistance fighters, executions, pregnant women and very complicated familiebanden.Toen I the first sentence read, I had to swallow, too bombastic? That first sentence, however, get to the last page meaning. Then it becomes clear how the book is organized and the story is about. Nicely done, the ellipse gesloten.Witter black is a layered novel in which the meaning of war seriously questioned, which the Catholic Church and its truth plays an important role, in which friendship, power and loyalty are put on high alert, but which above all love conquers. Witter black Johan van den Ende is such a book that ought unputdownable on the back cover, a book if you have it, you just leave a hole vallen.Johan van den Ende's next author also editor and writing teacher, this is his first novel. The book is a witterzwart.nl website with background information on the story.</v>
      </c>
    </row>
    <row r="847" ht="15.75" customHeight="1">
      <c r="A847" s="1">
        <v>845.0</v>
      </c>
      <c r="B847" s="3">
        <v>1.0</v>
      </c>
      <c r="C847" s="3">
        <v>1.0</v>
      </c>
      <c r="D847" s="3">
        <v>1.0</v>
      </c>
      <c r="E847" s="3" t="s">
        <v>850</v>
      </c>
      <c r="F847" s="3" t="str">
        <f>IFERROR(__xludf.DUMMYFUNCTION("GOOGLETRANSLATE(E847,""nl"",""en"")"),"The cover and the title do mysterious so you are immediately curious about the boek.Vanaf the first sentence denotes the story and you just want to read further. You fed up if you book to lay off if you need to do something else, because you want to read "&amp;"only further. You want to know how it goes and what the roles are of particular persons. In the end you can not put it down the book because you want to know how it goes aflopen.Op told a smooth way the story. You become as it were sucked into the story w"&amp;"hich makes you feel you experienced it all yourself. You sometimes get the creeps from a particular person because they know things they can not know, or worse you get back to her what she does, but also to other people worse you at times what they doen.D"&amp;"e chapters are alternately written and sometimes we look back to the past. Each chapter ends in a way which makes you curious to what is meant by the writing making you want to read further. Above each chapter who it turns off so you do not have to ask wh"&amp;"o it is though you would otherwise quickly behind. When you look back to know who is looking back. You get a very good picture of the main characters and what happened in the past, but whether this is so? Are the main characters know who they are? Is the "&amp;"past so it went as told? The story is built very well. Whenever you suspect you how it is, it appears to be different, it shows another side go to. Sometimes you have to read a passage back to make sure you have read correctly, to be able to believe it be"&amp;"cause something unbelievable happened, you can not imagine that there is someone who kicks in some stories, someone certain things able point.The plot is very surprising that you do not see coming. Which also have to reread a few times to make sure you ha"&amp;"ve read it and then you can not believe it. You expect namely gives a totally different plot.De publisher that the book is not to be trusted, that you should trust no one, not even yourself. After reading the book you may have only agree. It is a strong t"&amp;"hriller that you're going to read it again to read or you have read some things overlooked.")</f>
        <v>The cover and the title do mysterious so you are immediately curious about the boek.Vanaf the first sentence denotes the story and you just want to read further. You fed up if you book to lay off if you need to do something else, because you want to read only further. You want to know how it goes and what the roles are of particular persons. In the end you can not put it down the book because you want to know how it goes aflopen.Op told a smooth way the story. You become as it were sucked into the story which makes you feel you experienced it all yourself. You sometimes get the creeps from a particular person because they know things they can not know, or worse you get back to her what she does, but also to other people worse you at times what they doen.De chapters are alternately written and sometimes we look back to the past. Each chapter ends in a way which makes you curious to what is meant by the writing making you want to read further. Above each chapter who it turns off so you do not have to ask who it is though you would otherwise quickly behind. When you look back to know who is looking back. You get a very good picture of the main characters and what happened in the past, but whether this is so? Are the main characters know who they are? Is the past so it went as told? The story is built very well. Whenever you suspect you how it is, it appears to be different, it shows another side go to. Sometimes you have to read a passage back to make sure you have read correctly, to be able to believe it because something unbelievable happened, you can not imagine that there is someone who kicks in some stories, someone certain things able point.The plot is very surprising that you do not see coming. Which also have to reread a few times to make sure you have read it and then you can not believe it. You expect namely gives a totally different plot.De publisher that the book is not to be trusted, that you should trust no one, not even yourself. After reading the book you may have only agree. It is a strong thriller that you're going to read it again to read or you have read some things overlooked.</v>
      </c>
    </row>
    <row r="848" ht="15.75" customHeight="1">
      <c r="A848" s="1">
        <v>846.0</v>
      </c>
      <c r="B848" s="3">
        <v>1.0</v>
      </c>
      <c r="C848" s="3">
        <v>1.0</v>
      </c>
      <c r="D848" s="3">
        <v>1.0</v>
      </c>
      <c r="E848" s="3" t="s">
        <v>851</v>
      </c>
      <c r="F848" s="3" t="str">
        <f>IFERROR(__xludf.DUMMYFUNCTION("GOOGLETRANSLATE(E848,""nl"",""en"")"),"With this book, Tommy Wieringa presents for his mother, but I do not think I met his mother now so very well. One trait will come forward and that is that it places itself at the center of the world. Tommy is patient and loving with his mother. He does at"&amp;" least what they ask and accept its whims. Thus, it seems. After several interviews with him have seen and read the book I had imagined what hatred drag out, but that's not true. The bond between mother and son there seems to be one of unconditional love,"&amp;" all of which are sometimes not at all. Maybe it's because he can now distance to watch because they already deceased a few years. Of the dead, after all, nothing but goeds.Maar whether I got to know his mother or not. Tommy is fascinated beautiful writin"&amp;"g and keep the reader.")</f>
        <v>With this book, Tommy Wieringa presents for his mother, but I do not think I met his mother now so very well. One trait will come forward and that is that it places itself at the center of the world. Tommy is patient and loving with his mother. He does at least what they ask and accept its whims. Thus, it seems. After several interviews with him have seen and read the book I had imagined what hatred drag out, but that's not true. The bond between mother and son there seems to be one of unconditional love, all of which are sometimes not at all. Maybe it's because he can now distance to watch because they already deceased a few years. Of the dead, after all, nothing but goeds.Maar whether I got to know his mother or not. Tommy is fascinated beautiful writing and keep the reader.</v>
      </c>
    </row>
    <row r="849" ht="15.75" customHeight="1">
      <c r="A849" s="1">
        <v>847.0</v>
      </c>
      <c r="B849" s="3">
        <v>0.0</v>
      </c>
      <c r="C849" s="3">
        <v>0.0</v>
      </c>
      <c r="D849" s="3">
        <v>0.0</v>
      </c>
      <c r="E849" s="3" t="s">
        <v>852</v>
      </c>
      <c r="F849" s="3" t="str">
        <f>IFERROR(__xludf.DUMMYFUNCTION("GOOGLETRANSLATE(E849,""nl"",""en"")"),"What a challenge to get through this book. The author has no easy reading by the use of name, surname or nickname or alias all the time by using each other. That makes it difficult for the reader to know who it actually is. Will there again when there are"&amp;" many characters and that Polish names are not the easiest to want nothing to betray here lezen.Ik but something is staged that I find easy solution.")</f>
        <v>What a challenge to get through this book. The author has no easy reading by the use of name, surname or nickname or alias all the time by using each other. That makes it difficult for the reader to know who it actually is. Will there again when there are many characters and that Polish names are not the easiest to want nothing to betray here lezen.Ik but something is staged that I find easy solution.</v>
      </c>
    </row>
    <row r="850" ht="15.75" customHeight="1">
      <c r="A850" s="1">
        <v>848.0</v>
      </c>
      <c r="B850" s="3">
        <v>0.0</v>
      </c>
      <c r="C850" s="3">
        <v>0.0</v>
      </c>
      <c r="D850" s="3">
        <v>0.0</v>
      </c>
      <c r="E850" s="3" t="s">
        <v>853</v>
      </c>
      <c r="F850" s="3" t="str">
        <f>IFERROR(__xludf.DUMMYFUNCTION("GOOGLETRANSLATE(E850,""nl"",""en"")"),"Assume that this book is intended as a thriller, but was not really exciting time. You get at most sense to even go to the Isle of Skye, but the rest of the book will not remain I'm afraid.")</f>
        <v>Assume that this book is intended as a thriller, but was not really exciting time. You get at most sense to even go to the Isle of Skye, but the rest of the book will not remain I'm afraid.</v>
      </c>
    </row>
    <row r="851" ht="15.75" customHeight="1">
      <c r="A851" s="1">
        <v>849.0</v>
      </c>
      <c r="B851" s="3">
        <v>1.0</v>
      </c>
      <c r="C851" s="3">
        <v>1.0</v>
      </c>
      <c r="D851" s="3">
        <v>1.0</v>
      </c>
      <c r="E851" s="3" t="s">
        <v>854</v>
      </c>
      <c r="F851" s="3" t="str">
        <f>IFERROR(__xludf.DUMMYFUNCTION("GOOGLETRANSLATE(E851,""nl"",""en"")"),"OnbereikbaarOnbereikbaar is the second part in the flight and Glory series and the book is not inferior to part 1. The story is beautifully written and from the start you will be sucked into the story. Paisley and Jagger have both their secrets, they are "&amp;"afraid that it deters others and their opinion towards their changes. The story is very well organized and the writing style is also fine. The story is told from both Paisley and Jaggers perspective and gives you a good idea what is going on in the other."&amp;" The story starts off well and kept walking at a good pace. It is not wordy and written so that you will keep reading. Both have a painful past and as the story progresses you'll ever learn about their past. You look at both how they cope with loss in the"&amp;"ir own way and letting go is difficult but sometimes the only way to move forward. They also both teach that sometimes you really just have to trust your instincts even though others try to convince you otherwise. A wonderful book with a story about loss,"&amp;" love and trust. A must-read for fans of Young / New Adult books.")</f>
        <v>OnbereikbaarOnbereikbaar is the second part in the flight and Glory series and the book is not inferior to part 1. The story is beautifully written and from the start you will be sucked into the story. Paisley and Jagger have both their secrets, they are afraid that it deters others and their opinion towards their changes. The story is very well organized and the writing style is also fine. The story is told from both Paisley and Jaggers perspective and gives you a good idea what is going on in the other. The story starts off well and kept walking at a good pace. It is not wordy and written so that you will keep reading. Both have a painful past and as the story progresses you'll ever learn about their past. You look at both how they cope with loss in their own way and letting go is difficult but sometimes the only way to move forward. They also both teach that sometimes you really just have to trust your instincts even though others try to convince you otherwise. A wonderful book with a story about loss, love and trust. A must-read for fans of Young / New Adult books.</v>
      </c>
    </row>
    <row r="852" ht="15.75" customHeight="1">
      <c r="A852" s="1">
        <v>850.0</v>
      </c>
      <c r="B852" s="3">
        <v>1.0</v>
      </c>
      <c r="C852" s="3">
        <v>1.0</v>
      </c>
      <c r="D852" s="3">
        <v>1.0</v>
      </c>
      <c r="E852" s="3" t="s">
        <v>855</v>
      </c>
      <c r="F852" s="3" t="str">
        <f>IFERROR(__xludf.DUMMYFUNCTION("GOOGLETRANSLATE(E852,""nl"",""en"")"),"Finally a series in which I can bite. I hope there will be many books in this series! I'm hooked!")</f>
        <v>Finally a series in which I can bite. I hope there will be many books in this series! I'm hooked!</v>
      </c>
    </row>
    <row r="853" ht="15.75" customHeight="1">
      <c r="A853" s="1">
        <v>851.0</v>
      </c>
      <c r="B853" s="3">
        <v>0.0</v>
      </c>
      <c r="C853" s="3">
        <v>0.0</v>
      </c>
      <c r="D853" s="3">
        <v>0.0</v>
      </c>
      <c r="E853" s="3" t="s">
        <v>856</v>
      </c>
      <c r="F853" s="3" t="str">
        <f>IFERROR(__xludf.DUMMYFUNCTION("GOOGLETRANSLATE(E853,""nl"",""en"")"),"Frankly I do not understand why this book is so highly rated. Needlessly philosophical posturing and excessive use of difficult words. Teens who talk and think as highly developed, gifted adults; rather implausible. For me it was hard work to get through "&amp;"to here, long sentences and many 'zijpraat ""that did not want to hurry. Yes, I have read it, but it was not really fun. It was because I wanted to understand what is so special about this book .. I got it out and understand it still does not.")</f>
        <v>Frankly I do not understand why this book is so highly rated. Needlessly philosophical posturing and excessive use of difficult words. Teens who talk and think as highly developed, gifted adults; rather implausible. For me it was hard work to get through to here, long sentences and many 'zijpraat "that did not want to hurry. Yes, I have read it, but it was not really fun. It was because I wanted to understand what is so special about this book .. I got it out and understand it still does not.</v>
      </c>
    </row>
    <row r="854" ht="15.75" customHeight="1">
      <c r="A854" s="1">
        <v>852.0</v>
      </c>
      <c r="B854" s="3">
        <v>0.0</v>
      </c>
      <c r="C854" s="3">
        <v>0.0</v>
      </c>
      <c r="D854" s="3">
        <v>0.0</v>
      </c>
      <c r="E854" s="3" t="s">
        <v>857</v>
      </c>
      <c r="F854" s="3" t="str">
        <f>IFERROR(__xludf.DUMMYFUNCTION("GOOGLETRANSLATE(E854,""nl"",""en"")"),"I must say that I expected more from Love Devil before I read it. In fact, after reading the first part, I thought it was really nothing. It was all too fleeting, too sloppy, too quickly and occasionally implausible. I know I'm not really the target audie"&amp;"nce for this book, but I really could absolutely not the story vinden.Deel 2 and 3 make me a lot of good to the writing style. It has been described much quieter and more complete rest, which led to a lot in my head. But now I close the book do, I ask me "&amp;"what the motive was now the threats and abduction of Jessie. But the story about Marissa and Dr. Brown I could not place. Probably this is due to the way I read enough, but I have the book with many questions and doubts close beaten and I do not really pr"&amp;"ettig.Toch Two Thumbs because clearly shown that time, imagination and effort into the story. But personally to me - alas - not addressed ...")</f>
        <v>I must say that I expected more from Love Devil before I read it. In fact, after reading the first part, I thought it was really nothing. It was all too fleeting, too sloppy, too quickly and occasionally implausible. I know I'm not really the target audience for this book, but I really could absolutely not the story vinden.Deel 2 and 3 make me a lot of good to the writing style. It has been described much quieter and more complete rest, which led to a lot in my head. But now I close the book do, I ask me what the motive was now the threats and abduction of Jessie. But the story about Marissa and Dr. Brown I could not place. Probably this is due to the way I read enough, but I have the book with many questions and doubts close beaten and I do not really prettig.Toch Two Thumbs because clearly shown that time, imagination and effort into the story. But personally to me - alas - not addressed ...</v>
      </c>
    </row>
    <row r="855" ht="15.75" customHeight="1">
      <c r="A855" s="1">
        <v>853.0</v>
      </c>
      <c r="B855" s="3">
        <v>1.0</v>
      </c>
      <c r="C855" s="3">
        <v>1.0</v>
      </c>
      <c r="D855" s="3">
        <v>1.0</v>
      </c>
      <c r="E855" s="3" t="s">
        <v>858</v>
      </c>
      <c r="F855" s="3" t="str">
        <f>IFERROR(__xludf.DUMMYFUNCTION("GOOGLETRANSLATE(E855,""nl"",""en"")"),"Luna is an albino, lives in Italy with her mother and her brother Luca. Luna has poor eyesight and lives in the shadows. Her imagination and giving her brother's life kleur.Dan Luca goes to a surf camp, where he drowned on his eighteenth birthday. Luna's "&amp;"mother Serena was overcome with grief. Bias Teacher Sandro feels guilty for the death of Luca. Thanks to his encouragement Luca could go to the surf camp. During a trip he looks again closer to Serena, to whom he gives secretly in love is.De sea and the s"&amp;"ea takes. Expertly knows Genovesi give the sea a place in the processing which are the main characters. Ancient legends about the moon people, symbolism chance to give meaning, in this rich story Genovesi eye for detail. He writes beautiful, fascinating a"&amp;"nd humorous, with Luna's hilarious look at religion in general and in particular Jesus refreshing is.Alle characters are well developed, with credible traits. For the eyes of the reader coming Luna Serena her mother, her brother and her boyfriend Luca Zjo"&amp;"t his (adoptive) grandfather Ferro and their world to life. The Luna resilience, the sadness of Serena, the absurdity of Ferro and loyalty Zjot also substitute teacher Sandro and his friends Marino and Rambo wear their fumbling at the verhaal.De imaginati"&amp;"on of Luna and Zjot determine the course of the story that could take place at any time. Italian village and landscape give character to the story. ""What the Waves' is a beautiful, powerful novel, with events that describe the sadness of life with so muc"&amp;"h humor to be put down to a laugh while reading can not be missed.")</f>
        <v>Luna is an albino, lives in Italy with her mother and her brother Luca. Luna has poor eyesight and lives in the shadows. Her imagination and giving her brother's life kleur.Dan Luca goes to a surf camp, where he drowned on his eighteenth birthday. Luna's mother Serena was overcome with grief. Bias Teacher Sandro feels guilty for the death of Luca. Thanks to his encouragement Luca could go to the surf camp. During a trip he looks again closer to Serena, to whom he gives secretly in love is.De sea and the sea takes. Expertly knows Genovesi give the sea a place in the processing which are the main characters. Ancient legends about the moon people, symbolism chance to give meaning, in this rich story Genovesi eye for detail. He writes beautiful, fascinating and humorous, with Luna's hilarious look at religion in general and in particular Jesus refreshing is.Alle characters are well developed, with credible traits. For the eyes of the reader coming Luna Serena her mother, her brother and her boyfriend Luca Zjot his (adoptive) grandfather Ferro and their world to life. The Luna resilience, the sadness of Serena, the absurdity of Ferro and loyalty Zjot also substitute teacher Sandro and his friends Marino and Rambo wear their fumbling at the verhaal.De imagination of Luna and Zjot determine the course of the story that could take place at any time. Italian village and landscape give character to the story. "What the Waves' is a beautiful, powerful novel, with events that describe the sadness of life with so much humor to be put down to a laugh while reading can not be missed.</v>
      </c>
    </row>
    <row r="856" ht="15.75" customHeight="1">
      <c r="A856" s="1">
        <v>854.0</v>
      </c>
      <c r="B856" s="3">
        <v>1.0</v>
      </c>
      <c r="C856" s="3">
        <v>1.0</v>
      </c>
      <c r="D856" s="3">
        <v>1.0</v>
      </c>
      <c r="E856" s="3" t="s">
        <v>859</v>
      </c>
      <c r="F856" s="3" t="str">
        <f>IFERROR(__xludf.DUMMYFUNCTION("GOOGLETRANSLATE(E856,""nl"",""en"")"),"""The Heiress"" immediately had me in its grip. Although it surprised me first that you fairly quickly learns how Richard is able to ""disappear"", the title will be only towards the end of his true betekenis.De chapters divided into two worlds. On the on"&amp;"e hand there Britt, successful businesswoman and wife of Richard. They can not understand how Richard suddenly the earth seems to have disappeared. However, they must continue with her life should her daughters cope and compete against the prejudices of t"&amp;"he politiediensten.Anderzijds there is the story of Mara, apparently Richard's mistress. But slowly everything is clearly not here is what the lijkt.Je feel that somewhere there must be a connection between these two worlds. Initially, you put the reader "&amp;"on the wrong leg throughout history only to ""money"" would draaien.Ellen Buddy knows a simple way to keep your drive in the story. The alternation between the characters Britt and Mara certainly does not detract from the story, integendeel.Een real thril"&amp;"ler, albeit without seeming, but a story that keeps you captivated. A real page-turner.")</f>
        <v>"The Heiress" immediately had me in its grip. Although it surprised me first that you fairly quickly learns how Richard is able to "disappear", the title will be only towards the end of his true betekenis.De chapters divided into two worlds. On the one hand there Britt, successful businesswoman and wife of Richard. They can not understand how Richard suddenly the earth seems to have disappeared. However, they must continue with her life should her daughters cope and compete against the prejudices of the politiediensten.Anderzijds there is the story of Mara, apparently Richard's mistress. But slowly everything is clearly not here is what the lijkt.Je feel that somewhere there must be a connection between these two worlds. Initially, you put the reader on the wrong leg throughout history only to "money" would draaien.Ellen Buddy knows a simple way to keep your drive in the story. The alternation between the characters Britt and Mara certainly does not detract from the story, integendeel.Een real thriller, albeit without seeming, but a story that keeps you captivated. A real page-turner.</v>
      </c>
    </row>
    <row r="857" ht="15.75" customHeight="1">
      <c r="A857" s="1">
        <v>855.0</v>
      </c>
      <c r="B857" s="3">
        <v>1.0</v>
      </c>
      <c r="C857" s="3">
        <v>1.0</v>
      </c>
      <c r="D857" s="3">
        <v>1.0</v>
      </c>
      <c r="E857" s="3" t="s">
        <v>860</v>
      </c>
      <c r="F857" s="3" t="str">
        <f>IFERROR(__xludf.DUMMYFUNCTION("GOOGLETRANSLATE(E857,""nl"",""en"")"),"First I think this book is no real thriller. It reads more like an exciting roman.De characters are developed in character well. You keep on reading. You want to know how this ends. The end I did not see it coming. Excellent work of this writer!")</f>
        <v>First I think this book is no real thriller. It reads more like an exciting roman.De characters are developed in character well. You keep on reading. You want to know how this ends. The end I did not see it coming. Excellent work of this writer!</v>
      </c>
    </row>
    <row r="858" ht="15.75" customHeight="1">
      <c r="A858" s="1">
        <v>856.0</v>
      </c>
      <c r="B858" s="3">
        <v>1.0</v>
      </c>
      <c r="C858" s="3">
        <v>1.0</v>
      </c>
      <c r="D858" s="3">
        <v>1.0</v>
      </c>
      <c r="E858" s="3" t="s">
        <v>861</v>
      </c>
      <c r="F858" s="3" t="str">
        <f>IFERROR(__xludf.DUMMYFUNCTION("GOOGLETRANSLATE(E858,""nl"",""en"")"),"This short story is the first of a series Splinters which contains the story beautifully written from January 2016 komen.Ik will each month at Quasis, however, the time in which it plays a bit of an enigma. Given the mud houses in the city and the fire an"&amp;"d plague seems a medieval setting. Thus, I was surprised as to the existence of a zoo, but afterwards I saw that there were at that time menageries princes and therefore that something can. Only I would have called it not a zoo. A good story with a surpri"&amp;"sing ending fun and clever that in such a short story still to be told much and that it is moving.")</f>
        <v>This short story is the first of a series Splinters which contains the story beautifully written from January 2016 komen.Ik will each month at Quasis, however, the time in which it plays a bit of an enigma. Given the mud houses in the city and the fire and plague seems a medieval setting. Thus, I was surprised as to the existence of a zoo, but afterwards I saw that there were at that time menageries princes and therefore that something can. Only I would have called it not a zoo. A good story with a surprising ending fun and clever that in such a short story still to be told much and that it is moving.</v>
      </c>
    </row>
    <row r="859" ht="15.75" customHeight="1">
      <c r="A859" s="1">
        <v>857.0</v>
      </c>
      <c r="B859" s="3">
        <v>1.0</v>
      </c>
      <c r="C859" s="3">
        <v>1.0</v>
      </c>
      <c r="D859" s="3">
        <v>1.0</v>
      </c>
      <c r="E859" s="3" t="s">
        <v>862</v>
      </c>
      <c r="F859" s="3" t="str">
        <f>IFERROR(__xludf.DUMMYFUNCTION("GOOGLETRANSLATE(E859,""nl"",""en"")"),"""Blackened woman on a teppan: chef himself toasted."" Upscale Japanese restaurant Zuma, the High Gate in Ghent, is startled by the gruesome murder of their chef Kishi Takeda. Her charred body is found on the teppan, burned alive, a horror scenario sake. "&amp;"""A woman's body cut alive into slices. It was a little too complicated and too risky. The picture was only in my dreams. I chose the teppan . Slowly but surely. I would explain to her literally hot on their heels. ""the fire was quickly on the spot, but "&amp;"Kishi will all help too late and missing witnesses. Kishi lived for her business and her customers, a true craftswoman. But not everything is as it seems, someone apparently harbored a deep hatred for her. Who has this horror on his conscience? ""My inner"&amp;" conviction said I was not a killer. I was a savior. I thought about how I would handle my next victim."" On examining magistrate Maud Gelderman and her team of investigative Ghent, the task of this murder to solve. The investigation leads them in a certa"&amp;"in direction, but the deeper they dig, the more suspects turn up there. ""We had to do something. But what? Misery can not be solved by no longer watching or not talk about it. Misery you solve just by taking something. ""Regniers Monique and her husband "&amp;"Jan, together had a thriving veterinary practice. Monique loves animals, her love for animals was brought up. Jan is the best thing that ever happened to her, unfortunately their happiness is brutally disrupted when Jan incurable appears to be ill, and al"&amp;"ways degenerates quickly. ""Here we could not do anything against it. That was then. And then it was different."" The memories are everywhere, Monique decides practice and home selling and moves into a small apartment in the center of Ghent and thus not o"&amp;"nly loses her love, but also her life. ""a busboy nobody was interested. I was not. I operated on behind plan. ""just before John became ill, he was on to something. Monique has to know where her husband was doing his job and is determined to finish and p"&amp;"ops it in full. All traces pointing in one direction. Monique is working as a plongeur in the kitchen Zuma, closer to the fire is almost impossible. Looking for that one missing link. ""And we're still making love, in my secret life."" Belinda Aebi has si"&amp;"x thrillers in her name, recently released its newest synthetic meat. Fake meat is my first encounter with Belinda Aebi. And I can say that Belinda was pleasantly managed to verrassen.Nepvlees consists of 51 short chapters, printed in a larger font, which"&amp;" is pleasant to read. The story is told in alternating perspective from the perpetrator and from investigating Maud Gelderman.Belinda Aebi has a smooth, rough, descriptive writing style. She knows in detail the atrocities to perfection to describe. The ho"&amp;"rrible scene I almost needle in my belly. Fake meat is equal to a good start, great sadistisch.Hoofdpersonage Maud Gelderman, investigating judge in Ghent detective, is no stranger to readers of Aebi's books. Synthetic meat is already the sixth thriller i"&amp;"n which a role for her play. Although there is a recurring character, the book Belinda Aebi have just read to standalone, here is deliberately chosen so that everyone can read her books. Really good, I do not know Maud, but the real lead is not reserved f"&amp;"or her in this story, but for the perpetrator. Aebi passes the culprit all right price and let you watch from the perpetrators brain, what is the motive of the perpetrator? Are we dealing with an unscrupulous crazy? Belinda even manage to you in some way "&amp;"show compassion to get the perpetrator. Which is on its way so keeps his reasons after the victim and a payback geeft.Nepvlees is different than most thrillers I read. A police thriller, which reads like looking at a police Flemish series. Not very scary,"&amp;" very impressive, beastly and strong. A book with extreme emotions, tough but loving. Synthetic meat has a very well-developed plot. With emotions and current topics taken from life; life, love, sickness and loss, goodbye and letting go. Belinda Aebi warn"&amp;"ed not have to go over the edge and to know in striking bold confrontational, violent themes such as animal welfare, animal suffering and the crisis in its story interwoven and displays a message. And will many animal lover at heart gaan.Nepvlees impressi"&amp;"ve thriller, Aebi warned not have to go over the edge too, what comes around goes around, recommended!")</f>
        <v>"Blackened woman on a teppan: chef himself toasted." Upscale Japanese restaurant Zuma, the High Gate in Ghent, is startled by the gruesome murder of their chef Kishi Takeda. Her charred body is found on the teppan, burned alive, a horror scenario sake. "A woman's body cut alive into slices. It was a little too complicated and too risky. The picture was only in my dreams. I chose the teppan . Slowly but surely. I would explain to her literally hot on their heels. "the fire was quickly on the spot, but Kishi will all help too late and missing witnesses. Kishi lived for her business and her customers, a true craftswoman. But not everything is as it seems, someone apparently harbored a deep hatred for her. Who has this horror on his conscience? "My inner conviction said I was not a killer. I was a savior. I thought about how I would handle my next victim." On examining magistrate Maud Gelderman and her team of investigative Ghent, the task of this murder to solve. The investigation leads them in a certain direction, but the deeper they dig, the more suspects turn up there. "We had to do something. But what? Misery can not be solved by no longer watching or not talk about it. Misery you solve just by taking something. "Regniers Monique and her husband Jan, together had a thriving veterinary practice. Monique loves animals, her love for animals was brought up. Jan is the best thing that ever happened to her, unfortunately their happiness is brutally disrupted when Jan incurable appears to be ill, and always degenerates quickly. "Here we could not do anything against it. That was then. And then it was different." The memories are everywhere, Monique decides practice and home selling and moves into a small apartment in the center of Ghent and thus not only loses her love, but also her life. "a busboy nobody was interested. I was not. I operated on behind plan. "just before John became ill, he was on to something. Monique has to know where her husband was doing his job and is determined to finish and pops it in full. All traces pointing in one direction. Monique is working as a plongeur in the kitchen Zuma, closer to the fire is almost impossible. Looking for that one missing link. "And we're still making love, in my secret life." Belinda Aebi has six thrillers in her name, recently released its newest synthetic meat. Fake meat is my first encounter with Belinda Aebi. And I can say that Belinda was pleasantly managed to verrassen.Nepvlees consists of 51 short chapters, printed in a larger font, which is pleasant to read. The story is told in alternating perspective from the perpetrator and from investigating Maud Gelderman.Belinda Aebi has a smooth, rough, descriptive writing style. She knows in detail the atrocities to perfection to describe. The horrible scene I almost needle in my belly. Fake meat is equal to a good start, great sadistisch.Hoofdpersonage Maud Gelderman, investigating judge in Ghent detective, is no stranger to readers of Aebi's books. Synthetic meat is already the sixth thriller in which a role for her play. Although there is a recurring character, the book Belinda Aebi have just read to standalone, here is deliberately chosen so that everyone can read her books. Really good, I do not know Maud, but the real lead is not reserved for her in this story, but for the perpetrator. Aebi passes the culprit all right price and let you watch from the perpetrators brain, what is the motive of the perpetrator? Are we dealing with an unscrupulous crazy? Belinda even manage to you in some way show compassion to get the perpetrator. Which is on its way so keeps his reasons after the victim and a payback geeft.Nepvlees is different than most thrillers I read. A police thriller, which reads like looking at a police Flemish series. Not very scary, very impressive, beastly and strong. A book with extreme emotions, tough but loving. Synthetic meat has a very well-developed plot. With emotions and current topics taken from life; life, love, sickness and loss, goodbye and letting go. Belinda Aebi warned not have to go over the edge and to know in striking bold confrontational, violent themes such as animal welfare, animal suffering and the crisis in its story interwoven and displays a message. And will many animal lover at heart gaan.Nepvlees impressive thriller, Aebi warned not have to go over the edge too, what comes around goes around, recommended!</v>
      </c>
    </row>
    <row r="860" ht="15.75" customHeight="1">
      <c r="A860" s="1">
        <v>858.0</v>
      </c>
      <c r="B860" s="3">
        <v>0.0</v>
      </c>
      <c r="C860" s="3">
        <v>0.0</v>
      </c>
      <c r="D860" s="3">
        <v>0.0</v>
      </c>
      <c r="E860" s="3" t="s">
        <v>863</v>
      </c>
      <c r="F860" s="3" t="str">
        <f>IFERROR(__xludf.DUMMYFUNCTION("GOOGLETRANSLATE(E860,""nl"",""en"")"),"Takes a long time coming in some shot .. Quite boring; woman in a house with agoraphobia looking at her neighbors and describe .. until finally happens.")</f>
        <v>Takes a long time coming in some shot .. Quite boring; woman in a house with agoraphobia looking at her neighbors and describe .. until finally happens.</v>
      </c>
    </row>
    <row r="861" ht="15.75" customHeight="1">
      <c r="A861" s="1">
        <v>859.0</v>
      </c>
      <c r="B861" s="3">
        <v>0.0</v>
      </c>
      <c r="C861" s="3">
        <v>0.0</v>
      </c>
      <c r="D861" s="3">
        <v>0.0</v>
      </c>
      <c r="E861" s="3" t="s">
        <v>864</v>
      </c>
      <c r="F861" s="3" t="str">
        <f>IFERROR(__xludf.DUMMYFUNCTION("GOOGLETRANSLATE(E861,""nl"",""en"")"),"Patricia Cornwell I've read a lot of thrillers, but in my opinion is really one of the least successful. On the occasion of the book week or the week of the exciting book are renowned writers ever asked specifically for that week to deliver story to write"&amp;". Often this results in a short novel on which I think one which still had something unfinished on the shelf are .... Well, that's exactly the image I have now that I've read Risk. certainly not the level of Scarpetta thrillers her. Not that Cornwell with"&amp;" could not get her new creation Geronimo that level, on the contrary, but there must be more energy must be stopped and the story and the plot are better developed. Now she has committed too easily made from.")</f>
        <v>Patricia Cornwell I've read a lot of thrillers, but in my opinion is really one of the least successful. On the occasion of the book week or the week of the exciting book are renowned writers ever asked specifically for that week to deliver story to write. Often this results in a short novel on which I think one which still had something unfinished on the shelf are .... Well, that's exactly the image I have now that I've read Risk. certainly not the level of Scarpetta thrillers her. Not that Cornwell with could not get her new creation Geronimo that level, on the contrary, but there must be more energy must be stopped and the story and the plot are better developed. Now she has committed too easily made from.</v>
      </c>
    </row>
    <row r="862" ht="15.75" customHeight="1">
      <c r="A862" s="1">
        <v>860.0</v>
      </c>
      <c r="B862" s="3">
        <v>0.0</v>
      </c>
      <c r="C862" s="3">
        <v>0.0</v>
      </c>
      <c r="D862" s="3">
        <v>1.0</v>
      </c>
      <c r="E862" s="3" t="s">
        <v>865</v>
      </c>
      <c r="F862" s="3" t="str">
        <f>IFERROR(__xludf.DUMMYFUNCTION("GOOGLETRANSLATE(E862,""nl"",""en"")"),"Charlotte Carter works as a freelance editor and proofreader. She has lived in France, North Africa, Canada and Chicago. Currently she lives in New York. Carter is a big fan of mystery fiction and film noir. Previously published her novel Walking Bones an"&amp;"d she is also the author of the Cook County Mystery reeks.Carters solid main character Nanette uttered for the first time in the book Rhode Island Red (1997), then in Drumsticks (2000) now she is back in Coq au Vin. a little crazy, but somewhat naive, des"&amp;"pite everything she has been through these first three titles in the series appeared in June 2010 for the first time in Dutch translation was published by Lebowski.Nanette, in one way or another, disarming, impulsive, . The saxophonist is dumped by her bo"&amp;"yfriend Griffin. While having dinner with her mother reveals that her aunt Vivian, who lives in Paris, is in trouble. Nanette goes to Paris to help her aunt. At the address, a hotel, Vivian turns out to be more. Nanette seeks. She meets Andre, a violinist"&amp;". She pulls quickly with him and together they search verder.Het book remains rather superficial, until the end, where the whole story Nanette and her quest again let pass by in Paris. Only then will the book somewhat depth in.Coq au vin is ideal as a sna"&amp;"ck. It has most resembled chicklit with a dash of excitement. In short, no pompous literature, but a book that reads quickly and easily away and you do not too much to have to think.")</f>
        <v>Charlotte Carter works as a freelance editor and proofreader. She has lived in France, North Africa, Canada and Chicago. Currently she lives in New York. Carter is a big fan of mystery fiction and film noir. Previously published her novel Walking Bones and she is also the author of the Cook County Mystery reeks.Carters solid main character Nanette uttered for the first time in the book Rhode Island Red (1997), then in Drumsticks (2000) now she is back in Coq au Vin. a little crazy, but somewhat naive, despite everything she has been through these first three titles in the series appeared in June 2010 for the first time in Dutch translation was published by Lebowski.Nanette, in one way or another, disarming, impulsive, . The saxophonist is dumped by her boyfriend Griffin. While having dinner with her mother reveals that her aunt Vivian, who lives in Paris, is in trouble. Nanette goes to Paris to help her aunt. At the address, a hotel, Vivian turns out to be more. Nanette seeks. She meets Andre, a violinist. She pulls quickly with him and together they search verder.Het book remains rather superficial, until the end, where the whole story Nanette and her quest again let pass by in Paris. Only then will the book somewhat depth in.Coq au vin is ideal as a snack. It has most resembled chicklit with a dash of excitement. In short, no pompous literature, but a book that reads quickly and easily away and you do not too much to have to think.</v>
      </c>
    </row>
    <row r="863" ht="15.75" customHeight="1">
      <c r="A863" s="1">
        <v>861.0</v>
      </c>
      <c r="B863" s="3">
        <v>0.0</v>
      </c>
      <c r="C863" s="3">
        <v>0.0</v>
      </c>
      <c r="D863" s="3">
        <v>0.0</v>
      </c>
      <c r="E863" s="3" t="s">
        <v>866</v>
      </c>
      <c r="F863" s="3" t="str">
        <f>IFERROR(__xludf.DUMMYFUNCTION("GOOGLETRANSLATE(E863,""nl"",""en"")"),"The story is about the political vicissitudes of various parties for a new mayor in Utrecht.Maar one girl is found in a building on the site where a mosque was crucified komt.Ze. .Can really no more than a fifth of make me too little tension, plot was eas"&amp;"ily guessed by the many mistakes and took the reading declined. And orinaliteit and psychology was not really in too. And that is strange when you consider that it participates in an investigative psychologist.")</f>
        <v>The story is about the political vicissitudes of various parties for a new mayor in Utrecht.Maar one girl is found in a building on the site where a mosque was crucified komt.Ze. .Can really no more than a fifth of make me too little tension, plot was easily guessed by the many mistakes and took the reading declined. And orinaliteit and psychology was not really in too. And that is strange when you consider that it participates in an investigative psychologist.</v>
      </c>
    </row>
    <row r="864" ht="15.75" customHeight="1">
      <c r="A864" s="1">
        <v>862.0</v>
      </c>
      <c r="B864" s="3">
        <v>0.0</v>
      </c>
      <c r="C864" s="3">
        <v>0.0</v>
      </c>
      <c r="D864" s="3">
        <v>0.0</v>
      </c>
      <c r="E864" s="3" t="s">
        <v>867</v>
      </c>
      <c r="F864" s="3" t="str">
        <f>IFERROR(__xludf.DUMMYFUNCTION("GOOGLETRANSLATE(E864,""nl"",""en"")"),"I found it very weakly and actually start saai.Verder in the book was reading it more exciting to. However voorspelbaar.Boek is easy to lezen.Was be disappointed.")</f>
        <v>I found it very weakly and actually start saai.Verder in the book was reading it more exciting to. However voorspelbaar.Boek is easy to lezen.Was be disappointed.</v>
      </c>
    </row>
    <row r="865" ht="15.75" customHeight="1">
      <c r="A865" s="1">
        <v>863.0</v>
      </c>
      <c r="B865" s="3">
        <v>1.0</v>
      </c>
      <c r="C865" s="3">
        <v>1.0</v>
      </c>
      <c r="D865" s="3">
        <v>1.0</v>
      </c>
      <c r="E865" s="3" t="s">
        <v>868</v>
      </c>
      <c r="F865" s="3" t="str">
        <f>IFERROR(__xludf.DUMMYFUNCTION("GOOGLETRANSLATE(E865,""nl"",""en"")"),"This book will take you to all sorts of weird stories in North Holland. Very nice if you live there yourself, because you really going to recognize places and stories. But there are also a lot of stories. You are driven differently at certain places kijke"&amp;"n.Het begins with true or false. The author explains you some things. You should consider whether it is true or not. Answers are back of the book. Very nice but the Bijlmer pass along to denken.Volendam, Heemstede, Hoogwoud. The Bijlmer remains with me, b"&amp;"ecause I really wonder what question is then covered up. Each story is about myths and legends, history, disappearances, murder cases or other things that raise questions. The house with the heads on the Keizersgracht. That's really bloody. Yet a feeling "&amp;"goose bumps I got it. Also check you wrote to Mr. Robb, when he no books yet. Perhaps this story was the nudge to put it writing? There are about 32 short stories. Now a few examples that really bijblijven.De Sommeltjes Texel me. I really knew nothing of."&amp;" Be still been some time on the island. But actually it is never noticed. Very nice story about this particular eilandbewoners.De Plankenau Haarlem. I've seen a film about and remember it really well. And you can help them solve the beheading of Rippelda "&amp;"ook.Noord Holland Riddles. But whether you will succeed? The ghost ship Zaandam I found very special. My grandfather has there ever been on. That's always stuck with me. It also called back memories of my grandfather. He has always lived in the North Holl"&amp;"and canal. I always liked ships (and still is) very pretty to look at. That I could do hours as I was with my grandparents. So called it a piece of sentiment to me and that's always a shot in the roos.De way of writing some of this time. At other times it"&amp;" is a bit old Dutch and they speak a little bit flat North Holland or Western Frisian. I recognize it immediately. For example, some people still talk here. Especially if you're among them ;-). It feels like a piece of home, which is very well conceived. "&amp;"The author has chosen everything to perfection. Sometimes he did not go because there was not more information, but allow far enough away to your dream away in my North Holland! Highly recommended if you like mystery stories! I give this time a figure. I "&amp;"do that quite often. It gets me a 7.5 ;-). That number was in my head after closing the book. That amounts to 3.75 stars.")</f>
        <v>This book will take you to all sorts of weird stories in North Holland. Very nice if you live there yourself, because you really going to recognize places and stories. But there are also a lot of stories. You are driven differently at certain places kijken.Het begins with true or false. The author explains you some things. You should consider whether it is true or not. Answers are back of the book. Very nice but the Bijlmer pass along to denken.Volendam, Heemstede, Hoogwoud. The Bijlmer remains with me, because I really wonder what question is then covered up. Each story is about myths and legends, history, disappearances, murder cases or other things that raise questions. The house with the heads on the Keizersgracht. That's really bloody. Yet a feeling goose bumps I got it. Also check you wrote to Mr. Robb, when he no books yet. Perhaps this story was the nudge to put it writing? There are about 32 short stories. Now a few examples that really bijblijven.De Sommeltjes Texel me. I really knew nothing of. Be still been some time on the island. But actually it is never noticed. Very nice story about this particular eilandbewoners.De Plankenau Haarlem. I've seen a film about and remember it really well. And you can help them solve the beheading of Rippelda ook.Noord Holland Riddles. But whether you will succeed? The ghost ship Zaandam I found very special. My grandfather has there ever been on. That's always stuck with me. It also called back memories of my grandfather. He has always lived in the North Holland canal. I always liked ships (and still is) very pretty to look at. That I could do hours as I was with my grandparents. So called it a piece of sentiment to me and that's always a shot in the roos.De way of writing some of this time. At other times it is a bit old Dutch and they speak a little bit flat North Holland or Western Frisian. I recognize it immediately. For example, some people still talk here. Especially if you're among them ;-). It feels like a piece of home, which is very well conceived. The author has chosen everything to perfection. Sometimes he did not go because there was not more information, but allow far enough away to your dream away in my North Holland! Highly recommended if you like mystery stories! I give this time a figure. I do that quite often. It gets me a 7.5 ;-). That number was in my head after closing the book. That amounts to 3.75 stars.</v>
      </c>
    </row>
    <row r="866" ht="15.75" customHeight="1">
      <c r="A866" s="1">
        <v>864.0</v>
      </c>
      <c r="B866" s="3">
        <v>0.0</v>
      </c>
      <c r="C866" s="3">
        <v>1.0</v>
      </c>
      <c r="D866" s="3">
        <v>1.0</v>
      </c>
      <c r="E866" s="3" t="s">
        <v>869</v>
      </c>
      <c r="F866" s="3" t="str">
        <f>IFERROR(__xludf.DUMMYFUNCTION("GOOGLETRANSLATE(E866,""nl"",""en"")"),"This book connects directly to the latter part of Witness, in which a major event in the history of protagonist Joona Linna (deliberately let ""disappearance"" of his wife and daughter) is made known to the readers and Sleep violent and thrilling sequel g"&amp;"ets. Joona gets unexpectedly for the second time in making his life Jurek Walter, the criminal who is also responsible for the forced separation Joona had to go through him and his life long been haunted. Inevitable, but nonetheless terrible. A jet-black "&amp;"shadow like a suffocating blanket over his life hangt.Walter is a long time, completely separate, enclosed in what may be called almost a private clinic for him and escapes consistently to further investigate old crimes he has committed or possible at was"&amp;" involved. Nothing is in the 13th year of his imprisonment came to light, not some alleged crime / disappearance opgelost.Als suddenly a young man turns up the missing / murdered was considered the focus Jureks past at the national department and certainl"&amp;"y when Joona weather abound . The sister of the man seem still to live, the only young man, Mikael can give no clue where they (and maybe more victims) is located. What happened, how come suddenly after so many years past and the alleged suspect Jurek Wal"&amp;"ter topical again? Riddles for Joona Linna. Jurek, darkly associated with unproven disappearances and killings, is apparently little action during the story, but rules over the fear that is felt in the clinic and seems despite its isolated status even out"&amp;"side the clinic influence. Is there an accomplice? Jurek is a stranger, who he is, where he comes from, what is the background of his actions? A difficult search for team Joona which still in the dark touch and virtually no clues found in the present or p"&amp;"ast. This requires a special, unusual and dangerous action and this action pays op.Een excellent story this 4th book by Lars Kepler not let go, holding constant tension and fear and oppression continues to keep going. Tragedy, human power and impotence, c"&amp;"ruelty, death and unresolved past play an important role and come here together. Tension everywhere, nerve-racking events and violence on an exceptional scale introduce the reader to an unlikely world with unpredictable actions that end up in a rapidly al"&amp;"so to the unexpected end leidt.Hoewel .... there's actually been a clear end or a plot that the reader satisfied the book can close? The denouement comes, increasingly it is clear, but the last chapter still has a bitter and gnawing sense of ignorance cau"&amp;"ses. Keep it here? Is this the introduction to another book? Joona disappear from the shelves of Swedish thrillers or Lars Kepler has something else in store? By design, the basic data and the relative reality of situations and locations a film version of"&amp;" the story would be easily possible and in my view be worth - it would provide an unprecedented exciting movie.")</f>
        <v>This book connects directly to the latter part of Witness, in which a major event in the history of protagonist Joona Linna (deliberately let "disappearance" of his wife and daughter) is made known to the readers and Sleep violent and thrilling sequel gets. Joona gets unexpectedly for the second time in making his life Jurek Walter, the criminal who is also responsible for the forced separation Joona had to go through him and his life long been haunted. Inevitable, but nonetheless terrible. A jet-black shadow like a suffocating blanket over his life hangt.Walter is a long time, completely separate, enclosed in what may be called almost a private clinic for him and escapes consistently to further investigate old crimes he has committed or possible at was involved. Nothing is in the 13th year of his imprisonment came to light, not some alleged crime / disappearance opgelost.Als suddenly a young man turns up the missing / murdered was considered the focus Jureks past at the national department and certainly when Joona weather abound . The sister of the man seem still to live, the only young man, Mikael can give no clue where they (and maybe more victims) is located. What happened, how come suddenly after so many years past and the alleged suspect Jurek Walter topical again? Riddles for Joona Linna. Jurek, darkly associated with unproven disappearances and killings, is apparently little action during the story, but rules over the fear that is felt in the clinic and seems despite its isolated status even outside the clinic influence. Is there an accomplice? Jurek is a stranger, who he is, where he comes from, what is the background of his actions? A difficult search for team Joona which still in the dark touch and virtually no clues found in the present or past. This requires a special, unusual and dangerous action and this action pays op.Een excellent story this 4th book by Lars Kepler not let go, holding constant tension and fear and oppression continues to keep going. Tragedy, human power and impotence, cruelty, death and unresolved past play an important role and come here together. Tension everywhere, nerve-racking events and violence on an exceptional scale introduce the reader to an unlikely world with unpredictable actions that end up in a rapidly also to the unexpected end leidt.Hoewel .... there's actually been a clear end or a plot that the reader satisfied the book can close? The denouement comes, increasingly it is clear, but the last chapter still has a bitter and gnawing sense of ignorance causes. Keep it here? Is this the introduction to another book? Joona disappear from the shelves of Swedish thrillers or Lars Kepler has something else in store? By design, the basic data and the relative reality of situations and locations a film version of the story would be easily possible and in my view be worth - it would provide an unprecedented exciting movie.</v>
      </c>
    </row>
    <row r="867" ht="15.75" customHeight="1">
      <c r="A867" s="1">
        <v>865.0</v>
      </c>
      <c r="B867" s="3">
        <v>1.0</v>
      </c>
      <c r="C867" s="3">
        <v>1.0</v>
      </c>
      <c r="D867" s="3">
        <v>1.0</v>
      </c>
      <c r="E867" s="3" t="s">
        <v>870</v>
      </c>
      <c r="F867" s="3" t="str">
        <f>IFERROR(__xludf.DUMMYFUNCTION("GOOGLETRANSLATE(E867,""nl"",""en"")"),"Lullaby is the fourth installment in the thriller series about Olivia Rönning and Tom Stilton. However, it appears this book to read fine (or listen) to be as stand-alone.Het all seems separate from stand apart. The prologue, coming equally well, the stor"&amp;"y of Muriel, the story of the two boys and the story of the murder investigation team Mette. Nice is it to see that become the stories slowly interwoven and the ingenious works. The epilogue about the perfect af.Het police team and the research is put dow"&amp;"n realistic. The main characters also get information about their private lives. In it you notice that there have been previous books, but it is not bothersome. The combination of characters in the police team is good gekozen.Als audiobook is the story ve"&amp;"ry well follow. The reading voice is pleasant and at a good pace and rhythm. Dialogs it is clear who is saying what. With exciting plays captivates the voice and precisely set the right tone. It is an audiobook that invites continue to listen to. The alte"&amp;"rnation between the storylines are just right to be elected and to give volgen.De many took everything early confusion, where the reader with a book quick look back to a previous page is not possible in an audio book. Taking notes could, but the story con"&amp;"tinues. The choice then but to keep listening hoping that continues to follow storyline is the only option. At Lullaby works fine, the characters appear frequently in Chapters and the listener you get used to the names and klanken.Een exciting story, with"&amp;" a base of the refugees and the crime that can easily abuse of make. As long team Mette engaged therewith, the latter is at least not so simple.")</f>
        <v>Lullaby is the fourth installment in the thriller series about Olivia Rönning and Tom Stilton. However, it appears this book to read fine (or listen) to be as stand-alone.Het all seems separate from stand apart. The prologue, coming equally well, the story of Muriel, the story of the two boys and the story of the murder investigation team Mette. Nice is it to see that become the stories slowly interwoven and the ingenious works. The epilogue about the perfect af.Het police team and the research is put down realistic. The main characters also get information about their private lives. In it you notice that there have been previous books, but it is not bothersome. The combination of characters in the police team is good gekozen.Als audiobook is the story very well follow. The reading voice is pleasant and at a good pace and rhythm. Dialogs it is clear who is saying what. With exciting plays captivates the voice and precisely set the right tone. It is an audiobook that invites continue to listen to. The alternation between the storylines are just right to be elected and to give volgen.De many took everything early confusion, where the reader with a book quick look back to a previous page is not possible in an audio book. Taking notes could, but the story continues. The choice then but to keep listening hoping that continues to follow storyline is the only option. At Lullaby works fine, the characters appear frequently in Chapters and the listener you get used to the names and klanken.Een exciting story, with a base of the refugees and the crime that can easily abuse of make. As long team Mette engaged therewith, the latter is at least not so simple.</v>
      </c>
    </row>
    <row r="868" ht="15.75" customHeight="1">
      <c r="A868" s="1">
        <v>866.0</v>
      </c>
      <c r="B868" s="3">
        <v>1.0</v>
      </c>
      <c r="C868" s="3">
        <v>1.0</v>
      </c>
      <c r="D868" s="3">
        <v>1.0</v>
      </c>
      <c r="E868" s="3" t="s">
        <v>871</v>
      </c>
      <c r="F868" s="3" t="str">
        <f>IFERROR(__xludf.DUMMYFUNCTION("GOOGLETRANSLATE(E868,""nl"",""en"")"),"We go back in time to 1963. In Brighton, England. Dottie and Mary are two friends who are polar opposites. Opposites attract each other really sure. They met at the age of 8 years and grow up together. You shy Dottie one hand and the blabbermouth Mary on "&amp;"the other. As each child they have their dreams about the future. When one is simply finding the love of her life, get married and form a family. Upon reaching the other girl dreams a little further, she wants to be an artist in Paris. This novel is all a"&amp;"bout is the bigger and the maturing of the two girls. With all the obstacles that children and adolescents experience later. First, simply cycling with no hands, escape from home. Later, go out together, the first kiss and eventually fall in love. But as "&amp;"always, life does not always do what one wants, and things happen that might not happen. How do the girls deal with this? Will their friendship survive it all? The author has written a very readable. The life of the girls will be discussed. But this story"&amp;" is not predictable. Nothing happened as it should happen. If you think you know how it's going to change anything in the story. Keep your handkerchief at hand because the end is really not as it should zijn.Voor me personally: A beautiful reading experie"&amp;"nce richer.")</f>
        <v>We go back in time to 1963. In Brighton, England. Dottie and Mary are two friends who are polar opposites. Opposites attract each other really sure. They met at the age of 8 years and grow up together. You shy Dottie one hand and the blabbermouth Mary on the other. As each child they have their dreams about the future. When one is simply finding the love of her life, get married and form a family. Upon reaching the other girl dreams a little further, she wants to be an artist in Paris. This novel is all about is the bigger and the maturing of the two girls. With all the obstacles that children and adolescents experience later. First, simply cycling with no hands, escape from home. Later, go out together, the first kiss and eventually fall in love. But as always, life does not always do what one wants, and things happen that might not happen. How do the girls deal with this? Will their friendship survive it all? The author has written a very readable. The life of the girls will be discussed. But this story is not predictable. Nothing happened as it should happen. If you think you know how it's going to change anything in the story. Keep your handkerchief at hand because the end is really not as it should zijn.Voor me personally: A beautiful reading experience richer.</v>
      </c>
    </row>
    <row r="869" ht="15.75" customHeight="1">
      <c r="A869" s="1">
        <v>867.0</v>
      </c>
      <c r="B869" s="3">
        <v>0.0</v>
      </c>
      <c r="C869" s="3">
        <v>0.0</v>
      </c>
      <c r="D869" s="3">
        <v>0.0</v>
      </c>
      <c r="E869" s="3" t="s">
        <v>872</v>
      </c>
      <c r="F869" s="3" t="str">
        <f>IFERROR(__xludf.DUMMYFUNCTION("GOOGLETRANSLATE(E869,""nl"",""en"")"),"Again a book by Judith Fisherman with a highly improbable story, as Antidote and Ysabella. Her writing style also can not charm me and thought I had now only confirmed after reading all Ysabella: I will NEVER read anything about her, because I think it's "&amp;"a waste of my time.")</f>
        <v>Again a book by Judith Fisherman with a highly improbable story, as Antidote and Ysabella. Her writing style also can not charm me and thought I had now only confirmed after reading all Ysabella: I will NEVER read anything about her, because I think it's a waste of my time.</v>
      </c>
    </row>
    <row r="870" ht="15.75" customHeight="1">
      <c r="A870" s="1">
        <v>868.0</v>
      </c>
      <c r="B870" s="3">
        <v>1.0</v>
      </c>
      <c r="C870" s="3">
        <v>1.0</v>
      </c>
      <c r="D870" s="3">
        <v>1.0</v>
      </c>
      <c r="E870" s="3" t="s">
        <v>873</v>
      </c>
      <c r="F870" s="3" t="str">
        <f>IFERROR(__xludf.DUMMYFUNCTION("GOOGLETRANSLATE(E870,""nl"",""en"")"),"I bought this book in a spontaneous mood - I had never heard of it, stopping on Instagram saw and thought ""gosh, like,"" went Bookdepository and ordered him. I'm a bit ashamed to admit that this was the first Stephen King book I've read. I have previousl"&amp;"y attempted ventured Carrie and 22-11-1963, but first took me out and the second was so thick, I did neither of them read. This non-fiction he spoke to me, however aan.Op the back of the book says' part memoir, part master ""and that's exactly what it is "&amp;"(although King himself says several times in the book that it is not his goal is a memoir writing). The memoir section even for me the best and most interesting of the entire book, what a pity it was that it was all at the beginning. In this section you c"&amp;"an read about King's youth, how he started writing for the first times he was successful as a writer. Something I do not know but here came to the fore is that Stephen King has a great sense of humor: I had several times loud chuckle (sorry I used the wor"&amp;"d 'chuckle' use here, I think it is a terrible word. But what can you do). In addition, it was just fun to read what started one of the most famous writers of our time. Because it went so not all alike without a hitch, and also the great Stephen King has "&amp;"received many rejections before it succeeded once. But of course you know you read all that it is a success and that it will succeed him eventually. Delicious, such succesverhaal.Vervolgens goes the rest of the book on the writing box, and everything that"&amp;" comes with it. It's about the technology behind the writing itself, the best situation to write the theme theme and plot, to: how to get your work published? King discusses many and a wide range of topics in relatively few pages. I found it very interest"&amp;"ing to read, there were all the useful tips and things where I've never thought about it. Especially the part about editing I found interesting: how so your first draft is a second and a third. It was a pity that he was trying to cram it all in such a sma"&amp;"ll book. It had me a little more extensive liked, with more examples. In addition, there was my feeling not a structure in the topics he discusses and the tips he gives - it was a bit confusing. Because many people this is a 'indispensable book for all wr"&amp;"iters' call, I was expecting for some reason a structured layout with tips that were easy to find, more like a textbook. But it really reads like a novel, which of course also has an advantage: it reads should be tasty and quick weg.Wat it is said in that"&amp;" Stephen King writes about what he obviously knows what he will find fine, all based on his style and his way of writing. He's just like his often the only way, which of course is not true. Perhaps in its genre however, he is finally one of the most impor"&amp;"tant writers in the horror and thriller genre, but the tips do not cover every kind of writing. Although I thought it was a very useful and interesting book that nice wegleest by the alternate content and anecdotes about King's personal life, and certainl"&amp;"y a good addition for people who want to try their luck in the writing box.")</f>
        <v>I bought this book in a spontaneous mood - I had never heard of it, stopping on Instagram saw and thought "gosh, like," went Bookdepository and ordered him. I'm a bit ashamed to admit that this was the first Stephen King book I've read. I have previously attempted ventured Carrie and 22-11-1963, but first took me out and the second was so thick, I did neither of them read. This non-fiction he spoke to me, however aan.Op the back of the book says' part memoir, part master "and that's exactly what it is (although King himself says several times in the book that it is not his goal is a memoir writing). The memoir section even for me the best and most interesting of the entire book, what a pity it was that it was all at the beginning. In this section you can read about King's youth, how he started writing for the first times he was successful as a writer. Something I do not know but here came to the fore is that Stephen King has a great sense of humor: I had several times loud chuckle (sorry I used the word 'chuckle' use here, I think it is a terrible word. But what can you do). In addition, it was just fun to read what started one of the most famous writers of our time. Because it went so not all alike without a hitch, and also the great Stephen King has received many rejections before it succeeded once. But of course you know you read all that it is a success and that it will succeed him eventually. Delicious, such succesverhaal.Vervolgens goes the rest of the book on the writing box, and everything that comes with it. It's about the technology behind the writing itself, the best situation to write the theme theme and plot, to: how to get your work published? King discusses many and a wide range of topics in relatively few pages. I found it very interesting to read, there were all the useful tips and things where I've never thought about it. Especially the part about editing I found interesting: how so your first draft is a second and a third. It was a pity that he was trying to cram it all in such a small book. It had me a little more extensive liked, with more examples. In addition, there was my feeling not a structure in the topics he discusses and the tips he gives - it was a bit confusing. Because many people this is a 'indispensable book for all writers' call, I was expecting for some reason a structured layout with tips that were easy to find, more like a textbook. But it really reads like a novel, which of course also has an advantage: it reads should be tasty and quick weg.Wat it is said in that Stephen King writes about what he obviously knows what he will find fine, all based on his style and his way of writing. He's just like his often the only way, which of course is not true. Perhaps in its genre however, he is finally one of the most important writers in the horror and thriller genre, but the tips do not cover every kind of writing. Although I thought it was a very useful and interesting book that nice wegleest by the alternate content and anecdotes about King's personal life, and certainly a good addition for people who want to try their luck in the writing box.</v>
      </c>
    </row>
    <row r="871" ht="15.75" customHeight="1">
      <c r="A871" s="1">
        <v>869.0</v>
      </c>
      <c r="B871" s="3">
        <v>1.0</v>
      </c>
      <c r="C871" s="3">
        <v>1.0</v>
      </c>
      <c r="D871" s="3">
        <v>1.0</v>
      </c>
      <c r="E871" s="3" t="s">
        <v>874</v>
      </c>
      <c r="F871" s="3" t="str">
        <f>IFERROR(__xludf.DUMMYFUNCTION("GOOGLETRANSLATE(E871,""nl"",""en"")"),"What a great book! Easy to read, and very amusing! The story is a bit unreal and here and there some ""distasteful"" but that can not spoil the fun! A perfect book for your holiday eg in France!")</f>
        <v>What a great book! Easy to read, and very amusing! The story is a bit unreal and here and there some "distasteful" but that can not spoil the fun! A perfect book for your holiday eg in France!</v>
      </c>
    </row>
    <row r="872" ht="15.75" customHeight="1">
      <c r="A872" s="1">
        <v>870.0</v>
      </c>
      <c r="B872" s="3">
        <v>0.0</v>
      </c>
      <c r="C872" s="3">
        <v>0.0</v>
      </c>
      <c r="D872" s="3">
        <v>1.0</v>
      </c>
      <c r="E872" s="3" t="s">
        <v>875</v>
      </c>
      <c r="F872" s="3" t="str">
        <f>IFERROR(__xludf.DUMMYFUNCTION("GOOGLETRANSLATE(E872,""nl"",""en"")"),"Behind closed doors was the debut thriller very well received in England. The Dutch market now comes the turn. B.A. Paris, Franco-Irish descent, is not faced with the closed doors of the book, on the contrary! A bestseller immediately plenty of touch ... "&amp;"For dessert comes after another storming a film. A genuine dream debut. Dutch publishers put a brilliant marketing performance driven by the book in a very professional manner to promote and advance potential buyers to attract. Congratulations, Ambo | ! A"&amp;"nthos Grace is married to the successful lawyer Jack; the outside world a brilliant and beautiful combination. Grace has a younger sister, Millie, who suffers from Down syndrome. Where is Grace, you see Jack and vice versa. They are inseparable, the two l"&amp;"ovebirds. Both unemployed and Grace busy with Jack are also fond of Millie, who will also make its appearance at the couple home and live in. Question is this very beautiful picture is correct it all? This should -it can not otherwise be the basis for a h"&amp;"ugely exciting psychological thriller ... two main lines: one in the present, which very often is interspersed with a story from the past. Step by step, join the reader into the lives of the main characters and get close and personal with the characters o"&amp;"f Grace and Jack. Good for the voltage alternating jumps in time, so you would think ... But not for the reader! The story is rather predictable and sometimes implausible. Without too much of the plot to release too: how does all this as simple hidden fro"&amp;"m the outside world? Almost impossible ... but it could be in behind closed doors. There's underlying tension in the air, indeed ... but that tension is not really up to the surface. In contrast to the experiences of the majority of female readers, and he"&amp;"re the shoe pinches perhaps, I find this book a very personal level and especially disappointing thriller. The disappointment is great. It is clearly a novel written in the body of a female publiek.De simple, but certainly accessible writing style and lan"&amp;"guage, however, guarantee a quick read in turn. You have the book in a few hours off. The benefit of the doubt, then, in the hope that the next thriller from the author is a stunner. For male readers!")</f>
        <v>Behind closed doors was the debut thriller very well received in England. The Dutch market now comes the turn. B.A. Paris, Franco-Irish descent, is not faced with the closed doors of the book, on the contrary! A bestseller immediately plenty of touch ... For dessert comes after another storming a film. A genuine dream debut. Dutch publishers put a brilliant marketing performance driven by the book in a very professional manner to promote and advance potential buyers to attract. Congratulations, Ambo | ! Anthos Grace is married to the successful lawyer Jack; the outside world a brilliant and beautiful combination. Grace has a younger sister, Millie, who suffers from Down syndrome. Where is Grace, you see Jack and vice versa. They are inseparable, the two lovebirds. Both unemployed and Grace busy with Jack are also fond of Millie, who will also make its appearance at the couple home and live in. Question is this very beautiful picture is correct it all? This should -it can not otherwise be the basis for a hugely exciting psychological thriller ... two main lines: one in the present, which very often is interspersed with a story from the past. Step by step, join the reader into the lives of the main characters and get close and personal with the characters of Grace and Jack. Good for the voltage alternating jumps in time, so you would think ... But not for the reader! The story is rather predictable and sometimes implausible. Without too much of the plot to release too: how does all this as simple hidden from the outside world? Almost impossible ... but it could be in behind closed doors. There's underlying tension in the air, indeed ... but that tension is not really up to the surface. In contrast to the experiences of the majority of female readers, and here the shoe pinches perhaps, I find this book a very personal level and especially disappointing thriller. The disappointment is great. It is clearly a novel written in the body of a female publiek.De simple, but certainly accessible writing style and language, however, guarantee a quick read in turn. You have the book in a few hours off. The benefit of the doubt, then, in the hope that the next thriller from the author is a stunner. For male readers!</v>
      </c>
    </row>
    <row r="873" ht="15.75" customHeight="1">
      <c r="A873" s="1">
        <v>871.0</v>
      </c>
      <c r="B873" s="3">
        <v>0.0</v>
      </c>
      <c r="C873" s="3">
        <v>1.0</v>
      </c>
      <c r="D873" s="3">
        <v>1.0</v>
      </c>
      <c r="E873" s="3" t="s">
        <v>876</v>
      </c>
      <c r="F873" s="3" t="str">
        <f>IFERROR(__xludf.DUMMYFUNCTION("GOOGLETRANSLATE(E873,""nl"",""en"")"),"""Fear Me 'is about Juliet has long is in a mental hospital. Since she stopped did she not talk to anyone until one day Adam comes to her and trapped her in that establishment. They do not say much to each other. The communication is getting better as tim"&amp;"e goes on, but storms are all soldiers in their small room and take Adam and mee.Juliet Juliet wakes up and finds out that the head of the army base, where they are currently located, called Warner has an unhealthy desire for her. She flees with Adam.Supe"&amp;"rspannend story. It is not only futuristic but there's plenty of magic. Very exciting and very psychologically. Juliet has a lot of trouble with her gift and thinks she's sick, though. They therefore is very much in, in the book. She has all the time to s"&amp;"truggle with thoughts as I am very well, or am I crazy. The chapters are quite long, but usually look right through it. The language is sometimes a bit complicated, but that's not really big impact.")</f>
        <v>"Fear Me 'is about Juliet has long is in a mental hospital. Since she stopped did she not talk to anyone until one day Adam comes to her and trapped her in that establishment. They do not say much to each other. The communication is getting better as time goes on, but storms are all soldiers in their small room and take Adam and mee.Juliet Juliet wakes up and finds out that the head of the army base, where they are currently located, called Warner has an unhealthy desire for her. She flees with Adam.Superspannend story. It is not only futuristic but there's plenty of magic. Very exciting and very psychologically. Juliet has a lot of trouble with her gift and thinks she's sick, though. They therefore is very much in, in the book. She has all the time to struggle with thoughts as I am very well, or am I crazy. The chapters are quite long, but usually look right through it. The language is sometimes a bit complicated, but that's not really big impact.</v>
      </c>
    </row>
    <row r="874" ht="15.75" customHeight="1">
      <c r="A874" s="1">
        <v>872.0</v>
      </c>
      <c r="B874" s="3">
        <v>1.0</v>
      </c>
      <c r="C874" s="3">
        <v>1.0</v>
      </c>
      <c r="D874" s="3">
        <v>1.0</v>
      </c>
      <c r="E874" s="3" t="s">
        <v>877</v>
      </c>
      <c r="F874" s="3" t="str">
        <f>IFERROR(__xludf.DUMMYFUNCTION("GOOGLETRANSLATE(E874,""nl"",""en"")"),"Kismet had great appeal in the description. The twenty-nine Moira Singer knows love only from movies and songs, good safe distance. Only when they met at a party five years older Finn teaches them to think with her heart. During a hot weekend in the middl"&amp;"e of summer, it feels like they are destined, or as Finn puts it, this is kismet.Dat I (and everyone else) should read Kismet is a beautiful kind of fate. The story but the underlying themes are written me the body, I got all choked up. I would not cease "&amp;"to reveal much about, but if you like a well written love story with a twist, then Kismet jou.Ik something to look forward to the next book by Stefan.")</f>
        <v>Kismet had great appeal in the description. The twenty-nine Moira Singer knows love only from movies and songs, good safe distance. Only when they met at a party five years older Finn teaches them to think with her heart. During a hot weekend in the middle of summer, it feels like they are destined, or as Finn puts it, this is kismet.Dat I (and everyone else) should read Kismet is a beautiful kind of fate. The story but the underlying themes are written me the body, I got all choked up. I would not cease to reveal much about, but if you like a well written love story with a twist, then Kismet jou.Ik something to look forward to the next book by Stefan.</v>
      </c>
    </row>
    <row r="875" ht="15.75" customHeight="1">
      <c r="A875" s="1">
        <v>873.0</v>
      </c>
      <c r="B875" s="3">
        <v>1.0</v>
      </c>
      <c r="C875" s="3">
        <v>1.0</v>
      </c>
      <c r="D875" s="3">
        <v>1.0</v>
      </c>
      <c r="E875" s="3" t="s">
        <v>878</v>
      </c>
      <c r="F875" s="3" t="str">
        <f>IFERROR(__xludf.DUMMYFUNCTION("GOOGLETRANSLATE(E875,""nl"",""en"")"),"What a wonderful book. It reads easily, but make no mistake, there are pearls of sentences between who actually deserve to still be read once. The two stories in this volume are written fascinating and captivating. With humor, the author his characters ac"&amp;"t and think, but some passages are very catchy. A book that continues to reverberate.")</f>
        <v>What a wonderful book. It reads easily, but make no mistake, there are pearls of sentences between who actually deserve to still be read once. The two stories in this volume are written fascinating and captivating. With humor, the author his characters act and think, but some passages are very catchy. A book that continues to reverberate.</v>
      </c>
    </row>
    <row r="876" ht="15.75" customHeight="1">
      <c r="A876" s="1">
        <v>874.0</v>
      </c>
      <c r="B876" s="3">
        <v>1.0</v>
      </c>
      <c r="C876" s="3">
        <v>1.0</v>
      </c>
      <c r="D876" s="3">
        <v>1.0</v>
      </c>
      <c r="E876" s="3" t="s">
        <v>879</v>
      </c>
      <c r="F876" s="3" t="str">
        <f>IFERROR(__xludf.DUMMYFUNCTION("GOOGLETRANSLATE(E876,""nl"",""en"")"),"Combustible is a well written and very readable thriller. It takes place in London where a serial killer is active. This serial killer kills young women and then she sticks in the fire. Maeve Kerrigan is a member of the investigative team is after this se"&amp;"rial killer. It examines the life of the last victim of the killer fire, as the press called him. During this investigation Maeve see more and more doubt that this latest victim or a victim of the killer is.Hoewel the fire for a seasoned killer thriller r"&amp;"eader soon is clear who is the way to why and how pleasant to read. This is partly because the characters are worked out well. Can you identify with the various characters and everything they do and say is true. Personally, I'm glad I once read about a po"&amp;"lice chief who is good for his people instead of thinking only of his own job. at the end of the book, all the ends neatly finished, even ones you forgot was.Jammer reader on the back flap little text about the book to find, but they have chosen it on the"&amp;" inside of the cover to place.")</f>
        <v>Combustible is a well written and very readable thriller. It takes place in London where a serial killer is active. This serial killer kills young women and then she sticks in the fire. Maeve Kerrigan is a member of the investigative team is after this serial killer. It examines the life of the last victim of the killer fire, as the press called him. During this investigation Maeve see more and more doubt that this latest victim or a victim of the killer is.Hoewel the fire for a seasoned killer thriller reader soon is clear who is the way to why and how pleasant to read. This is partly because the characters are worked out well. Can you identify with the various characters and everything they do and say is true. Personally, I'm glad I once read about a police chief who is good for his people instead of thinking only of his own job. at the end of the book, all the ends neatly finished, even ones you forgot was.Jammer reader on the back flap little text about the book to find, but they have chosen it on the inside of the cover to place.</v>
      </c>
    </row>
    <row r="877" ht="15.75" customHeight="1">
      <c r="A877" s="1">
        <v>875.0</v>
      </c>
      <c r="B877" s="3">
        <v>1.0</v>
      </c>
      <c r="C877" s="3">
        <v>1.0</v>
      </c>
      <c r="D877" s="3">
        <v>1.0</v>
      </c>
      <c r="E877" s="3" t="s">
        <v>880</v>
      </c>
      <c r="F877" s="3" t="str">
        <f>IFERROR(__xludf.DUMMYFUNCTION("GOOGLETRANSLATE(E877,""nl"",""en"")"),"In the dossier we take a peek into the lives of Josta Bresse.Josta will wake up one morning and found victims of organ harvesting. It appears that the past, which they attempted to leave it behind, still plays a prominent role in her life. Why she robbed?"&amp;" Josta grew up in the GDR (German Democratic Republic). She worked as a forger of art commissioned by the Königstein Gruppe. To this day it continues its chase and is forced to hopefully temporarily, the country verlaten.Zij flees the Dutch investigation "&amp;"and is in Germany for answers. This she hopes her own life safe stellen.Niewierra has managed to bring the necessary history inform the reader without knowledge of the German Republic in an exciting and writing books. The book is not easy to put away, dra"&amp;"gs you into the story and forces you to read it out to be in one go. Niewierra even know a tear loose to fleece. 2017 has started well with this thriller.")</f>
        <v>In the dossier we take a peek into the lives of Josta Bresse.Josta will wake up one morning and found victims of organ harvesting. It appears that the past, which they attempted to leave it behind, still plays a prominent role in her life. Why she robbed? Josta grew up in the GDR (German Democratic Republic). She worked as a forger of art commissioned by the Königstein Gruppe. To this day it continues its chase and is forced to hopefully temporarily, the country verlaten.Zij flees the Dutch investigation and is in Germany for answers. This she hopes her own life safe stellen.Niewierra has managed to bring the necessary history inform the reader without knowledge of the German Republic in an exciting and writing books. The book is not easy to put away, drags you into the story and forces you to read it out to be in one go. Niewierra even know a tear loose to fleece. 2017 has started well with this thriller.</v>
      </c>
    </row>
    <row r="878" ht="15.75" customHeight="1">
      <c r="A878" s="1">
        <v>876.0</v>
      </c>
      <c r="B878" s="3">
        <v>1.0</v>
      </c>
      <c r="C878" s="3">
        <v>1.0</v>
      </c>
      <c r="D878" s="3">
        <v>1.0</v>
      </c>
      <c r="E878" s="3" t="s">
        <v>881</v>
      </c>
      <c r="F878" s="3" t="str">
        <f>IFERROR(__xludf.DUMMYFUNCTION("GOOGLETRANSLATE(E878,""nl"",""en"")"),"""Rather than erect die on your knees life 'For It describes Bram Moszkowicz distinctive way some backgrounds enmin or more, to more covert,"" sources emerge' a deelvan the life of him. It places life events together context which provides an insight into"&amp;" the manner in which Bram gewordentot is who he is.")</f>
        <v>"Rather than erect die on your knees life 'For It describes Bram Moszkowicz distinctive way some backgrounds enmin or more, to more covert," sources emerge' a deelvan the life of him. It places life events together context which provides an insight into the manner in which Bram gewordentot is who he is.</v>
      </c>
    </row>
    <row r="879" ht="15.75" customHeight="1">
      <c r="A879" s="1">
        <v>877.0</v>
      </c>
      <c r="B879" s="3">
        <v>0.0</v>
      </c>
      <c r="C879" s="3">
        <v>1.0</v>
      </c>
      <c r="D879" s="3">
        <v>1.0</v>
      </c>
      <c r="E879" s="3" t="s">
        <v>882</v>
      </c>
      <c r="F879" s="3" t="str">
        <f>IFERROR(__xludf.DUMMYFUNCTION("GOOGLETRANSLATE(E879,""nl"",""en"")"),"Cilla &amp; Rolf Börjlind have Springvloed holding a book written that somewhere between a screenplay and a novel. Therefore, in the beginning to get used to the cinematic style of writing: short scenes in which the (many) main characters are brought into the"&amp;" story, alternate at high speed down and after a few dozen pages, you see the reader through the trees for the forest Lake. Swedish names remain difficult suspended (at least to me); places harder than personal names. If you then very much will be process"&amp;"ed in a short time, the fight against the tendency to put the book aside. The opening scene is nevertheless very promising and after some time also shows that persistence will win because the book is more exciting and better as it progresses. The storylin"&amp;"es are all neatly together in the end and finish eventually have an unexpected wending.Hier and there have been some things the writers let smoothly. Olivia Rönning, student at the police academy, for example, gets just a little too easily help of policem"&amp;"en and strangers around her who she needs help. Homeless, which newspapers have to sell to get money, but have it all phones which they eagerly calls. There are just handled too much of these coincidences in the story. On the other hand, the authors have "&amp;"managed to bring the main characters much to give depth. Too many police thrillers are written with a lot of attention to the details of the plot but with a refreshed two-dimensional characters never come alive. Cilla &amp; Rolf Börjlind obviously know very w"&amp;"ell how people should arouse a book to life. This, and the fact that really well thought is about the story and the seemingly separate pieces all ultimately prove to be important, together making the book far above the level of the average police thriller"&amp;" rises.")</f>
        <v>Cilla &amp; Rolf Börjlind have Springvloed holding a book written that somewhere between a screenplay and a novel. Therefore, in the beginning to get used to the cinematic style of writing: short scenes in which the (many) main characters are brought into the story, alternate at high speed down and after a few dozen pages, you see the reader through the trees for the forest Lake. Swedish names remain difficult suspended (at least to me); places harder than personal names. If you then very much will be processed in a short time, the fight against the tendency to put the book aside. The opening scene is nevertheless very promising and after some time also shows that persistence will win because the book is more exciting and better as it progresses. The storylines are all neatly together in the end and finish eventually have an unexpected wending.Hier and there have been some things the writers let smoothly. Olivia Rönning, student at the police academy, for example, gets just a little too easily help of policemen and strangers around her who she needs help. Homeless, which newspapers have to sell to get money, but have it all phones which they eagerly calls. There are just handled too much of these coincidences in the story. On the other hand, the authors have managed to bring the main characters much to give depth. Too many police thrillers are written with a lot of attention to the details of the plot but with a refreshed two-dimensional characters never come alive. Cilla &amp; Rolf Börjlind obviously know very well how people should arouse a book to life. This, and the fact that really well thought is about the story and the seemingly separate pieces all ultimately prove to be important, together making the book far above the level of the average police thriller rises.</v>
      </c>
    </row>
    <row r="880" ht="15.75" customHeight="1">
      <c r="A880" s="1">
        <v>878.0</v>
      </c>
      <c r="B880" s="3">
        <v>1.0</v>
      </c>
      <c r="C880" s="3">
        <v>1.0</v>
      </c>
      <c r="D880" s="3">
        <v>1.0</v>
      </c>
      <c r="E880" s="3" t="s">
        <v>883</v>
      </c>
      <c r="F880" s="3" t="str">
        <f>IFERROR(__xludf.DUMMYFUNCTION("GOOGLETRANSLATE(E880,""nl"",""en"")"),"a lovely Flemish book to get lost in too. Here and there some question marks but that makes it so good to read. You keep the reader alert")</f>
        <v>a lovely Flemish book to get lost in too. Here and there some question marks but that makes it so good to read. You keep the reader alert</v>
      </c>
    </row>
    <row r="881" ht="15.75" customHeight="1">
      <c r="A881" s="1">
        <v>879.0</v>
      </c>
      <c r="B881" s="3">
        <v>0.0</v>
      </c>
      <c r="C881" s="3">
        <v>0.0</v>
      </c>
      <c r="D881" s="3">
        <v>0.0</v>
      </c>
      <c r="E881" s="3" t="s">
        <v>884</v>
      </c>
      <c r="F881" s="3" t="str">
        <f>IFERROR(__xludf.DUMMYFUNCTION("GOOGLETRANSLATE(E881,""nl"",""en"")"),"""Nocturnal encounter 'sounded like a book that I certainly would appeal. I expected something far away would love her Marked series that I already read but not expected to beat pale. I even confess that the first page is absolutely not appealed. I was ev"&amp;"en afraid that every sex scene set in such a way would worden.Begrijp me wrong. I really have no problem with erotic books since they usually read extremely smooth and therefore very relaxing reading material only annoys me too often to certain definition"&amp;"s. Now you read these books usually not because of their well-developed storyline but this book seemed at times as if the writer some sex scenes wanted to write, and then a story around bedenken.Ik went could unfortunately not really come in and felt not "&amp;"the one who wrote the author. So love is to feel the characters for each set fairly frequent, but I felt no love while reading. Actually, I only desire to make given the high frequencies of the bed in duiken.Misschien come here change to the second part o"&amp;"f this series, but in this first book was the world that Aidan is quite limited but covered . The para norma aspect had to succumb to the physical descriptions and bedscènes present in large numbers. Unfortunately, this relationship was not really my thin"&amp;"g so the relaxation factor which I was usually combined occasionally with the books of this author experience with a dubious look and a portion annoyance.")</f>
        <v>"Nocturnal encounter 'sounded like a book that I certainly would appeal. I expected something far away would love her Marked series that I already read but not expected to beat pale. I even confess that the first page is absolutely not appealed. I was even afraid that every sex scene set in such a way would worden.Begrijp me wrong. I really have no problem with erotic books since they usually read extremely smooth and therefore very relaxing reading material only annoys me too often to certain definitions. Now you read these books usually not because of their well-developed storyline but this book seemed at times as if the writer some sex scenes wanted to write, and then a story around bedenken.Ik went could unfortunately not really come in and felt not the one who wrote the author. So love is to feel the characters for each set fairly frequent, but I felt no love while reading. Actually, I only desire to make given the high frequencies of the bed in duiken.Misschien come here change to the second part of this series, but in this first book was the world that Aidan is quite limited but covered . The para norma aspect had to succumb to the physical descriptions and bedscènes present in large numbers. Unfortunately, this relationship was not really my thing so the relaxation factor which I was usually combined occasionally with the books of this author experience with a dubious look and a portion annoyance.</v>
      </c>
    </row>
    <row r="882" ht="15.75" customHeight="1">
      <c r="A882" s="1">
        <v>880.0</v>
      </c>
      <c r="B882" s="3">
        <v>1.0</v>
      </c>
      <c r="C882" s="3">
        <v>1.0</v>
      </c>
      <c r="D882" s="3">
        <v>1.0</v>
      </c>
      <c r="E882" s="3" t="s">
        <v>885</v>
      </c>
      <c r="F882" s="3" t="str">
        <f>IFERROR(__xludf.DUMMYFUNCTION("GOOGLETRANSLATE(E882,""nl"",""en"")"),"Summary Clare always makes lists. And tonight, it comes down to: with Aidan last night before they go to rooms away from each other. The big question is: they might as well call it a day, or select them for a long-distance relationship To Clare has made a"&amp;" list of figuring that should bring them along all the special places of their time together?. Will it be a goodbye forever or just for now My opinion: The book surprised me in a good way. Clare and Aiden both want to go for their studies and I understand"&amp;" fully. But the question remains; a long distance relationship does work? You does not know what the other person gets up. You also see each other much less than before. Can they or not? ""If Aidan opens the door, Clare goes on tiptoe to give him a kiss, "&amp;"and here it just feels like other nights."" For whom? The book for younger readers and those who just want to read a book without much to do to think. It's the simple sentences and simple language of the characters. The choices they make are sometimes a b"&amp;"it silly but well thought out. As a result I was able to sympathize with Clare and Aiden ""Maybe the world is not so much full of signs, but it is mainly the people themselves who all engage to convince themselves of what they hope is true."" Hello, goodb"&amp;"ye and everything in between a great book if you just want to think about anything except the love story of Clare and Aiden. There's simple language and short sentences so you have it in no time out. It's a great book for the holidays, therefore the book "&amp;"also gets four stars from me.")</f>
        <v>Summary Clare always makes lists. And tonight, it comes down to: with Aidan last night before they go to rooms away from each other. The big question is: they might as well call it a day, or select them for a long-distance relationship To Clare has made a list of figuring that should bring them along all the special places of their time together?. Will it be a goodbye forever or just for now My opinion: The book surprised me in a good way. Clare and Aiden both want to go for their studies and I understand fully. But the question remains; a long distance relationship does work? You does not know what the other person gets up. You also see each other much less than before. Can they or not? "If Aidan opens the door, Clare goes on tiptoe to give him a kiss, and here it just feels like other nights." For whom? The book for younger readers and those who just want to read a book without much to do to think. It's the simple sentences and simple language of the characters. The choices they make are sometimes a bit silly but well thought out. As a result I was able to sympathize with Clare and Aiden "Maybe the world is not so much full of signs, but it is mainly the people themselves who all engage to convince themselves of what they hope is true." Hello, goodbye and everything in between a great book if you just want to think about anything except the love story of Clare and Aiden. There's simple language and short sentences so you have it in no time out. It's a great book for the holidays, therefore the book also gets four stars from me.</v>
      </c>
    </row>
    <row r="883" ht="15.75" customHeight="1">
      <c r="A883" s="1">
        <v>881.0</v>
      </c>
      <c r="B883" s="3">
        <v>0.0</v>
      </c>
      <c r="C883" s="3">
        <v>0.0</v>
      </c>
      <c r="D883" s="3">
        <v>0.0</v>
      </c>
      <c r="E883" s="3" t="s">
        <v>886</v>
      </c>
      <c r="F883" s="3" t="str">
        <f>IFERROR(__xludf.DUMMYFUNCTION("GOOGLETRANSLATE(E883,""nl"",""en"")"),"I have to fight hard to get through this book komen.Zeer wordy letters, and then a quite thick.")</f>
        <v>I have to fight hard to get through this book komen.Zeer wordy letters, and then a quite thick.</v>
      </c>
    </row>
    <row r="884" ht="15.75" customHeight="1">
      <c r="A884" s="1">
        <v>882.0</v>
      </c>
      <c r="B884" s="3">
        <v>0.0</v>
      </c>
      <c r="C884" s="3">
        <v>0.0</v>
      </c>
      <c r="D884" s="3">
        <v>0.0</v>
      </c>
      <c r="E884" s="3" t="s">
        <v>887</v>
      </c>
      <c r="F884" s="3" t="str">
        <f>IFERROR(__xludf.DUMMYFUNCTION("GOOGLETRANSLATE(E884,""nl"",""en"")"),"Such a disappointing book ... After 95 pages I just could not afford to read it out to be ... full of nonsensical dialogue and an implausible plot. Incomprehensible that this was written by an ""international order author.")</f>
        <v>Such a disappointing book ... After 95 pages I just could not afford to read it out to be ... full of nonsensical dialogue and an implausible plot. Incomprehensible that this was written by an "international order author.</v>
      </c>
    </row>
    <row r="885" ht="15.75" customHeight="1">
      <c r="A885" s="1">
        <v>883.0</v>
      </c>
      <c r="B885" s="3">
        <v>0.0</v>
      </c>
      <c r="C885" s="3">
        <v>0.0</v>
      </c>
      <c r="D885" s="3">
        <v>0.0</v>
      </c>
      <c r="E885" s="3" t="s">
        <v>888</v>
      </c>
      <c r="F885" s="3" t="str">
        <f>IFERROR(__xludf.DUMMYFUNCTION("GOOGLETRANSLATE(E885,""nl"",""en"")"),"""Lexicon seemed to be a super book, the text on the back cover is very inviting and the message that you do not come closer to the perfect thriller is promising The book has all ingredient ingredients to actually much star book to be:.. Fascinating theme"&amp;", smooth writing style ... Unfortunately it is not an ordinary thriller, but more of a science fiction story and I love not so much with the idea that you can use words as a weapon did the story go a completely different way to,. a which would appeal to m"&amp;"e. What not helped my reading is that there is no time raised above the chapters. Someone who lies dead on the road, a few pages later without a scratch. Readers are there less to disturb than I will this possible is a good story, but I'm stuck on **. """)</f>
        <v>"Lexicon seemed to be a super book, the text on the back cover is very inviting and the message that you do not come closer to the perfect thriller is promising The book has all ingredient ingredients to actually much star book to be:.. Fascinating theme, smooth writing style ... Unfortunately it is not an ordinary thriller, but more of a science fiction story and I love not so much with the idea that you can use words as a weapon did the story go a completely different way to,. a which would appeal to me. What not helped my reading is that there is no time raised above the chapters. Someone who lies dead on the road, a few pages later without a scratch. Readers are there less to disturb than I will this possible is a good story, but I'm stuck on **. "</v>
      </c>
    </row>
    <row r="886" ht="15.75" customHeight="1">
      <c r="A886" s="1">
        <v>884.0</v>
      </c>
      <c r="B886" s="3">
        <v>0.0</v>
      </c>
      <c r="C886" s="3">
        <v>0.0</v>
      </c>
      <c r="D886" s="3">
        <v>0.0</v>
      </c>
      <c r="E886" s="3" t="s">
        <v>889</v>
      </c>
      <c r="F886" s="3" t="str">
        <f>IFERROR(__xludf.DUMMYFUNCTION("GOOGLETRANSLATE(E886,""nl"",""en"")"),"This little book is another gene windfall zulle. Verhulst operates a kind of humor that mostly consists of exaggeration and use of solemn words in banal situations. That gets boring. He is eager to show how good he is laid in formulating sentences and all"&amp;", his characters have that style in their mouths. The story itself is nothing suggests and credibility, remains superficial. Why the protagonist actually faking dementia? The writer tells more than it shows and that is unfortunate because just as there wa"&amp;"s dialogue and there something in the here and now, it is interessant.Het whole book is a bedenkseltje, nothing more.")</f>
        <v>This little book is another gene windfall zulle. Verhulst operates a kind of humor that mostly consists of exaggeration and use of solemn words in banal situations. That gets boring. He is eager to show how good he is laid in formulating sentences and all, his characters have that style in their mouths. The story itself is nothing suggests and credibility, remains superficial. Why the protagonist actually faking dementia? The writer tells more than it shows and that is unfortunate because just as there was dialogue and there something in the here and now, it is interessant.Het whole book is a bedenkseltje, nothing more.</v>
      </c>
    </row>
    <row r="887" ht="15.75" customHeight="1">
      <c r="A887" s="1">
        <v>885.0</v>
      </c>
      <c r="B887" s="3">
        <v>0.0</v>
      </c>
      <c r="C887" s="3">
        <v>0.0</v>
      </c>
      <c r="D887" s="3">
        <v>0.0</v>
      </c>
      <c r="E887" s="3" t="s">
        <v>890</v>
      </c>
      <c r="F887" s="3" t="str">
        <f>IFERROR(__xludf.DUMMYFUNCTION("GOOGLETRANSLATE(E887,""nl"",""en"")"),"Fight Perk Matthew Reilly is the worst book I've read in a long time. Although bad? I suspect Reilly the outside world only knows through first person shooters on his PC and Hollywood B-movies, because the silly plot and laughable plastic characters in th"&amp;"is book are identical to it. If you are an adolescent ADHD is a violence fetish then there might be a chance that you put over it, but then keep you stuck in the amateurish writing style of these would-be soldiers. It's been Reilly's fourth book and they "&amp;"are getting worse. A waste of paper.")</f>
        <v>Fight Perk Matthew Reilly is the worst book I've read in a long time. Although bad? I suspect Reilly the outside world only knows through first person shooters on his PC and Hollywood B-movies, because the silly plot and laughable plastic characters in this book are identical to it. If you are an adolescent ADHD is a violence fetish then there might be a chance that you put over it, but then keep you stuck in the amateurish writing style of these would-be soldiers. It's been Reilly's fourth book and they are getting worse. A waste of paper.</v>
      </c>
    </row>
    <row r="888" ht="15.75" customHeight="1">
      <c r="A888" s="1">
        <v>886.0</v>
      </c>
      <c r="B888" s="3">
        <v>0.0</v>
      </c>
      <c r="C888" s="3">
        <v>0.0</v>
      </c>
      <c r="D888" s="3">
        <v>0.0</v>
      </c>
      <c r="E888" s="3" t="s">
        <v>891</v>
      </c>
      <c r="F888" s="3" t="str">
        <f>IFERROR(__xludf.DUMMYFUNCTION("GOOGLETRANSLATE(E888,""nl"",""en"")"),"This was for me an introduction to the book of this schrijfster.Ik had expected more. Maybe just another book trying Corine.")</f>
        <v>This was for me an introduction to the book of this schrijfster.Ik had expected more. Maybe just another book trying Corine.</v>
      </c>
    </row>
    <row r="889" ht="15.75" customHeight="1">
      <c r="A889" s="1">
        <v>887.0</v>
      </c>
      <c r="B889" s="3">
        <v>0.0</v>
      </c>
      <c r="C889" s="3">
        <v>0.0</v>
      </c>
      <c r="D889" s="3">
        <v>0.0</v>
      </c>
      <c r="E889" s="3" t="s">
        <v>892</v>
      </c>
      <c r="F889" s="3" t="str">
        <f>IFERROR(__xludf.DUMMYFUNCTION("GOOGLETRANSLATE(E889,""nl"",""en"")"),"A thriller set in the streets of the beautiful Italian city of Naples. A young girl is murdered and there are all sorts of questions ... a good starting point for a good thriller. Unfortunately Andrej Longo'm not here full advantage of it. Though several "&amp;"years unsuccessfully not publish books, he is murdered by Sarah Who? no indruk.Acanfora, a young agent drives his colleagues surveillerend if they are sent to an address through the streets of Naples where screaming is heard. They assume a routine visit, "&amp;"but discover a dead woman in her early twenties. Sarah Lo Russo is the victim and soon her current boyfriend and her ex suspects. Due to the upcoming summer holidays there is a lot of pressure on the police team that is working on the murder. In particula"&amp;"r, the Commissioner is from above put under pressure. Supported by the rest seek Acanfora and auditor killed stone unturned to krijgen.De plot Who is Sarah? Sounds simple, and that is true. Short chapters, two hundred pages and make a page turner this boo"&amp;"k a large font. Such qualification is normally reserved for a pulse-pounding thriller, but that does not here unfortunately. The story has little body and babbles a bit on. The setting speaks to, living in Naples is good neergezet.De characters have littl"&amp;"e depth and relationships remain superficial. The exception is the relationship between Acanfora and the Commissioner. It is clear that the latter are ambitious but inexperienced pupil takes under his wing and tries him the tricks of the trade to learn. T"&amp;"here flourishes a special bond, and that gives character to the story. Between the lines is critical of the attitude of the society to read, like almost at the end, I came because you live so do not pretend you do not see what is happening around you. So "&amp;"I was in fact first time. I'm just interested me but for my own things, not the rest. It's like Longo reader directly aanspreekt.Echt exciting story is not, it will not linger long. Except for the punch line, which is so surprising that the reader totally"&amp;" overwhelmed. That saves the final impression of who killed Sarah? somewhat.")</f>
        <v>A thriller set in the streets of the beautiful Italian city of Naples. A young girl is murdered and there are all sorts of questions ... a good starting point for a good thriller. Unfortunately Andrej Longo'm not here full advantage of it. Though several years unsuccessfully not publish books, he is murdered by Sarah Who? no indruk.Acanfora, a young agent drives his colleagues surveillerend if they are sent to an address through the streets of Naples where screaming is heard. They assume a routine visit, but discover a dead woman in her early twenties. Sarah Lo Russo is the victim and soon her current boyfriend and her ex suspects. Due to the upcoming summer holidays there is a lot of pressure on the police team that is working on the murder. In particular, the Commissioner is from above put under pressure. Supported by the rest seek Acanfora and auditor killed stone unturned to krijgen.De plot Who is Sarah? Sounds simple, and that is true. Short chapters, two hundred pages and make a page turner this book a large font. Such qualification is normally reserved for a pulse-pounding thriller, but that does not here unfortunately. The story has little body and babbles a bit on. The setting speaks to, living in Naples is good neergezet.De characters have little depth and relationships remain superficial. The exception is the relationship between Acanfora and the Commissioner. It is clear that the latter are ambitious but inexperienced pupil takes under his wing and tries him the tricks of the trade to learn. There flourishes a special bond, and that gives character to the story. Between the lines is critical of the attitude of the society to read, like almost at the end, I came because you live so do not pretend you do not see what is happening around you. So I was in fact first time. I'm just interested me but for my own things, not the rest. It's like Longo reader directly aanspreekt.Echt exciting story is not, it will not linger long. Except for the punch line, which is so surprising that the reader totally overwhelmed. That saves the final impression of who killed Sarah? somewhat.</v>
      </c>
    </row>
    <row r="890" ht="15.75" customHeight="1">
      <c r="A890" s="1">
        <v>888.0</v>
      </c>
      <c r="B890" s="3">
        <v>0.0</v>
      </c>
      <c r="C890" s="3">
        <v>0.0</v>
      </c>
      <c r="D890" s="3">
        <v>0.0</v>
      </c>
      <c r="E890" s="3" t="s">
        <v>893</v>
      </c>
      <c r="F890" s="3" t="str">
        <f>IFERROR(__xludf.DUMMYFUNCTION("GOOGLETRANSLATE(E890,""nl"",""en"")"),"Ex-criminal Nadjan ""Teddy"" is on the loose and ends up in a world that has changed totally for him. Not only that, he goes into the selection of a firm to join jr. Lawyer Emelie a very sensitive issue to resolve. At first he refuses, wants nothing to do"&amp;" with things that remind him of his past, but eventually supply aan.Advocate Emelie shows that Teddy has no choice takes is career oriented and understands that she can not refuse the command of her boss. Working with ""aso"" Teddy is a circumstance where"&amp;" they are not exactly been waiting for. But slowly but surely grow both characters at each toe.De case they have to solve, sticks differently than they could have imagined, and even appears to be related to the corpses still in Teddy's closet zitten.Het i"&amp;"dea plot is great, only the effect is anything but good. The story drags slowly on, the 400+-plus pages could have been deleted at least 100. In addition, it is confusing. VIP room is told from multiple perspectives, in itself, I always find it fun and co"&amp;"ntributes to the tension, each solves a piece of the puzzle. The victim experiences for me are an important part of a good book. Unfortunately not in VIP room, where the abundance of characters and perspectives - even within the same chapter were changes "&amp;"in perspective and leaps in time - just confusing and contrived werkte.Daarbij was tension not going. Nowhere I felt my heart beating against my chest and I had nowhere to turn the page with trembling fingers and half hyperventilating because I HAD to kno"&amp;"w how to proceed ging.De characters were flat and all the elements that could create tension, too much beschrevend were told . Jens Lapidus VIP room may be an example of ""Show, do not tell."" Unfortunately an example of how it should not be ... No, I'm n"&amp;"ot excited about VIP room. If I did not have the Crimezone reading group may read the book, I had put it after 50 or 100 pages on the side, without me feel guilty for.")</f>
        <v>Ex-criminal Nadjan "Teddy" is on the loose and ends up in a world that has changed totally for him. Not only that, he goes into the selection of a firm to join jr. Lawyer Emelie a very sensitive issue to resolve. At first he refuses, wants nothing to do with things that remind him of his past, but eventually supply aan.Advocate Emelie shows that Teddy has no choice takes is career oriented and understands that she can not refuse the command of her boss. Working with "aso" Teddy is a circumstance where they are not exactly been waiting for. But slowly but surely grow both characters at each toe.De case they have to solve, sticks differently than they could have imagined, and even appears to be related to the corpses still in Teddy's closet zitten.Het idea plot is great, only the effect is anything but good. The story drags slowly on, the 400+-plus pages could have been deleted at least 100. In addition, it is confusing. VIP room is told from multiple perspectives, in itself, I always find it fun and contributes to the tension, each solves a piece of the puzzle. The victim experiences for me are an important part of a good book. Unfortunately not in VIP room, where the abundance of characters and perspectives - even within the same chapter were changes in perspective and leaps in time - just confusing and contrived werkte.Daarbij was tension not going. Nowhere I felt my heart beating against my chest and I had nowhere to turn the page with trembling fingers and half hyperventilating because I HAD to know how to proceed ging.De characters were flat and all the elements that could create tension, too much beschrevend were told . Jens Lapidus VIP room may be an example of "Show, do not tell." Unfortunately an example of how it should not be ... No, I'm not excited about VIP room. If I did not have the Crimezone reading group may read the book, I had put it after 50 or 100 pages on the side, without me feel guilty for.</v>
      </c>
    </row>
    <row r="891" ht="15.75" customHeight="1">
      <c r="A891" s="1">
        <v>889.0</v>
      </c>
      <c r="B891" s="3">
        <v>0.0</v>
      </c>
      <c r="C891" s="3">
        <v>0.0</v>
      </c>
      <c r="D891" s="3">
        <v>0.0</v>
      </c>
      <c r="E891" s="3" t="s">
        <v>894</v>
      </c>
      <c r="F891" s="3" t="str">
        <f>IFERROR(__xludf.DUMMYFUNCTION("GOOGLETRANSLATE(E891,""nl"",""en"")"),"I found the book not very interesting, but it reads pretty easy road. Had to get used to what the ancient language. Three times 'they' in one sentence instead of using ""she"" reads very crazy.")</f>
        <v>I found the book not very interesting, but it reads pretty easy road. Had to get used to what the ancient language. Three times 'they' in one sentence instead of using "she" reads very crazy.</v>
      </c>
    </row>
    <row r="892" ht="15.75" customHeight="1">
      <c r="A892" s="1">
        <v>890.0</v>
      </c>
      <c r="B892" s="3">
        <v>0.0</v>
      </c>
      <c r="C892" s="3">
        <v>0.0</v>
      </c>
      <c r="D892" s="3">
        <v>0.0</v>
      </c>
      <c r="E892" s="3" t="s">
        <v>895</v>
      </c>
      <c r="F892" s="3" t="str">
        <f>IFERROR(__xludf.DUMMYFUNCTION("GOOGLETRANSLATE(E892,""nl"",""en"")"),"A woman's place is in her work that her secret lover (a married father with two sons) where they already have a relationship for 13 years, suddenly overleden.Ze can obviously not just expressing her boss, who is aware of the relationship provides her with"&amp;" a way to have her consolation geven.Ik stature to advance a good feeling about the book, but I can be brief, the book could not have time buoys, it was boring, the story I found nothing, this book is not for me, again soon to a book where I can find it i"&amp;"n me.")</f>
        <v>A woman's place is in her work that her secret lover (a married father with two sons) where they already have a relationship for 13 years, suddenly overleden.Ze can obviously not just expressing her boss, who is aware of the relationship provides her with a way to have her consolation geven.Ik stature to advance a good feeling about the book, but I can be brief, the book could not have time buoys, it was boring, the story I found nothing, this book is not for me, again soon to a book where I can find it in me.</v>
      </c>
    </row>
    <row r="893" ht="15.75" customHeight="1">
      <c r="A893" s="1">
        <v>891.0</v>
      </c>
      <c r="B893" s="3">
        <v>0.0</v>
      </c>
      <c r="C893" s="3">
        <v>0.0</v>
      </c>
      <c r="D893" s="3">
        <v>0.0</v>
      </c>
      <c r="E893" s="3" t="s">
        <v>896</v>
      </c>
      <c r="F893" s="3" t="str">
        <f>IFERROR(__xludf.DUMMYFUNCTION("GOOGLETRANSLATE(E893,""nl"",""en"")"),"Due to the rave reviews I started this book ... The first chapter started good and exciting. But then I could not get into the story. There were all sorts of stories that were just boring. The tension onbrak. I stopped on page 100. Also, I'm not like the "&amp;"Scandinavian Thrillers except Lackenberg.")</f>
        <v>Due to the rave reviews I started this book ... The first chapter started good and exciting. But then I could not get into the story. There were all sorts of stories that were just boring. The tension onbrak. I stopped on page 100. Also, I'm not like the Scandinavian Thrillers except Lackenberg.</v>
      </c>
    </row>
    <row r="894" ht="15.75" customHeight="1">
      <c r="A894" s="1">
        <v>892.0</v>
      </c>
      <c r="B894" s="3">
        <v>0.0</v>
      </c>
      <c r="C894" s="3">
        <v>0.0</v>
      </c>
      <c r="D894" s="3">
        <v>0.0</v>
      </c>
      <c r="E894" s="3" t="s">
        <v>897</v>
      </c>
      <c r="F894" s="3" t="str">
        <f>IFERROR(__xludf.DUMMYFUNCTION("GOOGLETRANSLATE(E894,""nl"",""en"")"),"I thought Mortuary very disappointing, I have the book not be read because the story fascinated me because I hoped it would still have a beautiful story which is unfortunately not the case appeared to zijn.Haar first book in the Scarpetta series are much "&amp;"finer and more exciting to read. I found this book to continue too long on certain thoughts, gizmos and certain affiliates. Pity.")</f>
        <v>I thought Mortuary very disappointing, I have the book not be read because the story fascinated me because I hoped it would still have a beautiful story which is unfortunately not the case appeared to zijn.Haar first book in the Scarpetta series are much finer and more exciting to read. I found this book to continue too long on certain thoughts, gizmos and certain affiliates. Pity.</v>
      </c>
    </row>
    <row r="895" ht="15.75" customHeight="1">
      <c r="A895" s="1">
        <v>893.0</v>
      </c>
      <c r="B895" s="3">
        <v>0.0</v>
      </c>
      <c r="C895" s="3">
        <v>0.0</v>
      </c>
      <c r="D895" s="3">
        <v>1.0</v>
      </c>
      <c r="E895" s="3" t="s">
        <v>898</v>
      </c>
      <c r="F895" s="3" t="str">
        <f>IFERROR(__xludf.DUMMYFUNCTION("GOOGLETRANSLATE(E895,""nl"",""en"")"),"Nobody writes better than suspense Scott Turow is listed on the cover of his recently released book, The limits of the law. It's been twenty years since the American writer and lawyer's legal thriller breathed new life. According to many people he does no"&amp;"t much inferior to John Grisham.In Turows book is often the perpetrator is not the question of who, but why the perpetrator act committed. The boundaries of the law is actually a whydunit, the opposite of a whodunit. Turow is anything he has his latest la"&amp;"wsuit geopend.Protagonist George Mason is a judge at the Court of Appeals and get a rape case in hand. A girl is raped intoxicated by alcohol by four boys. Many years later she reveals what happened. An old video recording which the heavy offense clearly "&amp;"seen, leaves nothing to the imagination over.Masons meanwhile woman struggling with her health and lets examine a lump in her thyroid. There's more coming from someone at that Mason threatening emails that calls itself The Fanatic. The messages take ever-"&amp;"increasing and the courts rely on personal protection. All this turns into a search for the sender of the e-mails and SMS Jes so Mason finally his freedom terugkrijgt.Turow may well become better writers, in the limits of the law, he knows the high expect"&amp;"ations at any currently true. The rape case plays a less important role than it now appears and is mainly intended to complement the whole. Furthermore done in the first chapter all revealed, and the circumstances of the offense no longer shrouded in myst"&amp;"ery. Regarding the health of women Masons, there is little else to criticize. Also this is the slow rippling story better filled krijgen.De flashback in which the court as off a guy makes a drunken girl in a refrigerator box is also a good example of unne"&amp;"cessary coloring the geheel.Blijft about the large number of threatening messages but also in this story is do not point at the tip of your seat. Halfway you have to take the book at face value. Only then is it somewhat interesting and start the stagnant "&amp;"water suddenly waves. But if the book is out, and then it becomes clear what the ending embraced, it is clear how weak crosses the plot in each other. For this to think you need to be a skilled writer. Where's the suspense? Where are the voltage arcs? Whe"&amp;"re is the justice which an author like John Lescroart brings so beautiful? None of this alles.Turow also writes in the present tense, a choice that should be satisfying. It is combined with the dialogues sometimes read awkwardly. Read here too soon and yo"&amp;"u think to be a conversation between two people occurs instead of thinking of the protagonist or sfeeromschrijving.Weliswaar legal facts set put in interesting way, but it may also be expected from an author who is a lawyer himself . It is closely watched"&amp;" the only thing that keeps the limits of the law intact. Well here we go: 2 stars.")</f>
        <v>Nobody writes better than suspense Scott Turow is listed on the cover of his recently released book, The limits of the law. It's been twenty years since the American writer and lawyer's legal thriller breathed new life. According to many people he does not much inferior to John Grisham.In Turows book is often the perpetrator is not the question of who, but why the perpetrator act committed. The boundaries of the law is actually a whydunit, the opposite of a whodunit. Turow is anything he has his latest lawsuit geopend.Protagonist George Mason is a judge at the Court of Appeals and get a rape case in hand. A girl is raped intoxicated by alcohol by four boys. Many years later she reveals what happened. An old video recording which the heavy offense clearly seen, leaves nothing to the imagination over.Masons meanwhile woman struggling with her health and lets examine a lump in her thyroid. There's more coming from someone at that Mason threatening emails that calls itself The Fanatic. The messages take ever-increasing and the courts rely on personal protection. All this turns into a search for the sender of the e-mails and SMS Jes so Mason finally his freedom terugkrijgt.Turow may well become better writers, in the limits of the law, he knows the high expectations at any currently true. The rape case plays a less important role than it now appears and is mainly intended to complement the whole. Furthermore done in the first chapter all revealed, and the circumstances of the offense no longer shrouded in mystery. Regarding the health of women Masons, there is little else to criticize. Also this is the slow rippling story better filled krijgen.De flashback in which the court as off a guy makes a drunken girl in a refrigerator box is also a good example of unnecessary coloring the geheel.Blijft about the large number of threatening messages but also in this story is do not point at the tip of your seat. Halfway you have to take the book at face value. Only then is it somewhat interesting and start the stagnant water suddenly waves. But if the book is out, and then it becomes clear what the ending embraced, it is clear how weak crosses the plot in each other. For this to think you need to be a skilled writer. Where's the suspense? Where are the voltage arcs? Where is the justice which an author like John Lescroart brings so beautiful? None of this alles.Turow also writes in the present tense, a choice that should be satisfying. It is combined with the dialogues sometimes read awkwardly. Read here too soon and you think to be a conversation between two people occurs instead of thinking of the protagonist or sfeeromschrijving.Weliswaar legal facts set put in interesting way, but it may also be expected from an author who is a lawyer himself . It is closely watched the only thing that keeps the limits of the law intact. Well here we go: 2 stars.</v>
      </c>
    </row>
    <row r="896" ht="15.75" customHeight="1">
      <c r="A896" s="1">
        <v>894.0</v>
      </c>
      <c r="B896" s="3">
        <v>1.0</v>
      </c>
      <c r="C896" s="3">
        <v>1.0</v>
      </c>
      <c r="D896" s="3">
        <v>1.0</v>
      </c>
      <c r="E896" s="3" t="s">
        <v>899</v>
      </c>
      <c r="F896" s="3" t="str">
        <f>IFERROR(__xludf.DUMMYFUNCTION("GOOGLETRANSLATE(E896,""nl"",""en"")"),"Great psychological page turner. The story of a woman who was abused in a previous relationship and tries to get her life back. The book alternates between fragments of the past and present. More and more you get to know about her relationship with Lee an"&amp;"d how she came to her obsessive behavior. And wherever they run, Lee will find her or is it all in her head? Recommended!")</f>
        <v>Great psychological page turner. The story of a woman who was abused in a previous relationship and tries to get her life back. The book alternates between fragments of the past and present. More and more you get to know about her relationship with Lee and how she came to her obsessive behavior. And wherever they run, Lee will find her or is it all in her head? Recommended!</v>
      </c>
    </row>
    <row r="897" ht="15.75" customHeight="1">
      <c r="A897" s="1">
        <v>895.0</v>
      </c>
      <c r="B897" s="3">
        <v>0.0</v>
      </c>
      <c r="C897" s="3">
        <v>0.0</v>
      </c>
      <c r="D897" s="3">
        <v>0.0</v>
      </c>
      <c r="E897" s="3" t="s">
        <v>900</v>
      </c>
      <c r="F897" s="3" t="str">
        <f>IFERROR(__xludf.DUMMYFUNCTION("GOOGLETRANSLATE(E897,""nl"",""en"")"),"Based on the description on the back pulled the book to me. Still, the book struck me very disappointing. I felt rushed through the various (important) moments, empathize with Gina I was therefore difficult. Even when she stabs her husband arrived unexpec"&amp;"tedly and did not seem ""logical"" ... though, remains bizarre that this really someone has been living ...")</f>
        <v>Based on the description on the back pulled the book to me. Still, the book struck me very disappointing. I felt rushed through the various (important) moments, empathize with Gina I was therefore difficult. Even when she stabs her husband arrived unexpectedly and did not seem "logical" ... though, remains bizarre that this really someone has been living ...</v>
      </c>
    </row>
    <row r="898" ht="15.75" customHeight="1">
      <c r="A898" s="1">
        <v>896.0</v>
      </c>
      <c r="B898" s="3">
        <v>1.0</v>
      </c>
      <c r="C898" s="3">
        <v>1.0</v>
      </c>
      <c r="D898" s="3">
        <v>1.0</v>
      </c>
      <c r="E898" s="3" t="s">
        <v>901</v>
      </c>
      <c r="F898" s="3" t="str">
        <f>IFERROR(__xludf.DUMMYFUNCTION("GOOGLETRANSLATE(E898,""nl"",""en"")"),"The blurb gives the content of this impressive book good weather. As a reader, I'm still holding more Aibileen, Skeeter Minnyen. I feel their underlying tension well and am always afraid of being caught in the writing of the book. Still angstigermaakt me "&amp;"when I realize what the consequences for them all his wantals can you read how most ""white"" people in 1962 in Jackson Mississippi Thinking about ""black"" people is too sad for woorden.Ik am happy that now 2010 with Obama as president is something not e"&amp;"ven dared dromen.Hele beautiful pieces I find the stories in 1962 which Aibileen tells Mae Mobley, the daughter of the family where they work and their hot band together hebben.Ook the humor missing in this book. There are at least two zijn.In America dow"&amp;"nright hilarious stories that drove the book Dan Brown of his number one position in the list of best-selling books. It is not long before this book in the Netherlands at number one is that I dare even a piece of chocolate cake Minny's put on too.")</f>
        <v>The blurb gives the content of this impressive book good weather. As a reader, I'm still holding more Aibileen, Skeeter Minnyen. I feel their underlying tension well and am always afraid of being caught in the writing of the book. Still angstigermaakt me when I realize what the consequences for them all his wantals can you read how most "white" people in 1962 in Jackson Mississippi Thinking about "black" people is too sad for woorden.Ik am happy that now 2010 with Obama as president is something not even dared dromen.Hele beautiful pieces I find the stories in 1962 which Aibileen tells Mae Mobley, the daughter of the family where they work and their hot band together hebben.Ook the humor missing in this book. There are at least two zijn.In America downright hilarious stories that drove the book Dan Brown of his number one position in the list of best-selling books. It is not long before this book in the Netherlands at number one is that I dare even a piece of chocolate cake Minny's put on too.</v>
      </c>
    </row>
    <row r="899" ht="15.75" customHeight="1">
      <c r="A899" s="1">
        <v>897.0</v>
      </c>
      <c r="B899" s="3">
        <v>0.0</v>
      </c>
      <c r="C899" s="3">
        <v>0.0</v>
      </c>
      <c r="D899" s="3">
        <v>0.0</v>
      </c>
      <c r="E899" s="3" t="s">
        <v>902</v>
      </c>
      <c r="F899" s="3" t="str">
        <f>IFERROR(__xludf.DUMMYFUNCTION("GOOGLETRANSLATE(E899,""nl"",""en"")"),"The Spanish author David Monteagudo (1962) is a late bloomer. The former forklift driver started only around forty to write stories. The psycho thriller 'End is his debuut.Een some friends once spent a weekend in a mountain hut and at the time agreed that"&amp;" repeat in 25 years. One of them remembered that appointment and ensured that exactly a quarter century later, everyone gathers again, even running the most out of enthusiasm. During the reunion becomes clear that one guest did not show up, a guy she have"&amp;" pulled it something terrible, which is nicknamed the Prophet. Then start there mysterious things happen: the power goes off, cell phones and cars refuse service ... In desperation they decide to go to seek help on the road to civilization. Only the civil"&amp;"ized world no longer. The only creatures they encounter are animals. Meanwhile, members of the group also disappearing one after inexplicably wijze.Onverklaarbaar also applies to everything that happens in the book. David Monteagudo gives no explanation w"&amp;"hatever. Not for the sudden power outage or mobile phones and cars do not do it, why everyone suddenly the earth disappear, not by any means disappear members of the group or what region it once is played on the Prophet. If it must be a horror book, inclu"&amp;"ding the cover mentioned, then the author is very easily afgemaakt.Behalve mysterious disappearances happen not very much in the book. Monteagudo describes the controlled environment with many adjectives. And then there is especially a lot of dialogue bet"&amp;"ween the characters who are not much features meekrijgen and therefore quite easy to change point.The lack of action will be the reason that decided the blurb writer to even mention things to in the summary only in the last ten event pages. Normally that "&amp;"is a mortal sin, but this book can therefore be no further ruined.")</f>
        <v>The Spanish author David Monteagudo (1962) is a late bloomer. The former forklift driver started only around forty to write stories. The psycho thriller 'End is his debuut.Een some friends once spent a weekend in a mountain hut and at the time agreed that repeat in 25 years. One of them remembered that appointment and ensured that exactly a quarter century later, everyone gathers again, even running the most out of enthusiasm. During the reunion becomes clear that one guest did not show up, a guy she have pulled it something terrible, which is nicknamed the Prophet. Then start there mysterious things happen: the power goes off, cell phones and cars refuse service ... In desperation they decide to go to seek help on the road to civilization. Only the civilized world no longer. The only creatures they encounter are animals. Meanwhile, members of the group also disappearing one after inexplicably wijze.Onverklaarbaar also applies to everything that happens in the book. David Monteagudo gives no explanation whatever. Not for the sudden power outage or mobile phones and cars do not do it, why everyone suddenly the earth disappear, not by any means disappear members of the group or what region it once is played on the Prophet. If it must be a horror book, including the cover mentioned, then the author is very easily afgemaakt.Behalve mysterious disappearances happen not very much in the book. Monteagudo describes the controlled environment with many adjectives. And then there is especially a lot of dialogue between the characters who are not much features meekrijgen and therefore quite easy to change point.The lack of action will be the reason that decided the blurb writer to even mention things to in the summary only in the last ten event pages. Normally that is a mortal sin, but this book can therefore be no further ruined.</v>
      </c>
    </row>
    <row r="900" ht="15.75" customHeight="1">
      <c r="A900" s="1">
        <v>898.0</v>
      </c>
      <c r="B900" s="3">
        <v>0.0</v>
      </c>
      <c r="C900" s="3">
        <v>1.0</v>
      </c>
      <c r="D900" s="3">
        <v>1.0</v>
      </c>
      <c r="E900" s="3" t="s">
        <v>903</v>
      </c>
      <c r="F900" s="3" t="str">
        <f>IFERROR(__xludf.DUMMYFUNCTION("GOOGLETRANSLATE(E900,""nl"",""en"")"),"A Narrative, with the enchanting of the Persian narrative, the prologue begins with ""Once upon a village woman who longed for a child."" It reads like a fairy tale: a girl with talent comes through the death of her father at family visit. She and her mot"&amp;"her are collected but although they are not treated as equals safety of shelter and food; as servants they should be working, and gives few privileges. The uncle has a soft spot for the girl who reminds him of himself in his younger years. Her talent is d"&amp;"eveloping on its brash and quirky behavior makes the girl that her mistakes and her mother do end up in the gutter. Of course there is a moral to this story, as in many European fairy tales and there will be a lot of back good.This as above described requ"&amp;"ires me to answer the question ""why I was so very impressed by this book? '. I have always been fond of fairy tales, or in the adult: Vertellingen.De writer processed more authentic narrations one thousand and one night feeling geven.De culture and socie"&amp;"ty in which it takes place is put tangible, you are taken on a journey into a different world. You smell the market, the carpets, the journey, hears sounds, as it were. Daily life, manners and social relations in the city of Isfahan are naturally woven in"&amp;"to the story of the narrator; The girl - the tapijtenknoopster.Daarentegen I think brought the era of lean. The 17th century period of Shah Abbas after several wars brought to power the country again, then made a unique city planning Isfahan with architec"&amp;"tural designs of mosques and monuments to a particular town, is cited but little substantiates to be able to call a historical novel . The painting, ceramics and carpets were given a boost in their development. I had loved about gelezen.De final phase of "&amp;"the book the narrator is so emancipated busy daily lives of themselves, to improve her mother and her friend (including family) that it hardly seems realistic. It is not its successes in the world of women against that many men her space on the commercial"&amp;" market would allow; There are many ways to onderdrukken.Ondanks my critical points and to answer my own question: it is a Narrative that takes on fully mature and intriguing way. The stories within the story, describing the city and life, but especially "&amp;"made that I really enjoyed the Atmosphere of this boek.Soms so I can enjoy a Narrative that enough is.Deze debut novel in the USA living writer has been translated into 25 languages ​​and was long-listed for the 2008 Orange Prize for Fiction.In June 2012 "&amp;"is her second title ""Equal of the Sun"" published a powerful woman in the Muslim world at almost the same time period; Princess Pari Khan Khanoom Safavi. I get the impression that this book more answered my earlier described require more extensive histor"&amp;"ical basis, perhaps much less my need for a Narrative fulfilled, I am benieuwd.Nederlandse - much less poetic - Title: Princess of Persia.")</f>
        <v>A Narrative, with the enchanting of the Persian narrative, the prologue begins with "Once upon a village woman who longed for a child." It reads like a fairy tale: a girl with talent comes through the death of her father at family visit. She and her mother are collected but although they are not treated as equals safety of shelter and food; as servants they should be working, and gives few privileges. The uncle has a soft spot for the girl who reminds him of himself in his younger years. Her talent is developing on its brash and quirky behavior makes the girl that her mistakes and her mother do end up in the gutter. Of course there is a moral to this story, as in many European fairy tales and there will be a lot of back good.This as above described requires me to answer the question "why I was so very impressed by this book? '. I have always been fond of fairy tales, or in the adult: Vertellingen.De writer processed more authentic narrations one thousand and one night feeling geven.De culture and society in which it takes place is put tangible, you are taken on a journey into a different world. You smell the market, the carpets, the journey, hears sounds, as it were. Daily life, manners and social relations in the city of Isfahan are naturally woven into the story of the narrator; The girl - the tapijtenknoopster.Daarentegen I think brought the era of lean. The 17th century period of Shah Abbas after several wars brought to power the country again, then made a unique city planning Isfahan with architectural designs of mosques and monuments to a particular town, is cited but little substantiates to be able to call a historical novel . The painting, ceramics and carpets were given a boost in their development. I had loved about gelezen.De final phase of the book the narrator is so emancipated busy daily lives of themselves, to improve her mother and her friend (including family) that it hardly seems realistic. It is not its successes in the world of women against that many men her space on the commercial market would allow; There are many ways to onderdrukken.Ondanks my critical points and to answer my own question: it is a Narrative that takes on fully mature and intriguing way. The stories within the story, describing the city and life, but especially made that I really enjoyed the Atmosphere of this boek.Soms so I can enjoy a Narrative that enough is.Deze debut novel in the USA living writer has been translated into 25 languages ​​and was long-listed for the 2008 Orange Prize for Fiction.In June 2012 is her second title "Equal of the Sun" published a powerful woman in the Muslim world at almost the same time period; Princess Pari Khan Khanoom Safavi. I get the impression that this book more answered my earlier described require more extensive historical basis, perhaps much less my need for a Narrative fulfilled, I am benieuwd.Nederlandse - much less poetic - Title: Princess of Persia.</v>
      </c>
    </row>
    <row r="901" ht="15.75" customHeight="1">
      <c r="A901" s="1">
        <v>899.0</v>
      </c>
      <c r="B901" s="3">
        <v>1.0</v>
      </c>
      <c r="C901" s="3">
        <v>1.0</v>
      </c>
      <c r="D901" s="3">
        <v>1.0</v>
      </c>
      <c r="E901" s="3" t="s">
        <v>904</v>
      </c>
      <c r="F901" s="3" t="str">
        <f>IFERROR(__xludf.DUMMYFUNCTION("GOOGLETRANSLATE(E901,""nl"",""en"")"),"Since the tragic death of his girlfriend Delia Levi refuses to talk. He is depressed and can not cope with the loss of his girlfriend. In desperation his mother sends him to his father in America. Since Levi does not exactly friends, until he Delilah ontm"&amp;"oet.Het story is very emotional and you're also very much with Levi thinking, why you really start thinking about him because you are right i have a problem is so you do not know much of what happened. I found it very difficult at first because I was conf"&amp;"used, but then you still got more information about what really happened now with Delia. Levi gets therefore very much in a depression and is not talking, talking part I myself have never heard a story so this to me is quite original and particularly how "&amp;"it solves his phone that he still can with other people communicate but without emotie.Ik have given the book four stars because I was at first quite difficult to come to me suddenly in the middle of a problem was that I knew nothing about, but the book h"&amp;"as me surprised with the emotion and friendships that can still efflorescence. That's why I give it 4 stars.")</f>
        <v>Since the tragic death of his girlfriend Delia Levi refuses to talk. He is depressed and can not cope with the loss of his girlfriend. In desperation his mother sends him to his father in America. Since Levi does not exactly friends, until he Delilah ontmoet.Het story is very emotional and you're also very much with Levi thinking, why you really start thinking about him because you are right i have a problem is so you do not know much of what happened. I found it very difficult at first because I was confused, but then you still got more information about what really happened now with Delia. Levi gets therefore very much in a depression and is not talking, talking part I myself have never heard a story so this to me is quite original and particularly how it solves his phone that he still can with other people communicate but without emotie.Ik have given the book four stars because I was at first quite difficult to come to me suddenly in the middle of a problem was that I knew nothing about, but the book has me surprised with the emotion and friendships that can still efflorescence. That's why I give it 4 stars.</v>
      </c>
    </row>
    <row r="902" ht="15.75" customHeight="1">
      <c r="A902" s="1">
        <v>900.0</v>
      </c>
      <c r="B902" s="3">
        <v>1.0</v>
      </c>
      <c r="C902" s="3">
        <v>1.0</v>
      </c>
      <c r="D902" s="3">
        <v>1.0</v>
      </c>
      <c r="E902" s="3" t="s">
        <v>905</v>
      </c>
      <c r="F902" s="3" t="str">
        <f>IFERROR(__xludf.DUMMYFUNCTION("GOOGLETRANSLATE(E902,""nl"",""en"")"),"I had several times been on the point to read something by Johan Theorin but I found his books always so expensive at the bookstore. Above twenty euros for me, as a poor teenager course, beyond my psychological barrier. Still, I was curious about him beca"&amp;"use of all the positive stories I had heard about his books. Last week I had to be in the library to get a book for English, and then I was also stopped by the Dutch books and saw that they finally had one of his books. Do it immediately meegenomen.Het st"&amp;"ory is about a boy who twenty years ago has disappeared. No one has heard from him / found. Then the grandfather gets Jens, the boy, one of the shoes he the day he disappeared sent by post. Julia, the mother returns to Öland and will now finally know what"&amp;" happened. Father and daughter go to investigate, to find the waarheid.Ik Schemeruur found a good book. The story has two story lines, one of Julia and Gerlof who are searching for truth. The other is about Nils Kant, the black sheep of the family who onc"&amp;"e killed three people and then have fled to South America. Despite the fact that he, Nils Kant, had been buried long before the disappearance, he is a suspect in the case, because many people do not believe he's really dead. The story reminds me Camilla L"&amp;"äckbergs Stonemason. Again two storylines which plays a past and towards each run. Also in terms of writing style, I noticed a resemblance, it's easy to read and you can book difficult to put away. It's definitely a new writer I want to follow. Now Night "&amp;"Storm, and then wait for the new books come out in 2011.")</f>
        <v>I had several times been on the point to read something by Johan Theorin but I found his books always so expensive at the bookstore. Above twenty euros for me, as a poor teenager course, beyond my psychological barrier. Still, I was curious about him because of all the positive stories I had heard about his books. Last week I had to be in the library to get a book for English, and then I was also stopped by the Dutch books and saw that they finally had one of his books. Do it immediately meegenomen.Het story is about a boy who twenty years ago has disappeared. No one has heard from him / found. Then the grandfather gets Jens, the boy, one of the shoes he the day he disappeared sent by post. Julia, the mother returns to Öland and will now finally know what happened. Father and daughter go to investigate, to find the waarheid.Ik Schemeruur found a good book. The story has two story lines, one of Julia and Gerlof who are searching for truth. The other is about Nils Kant, the black sheep of the family who once killed three people and then have fled to South America. Despite the fact that he, Nils Kant, had been buried long before the disappearance, he is a suspect in the case, because many people do not believe he's really dead. The story reminds me Camilla Läckbergs Stonemason. Again two storylines which plays a past and towards each run. Also in terms of writing style, I noticed a resemblance, it's easy to read and you can book difficult to put away. It's definitely a new writer I want to follow. Now Night Storm, and then wait for the new books come out in 2011.</v>
      </c>
    </row>
    <row r="903" ht="15.75" customHeight="1">
      <c r="A903" s="1">
        <v>901.0</v>
      </c>
      <c r="B903" s="3">
        <v>0.0</v>
      </c>
      <c r="C903" s="3">
        <v>0.0</v>
      </c>
      <c r="D903" s="3">
        <v>0.0</v>
      </c>
      <c r="E903" s="3" t="s">
        <v>906</v>
      </c>
      <c r="F903" s="3" t="str">
        <f>IFERROR(__xludf.DUMMYFUNCTION("GOOGLETRANSLATE(E903,""nl"",""en"")"),"Everything runs together. Bad spelling!")</f>
        <v>Everything runs together. Bad spelling!</v>
      </c>
    </row>
    <row r="904" ht="15.75" customHeight="1">
      <c r="A904" s="1">
        <v>902.0</v>
      </c>
      <c r="B904" s="3">
        <v>0.0</v>
      </c>
      <c r="C904" s="3">
        <v>0.0</v>
      </c>
      <c r="D904" s="3">
        <v>1.0</v>
      </c>
      <c r="E904" s="3" t="s">
        <v>907</v>
      </c>
      <c r="F904" s="3" t="str">
        <f>IFERROR(__xludf.DUMMYFUNCTION("GOOGLETRANSLATE(E904,""nl"",""en"")"),"Antonio Tony Joseph Mendez (1940) studied at the University of Colorado, and later worked as an illustrator and as an industrial designer tools. In 1965, Mendez was employed by the CIA where he among other things worked as a forger in the graphics departm"&amp;"ent. He became known worldwide after the rescue in 1979 since become world famous with six American diplomats were freed from Iran. Argo is his fourth nonfiction book. In it he describes this spectacular bevrijdingsactie.In Iran threatens a revolution and"&amp;" as the reigning Shah Reza Pahlavi will be the victim. 1978 There is a change of power in place, the US and Western-oriented shah must make way for the exiled Ayatollah Ruhollah Khomeini. The shah fled with his family abroad and by the then US President, "&amp;"Jimmy Carter, warm welcome and offered asylum. Khomeini is furious! As retaliation, he occupied the US embassy in Tehran and the entire embassy staff hostage. Six diplomats, however, succeeds the embassy to escape and somewhere to Iran under duiken.Er Ame"&amp;"rica is all located to the embassy staff hostage freeing but higher priority given to the detection of the six diplomats hiding to get out of them then the country. Antonio Mendez comes into contact with the case and try a promising mission set up to whic"&amp;"h the risk of discovery is minimal. Only years later, it appears to have been a legendary liberation but when everything was still slowly komen.Antonio Mendez is a great storyteller and used in Argo his comprehensive knowledge to the liberation mission to"&amp;" the smallest details. Even the ever-changing political relations between the great powers Iran, America, England and Russia are expanded into the limelight. That is important for the history of mankind, but not directly relevant to the mission. Painfully"&amp;" slowly creeps architect of the spectacular rescue of the twentieth century from one detail to another. And he does more as a storyteller than a writer. Even the professional author Matt Baglio, with whose collaboration this book came about, do not get tu"&amp;"rned the tide. Argo More content is lost to the widely reported fringe events than the actual mission. This story is not until page 163 some concrete, and gets the reader from one idea of ​​how the actions can go plaatsvinden.Argo seems like mission, this"&amp;" is way too snowed under by the unlimited narrative of Mendez. And he does his masterful plan grossly them too short. That is unfortunate, because the right tone put this could have been an exciting story. In one of his interviews Mendez says his story ov"&amp;"er the years so often told that he's lost count. Then there is the unlikely story of Matt Baglio also lower. For more about Argo is not to say in book form. Unfortunately!")</f>
        <v>Antonio Tony Joseph Mendez (1940) studied at the University of Colorado, and later worked as an illustrator and as an industrial designer tools. In 1965, Mendez was employed by the CIA where he among other things worked as a forger in the graphics department. He became known worldwide after the rescue in 1979 since become world famous with six American diplomats were freed from Iran. Argo is his fourth nonfiction book. In it he describes this spectacular bevrijdingsactie.In Iran threatens a revolution and as the reigning Shah Reza Pahlavi will be the victim. 1978 There is a change of power in place, the US and Western-oriented shah must make way for the exiled Ayatollah Ruhollah Khomeini. The shah fled with his family abroad and by the then US President, Jimmy Carter, warm welcome and offered asylum. Khomeini is furious! As retaliation, he occupied the US embassy in Tehran and the entire embassy staff hostage. Six diplomats, however, succeeds the embassy to escape and somewhere to Iran under duiken.Er America is all located to the embassy staff hostage freeing but higher priority given to the detection of the six diplomats hiding to get out of them then the country. Antonio Mendez comes into contact with the case and try a promising mission set up to which the risk of discovery is minimal. Only years later, it appears to have been a legendary liberation but when everything was still slowly komen.Antonio Mendez is a great storyteller and used in Argo his comprehensive knowledge to the liberation mission to the smallest details. Even the ever-changing political relations between the great powers Iran, America, England and Russia are expanded into the limelight. That is important for the history of mankind, but not directly relevant to the mission. Painfully slowly creeps architect of the spectacular rescue of the twentieth century from one detail to another. And he does more as a storyteller than a writer. Even the professional author Matt Baglio, with whose collaboration this book came about, do not get turned the tide. Argo More content is lost to the widely reported fringe events than the actual mission. This story is not until page 163 some concrete, and gets the reader from one idea of ​​how the actions can go plaatsvinden.Argo seems like mission, this is way too snowed under by the unlimited narrative of Mendez. And he does his masterful plan grossly them too short. That is unfortunate, because the right tone put this could have been an exciting story. In one of his interviews Mendez says his story over the years so often told that he's lost count. Then there is the unlikely story of Matt Baglio also lower. For more about Argo is not to say in book form. Unfortunately!</v>
      </c>
    </row>
    <row r="905" ht="15.75" customHeight="1">
      <c r="A905" s="1">
        <v>903.0</v>
      </c>
      <c r="B905" s="3">
        <v>0.0</v>
      </c>
      <c r="C905" s="3">
        <v>0.0</v>
      </c>
      <c r="D905" s="3">
        <v>0.0</v>
      </c>
      <c r="E905" s="3" t="s">
        <v>908</v>
      </c>
      <c r="F905" s="3" t="str">
        <f>IFERROR(__xludf.DUMMYFUNCTION("GOOGLETRANSLATE(E905,""nl"",""en"")"),"I will wonder what the ""target"" (girls around 15) of this book. Would they think, ""How nice that I'm aware, I will now not shatter,"" or ""How can anyone ever let you come this far, it would make me not have happened"" .The book I find very aloof writt"&amp;"en but it is perhaps the right way for anyone who has experienced and is trying to process.")</f>
        <v>I will wonder what the "target" (girls around 15) of this book. Would they think, "How nice that I'm aware, I will now not shatter," or "How can anyone ever let you come this far, it would make me not have happened" .The book I find very aloof written but it is perhaps the right way for anyone who has experienced and is trying to process.</v>
      </c>
    </row>
    <row r="906" ht="15.75" customHeight="1">
      <c r="A906" s="1">
        <v>904.0</v>
      </c>
      <c r="B906" s="3">
        <v>1.0</v>
      </c>
      <c r="C906" s="3">
        <v>0.0</v>
      </c>
      <c r="D906" s="3">
        <v>1.0</v>
      </c>
      <c r="E906" s="3" t="s">
        <v>909</v>
      </c>
      <c r="F906" s="3" t="str">
        <f>IFERROR(__xludf.DUMMYFUNCTION("GOOGLETRANSLATE(E906,""nl"",""en"")"),"Super Productive be, who does not? I was skeptical but it can, at least that's what Brian Tracy promises in this self-help book. The tactic: frogs go eten.Kikkers his duties and ""your"" frog ""is your biggest, most important task, the task will almost ce"&amp;"rtainly going to push for you, unless you yourself call to order."" Where Tracy advocated is actually making lists. Starting with a head full list of things you ""want to do something in the future."" Then you make a monthly list and week list, and to kee"&amp;"p it manageable, a day list. I think making those lists also allowed on your list. What we need to get from here (I think) is to organize your tasks. Put it in a row that needs to be done, and in what order. Prioritizing is one of the main issues that Tra"&amp;"cy is trying to make clear to illustrate with the 80/20 rule: Pareto states that 20 percent of your tasks, leading to 80 percent of the results. And 20 percent of jobs, which are precisely the tasks that we extend to us. Because they are so important, so "&amp;"big and so scary. Another chapter are: ""Work to oil barrel oil barrel,"" or do a task stappen.Ja, it sounds quite logical, and basically all 21 chapters though. It makes 'Eat That Frog' a very accessible book: the 21 short chapters (they count most three"&amp;" pages, sometimes more) be followed by a summary in two main points. It reads smoothly and you go quickly from chapter to chapter, but the fast-food feeling remains hangen.Het drawback of the book is that it focuses mainly on working life (more than work "&amp;"work work you can not do Tracy überhaubt) because that makes it difficult to adapt the book for an event in my life studying. Of course prioritize, step-by-step, first addressing important and so scary things, the steps I mentioned earlier you can certain"&amp;"ly apply, but taken cross off (because they produce too little) or delegate (I lead them only on the really important things), it can simply let him niet.Daarnaast the whole idea of ​​social wellbeing into account; you just do optimistic because optimists"&amp;" are more productive. Tracy comes as some short-sighted and therefore sounds like an enthusiastic productivity and positivity guru in this book. And it does not help that he took me for each page a frog to make encounter. And may I also say something of t"&amp;"hat quasi-inspirational quotes for each chapter? Self-help books, I do not know, though, remained skeptical.")</f>
        <v>Super Productive be, who does not? I was skeptical but it can, at least that's what Brian Tracy promises in this self-help book. The tactic: frogs go eten.Kikkers his duties and "your" frog "is your biggest, most important task, the task will almost certainly going to push for you, unless you yourself call to order." Where Tracy advocated is actually making lists. Starting with a head full list of things you "want to do something in the future." Then you make a monthly list and week list, and to keep it manageable, a day list. I think making those lists also allowed on your list. What we need to get from here (I think) is to organize your tasks. Put it in a row that needs to be done, and in what order. Prioritizing is one of the main issues that Tracy is trying to make clear to illustrate with the 80/20 rule: Pareto states that 20 percent of your tasks, leading to 80 percent of the results. And 20 percent of jobs, which are precisely the tasks that we extend to us. Because they are so important, so big and so scary. Another chapter are: "Work to oil barrel oil barrel," or do a task stappen.Ja, it sounds quite logical, and basically all 21 chapters though. It makes 'Eat That Frog' a very accessible book: the 21 short chapters (they count most three pages, sometimes more) be followed by a summary in two main points. It reads smoothly and you go quickly from chapter to chapter, but the fast-food feeling remains hangen.Het drawback of the book is that it focuses mainly on working life (more than work work work you can not do Tracy überhaubt) because that makes it difficult to adapt the book for an event in my life studying. Of course prioritize, step-by-step, first addressing important and so scary things, the steps I mentioned earlier you can certainly apply, but taken cross off (because they produce too little) or delegate (I lead them only on the really important things), it can simply let him niet.Daarnaast the whole idea of ​​social wellbeing into account; you just do optimistic because optimists are more productive. Tracy comes as some short-sighted and therefore sounds like an enthusiastic productivity and positivity guru in this book. And it does not help that he took me for each page a frog to make encounter. And may I also say something of that quasi-inspirational quotes for each chapter? Self-help books, I do not know, though, remained skeptical.</v>
      </c>
    </row>
    <row r="907" ht="15.75" customHeight="1">
      <c r="A907" s="1">
        <v>905.0</v>
      </c>
      <c r="B907" s="3">
        <v>1.0</v>
      </c>
      <c r="C907" s="3">
        <v>1.0</v>
      </c>
      <c r="D907" s="3">
        <v>1.0</v>
      </c>
      <c r="E907" s="3" t="s">
        <v>910</v>
      </c>
      <c r="F907" s="3" t="str">
        <f>IFERROR(__xludf.DUMMYFUNCTION("GOOGLETRANSLATE(E907,""nl"",""en"")"),"Wild water tells us what happens when the levees break. A wonderful story, which at the same time is quite exciting because, in our Randstad ever can actually happen. Both the Volkskrant and NRC had rave reviews. Me too. A book to read fast!")</f>
        <v>Wild water tells us what happens when the levees break. A wonderful story, which at the same time is quite exciting because, in our Randstad ever can actually happen. Both the Volkskrant and NRC had rave reviews. Me too. A book to read fast!</v>
      </c>
    </row>
    <row r="908" ht="15.75" customHeight="1">
      <c r="A908" s="1">
        <v>906.0</v>
      </c>
      <c r="B908" s="3">
        <v>0.0</v>
      </c>
      <c r="C908" s="3">
        <v>0.0</v>
      </c>
      <c r="D908" s="3">
        <v>0.0</v>
      </c>
      <c r="E908" s="3" t="s">
        <v>911</v>
      </c>
      <c r="F908" s="3" t="str">
        <f>IFERROR(__xludf.DUMMYFUNCTION("GOOGLETRANSLATE(E908,""nl"",""en"")"),"The book is about a criminal who gets protection after a witness, he gets a different name and a different residence, but his enemies come to him on the spoor.Ik will not here much time on them, I did not like the book , occasionally dialogues reasonable "&amp;"level raises just over one out quickly to a good book.")</f>
        <v>The book is about a criminal who gets protection after a witness, he gets a different name and a different residence, but his enemies come to him on the spoor.Ik will not here much time on them, I did not like the book , occasionally dialogues reasonable level raises just over one out quickly to a good book.</v>
      </c>
    </row>
    <row r="909" ht="15.75" customHeight="1">
      <c r="A909" s="1">
        <v>907.0</v>
      </c>
      <c r="B909" s="3">
        <v>0.0</v>
      </c>
      <c r="C909" s="3">
        <v>0.0</v>
      </c>
      <c r="D909" s="3">
        <v>0.0</v>
      </c>
      <c r="E909" s="3" t="s">
        <v>912</v>
      </c>
      <c r="F909" s="3" t="str">
        <f>IFERROR(__xludf.DUMMYFUNCTION("GOOGLETRANSLATE(E909,""nl"",""en"")"),"Eve of man takes place in a dystopian world in which there are already more than 50 years a girl is born. Until Eve was born. She is the salvation of mankind, who have to take care that our species is not uitsterft.Het idea behind the story is a very inte"&amp;"resting concept. The question ""How far would you go to save humanity?"" Though less rice before you have started the book. And the story begins that veelbelovend.Het very beginning of the story is slow, but not in an annoying way. This way you make peace"&amp;"ful introduced to the world as it was created in the book and the characters. But soon comes the story started and it seems to go ever faster. It's a bit like a steam train. The story starts slowly, but always goes faster. At the end of the story goes so "&amp;"fast that you miss a lot and that the story along events rages, somewhere without even really good at silently staan.Maar soon turns out that the book is laced with clichés that we in many YA dystopian stories seen. An incredible love story, easy ways out"&amp;" of seemingly impossible situations and superficial characters weave the story seems to another.It is as if the author too have to stop in this book, leaving no part right up to its promise. It happened a lot, but the superficial and often rapid and brief"&amp;" description is not really clear. So most characters remain very superficial. Eve is really the only character you really get to know a little.")</f>
        <v>Eve of man takes place in a dystopian world in which there are already more than 50 years a girl is born. Until Eve was born. She is the salvation of mankind, who have to take care that our species is not uitsterft.Het idea behind the story is a very interesting concept. The question "How far would you go to save humanity?" Though less rice before you have started the book. And the story begins that veelbelovend.Het very beginning of the story is slow, but not in an annoying way. This way you make peaceful introduced to the world as it was created in the book and the characters. But soon comes the story started and it seems to go ever faster. It's a bit like a steam train. The story starts slowly, but always goes faster. At the end of the story goes so fast that you miss a lot and that the story along events rages, somewhere without even really good at silently staan.Maar soon turns out that the book is laced with clichés that we in many YA dystopian stories seen. An incredible love story, easy ways out of seemingly impossible situations and superficial characters weave the story seems to another.It is as if the author too have to stop in this book, leaving no part right up to its promise. It happened a lot, but the superficial and often rapid and brief description is not really clear. So most characters remain very superficial. Eve is really the only character you really get to know a little.</v>
      </c>
    </row>
    <row r="910" ht="15.75" customHeight="1">
      <c r="A910" s="1">
        <v>908.0</v>
      </c>
      <c r="B910" s="3">
        <v>1.0</v>
      </c>
      <c r="C910" s="3">
        <v>1.0</v>
      </c>
      <c r="D910" s="3">
        <v>1.0</v>
      </c>
      <c r="E910" s="3" t="s">
        <v>913</v>
      </c>
      <c r="F910" s="3" t="str">
        <f>IFERROR(__xludf.DUMMYFUNCTION("GOOGLETRANSLATE(E910,""nl"",""en"")"),"Warrior Cats is a series written for children from about 9 years, but also widely read by adults. It was written by Erin Hunter, an American-British writer who collectively responsible for book series like Brave Lands, Seekers and Survivor Dogs.Warrior Ca"&amp;"ts is the most popular series, which consists of six separate series of six books. In Dutch, we are now in series 4, but given the popularity of the series will they continue to translate. In English, there are several stories, but Dutch is Cloud Players "&amp;"Travel the first novelle.Wolksters Travel is a separate reading mini adventure. Like the first encounter, but also recommended for fans of Warrior Cats.Ik started to read this book because my daughter of 10 addicted to Warrior Cats. After Harry Potter I t"&amp;"hought they never what else would like to read more. Until she discovered Warrior Cats. Now I myself did not know where these books gaan.Elk book has a beautiful face with a cat. For each book contains the names and physical descriptions of the cats that "&amp;"are in that book against komt.Er several clans in the Warrior Cats books. Each clan has the same structure. There is a leader, whose name ends with Star. A commander, a medicijnkat, warriors and students, mother cats with kittens and seniors. Each clan ha"&amp;"s its own power, something they are very good at zijn.Wolksters Journey Across the Sky Clan, which Cloud Star is the leader. They live with other cats clans in the forest, each in their own territory. The life of the sky clan is good, so on the edge of th"&amp;"e forest. The students do their very best, the warriors have fun lead them to. There is a litter of kittens and Cloud Star will soon be a father. But then disaster strikes ... .There is less prey and Clan hungry. How is this, how can cloud Star help his c"&amp;"lan. Soon the cause appears to be the two legs and their machines, as the Clan can not stand up. They lose slowly becoming a bit more of their territory. This book describes a long metaphorical journey with beautiful, moving, creating evil and sad moments"&amp;". Where Cloud Players Tour will take him to ... I felt the emotions and family ties nicely described. The infighting between and within clans was beautiful, sometimes collide meningen.De actual fight and quarrel attracted me less, like us versus them betw"&amp;"een the clans. I think the character of the cats have less depth than Brave Lands. Also, do you ever from a single person, though perhaps different in the books, because they are thicker. In Brave Lands you see the story from becoming another dier.Al in a"&amp;"ll it was a good story, but I'm not inclined to read the rest of the series, as dochter.Mijn my daughter loves these books because they are about cats you learn as cat behavior. She likes the leaders called Star and Star hot so she can be a leader. For ma"&amp;"les and females are equal in the Clan and may all things, also leader. The struggle and the fight will be tough them. The books are exciting but also about love and family.")</f>
        <v>Warrior Cats is a series written for children from about 9 years, but also widely read by adults. It was written by Erin Hunter, an American-British writer who collectively responsible for book series like Brave Lands, Seekers and Survivor Dogs.Warrior Cats is the most popular series, which consists of six separate series of six books. In Dutch, we are now in series 4, but given the popularity of the series will they continue to translate. In English, there are several stories, but Dutch is Cloud Players Travel the first novelle.Wolksters Travel is a separate reading mini adventure. Like the first encounter, but also recommended for fans of Warrior Cats.Ik started to read this book because my daughter of 10 addicted to Warrior Cats. After Harry Potter I thought they never what else would like to read more. Until she discovered Warrior Cats. Now I myself did not know where these books gaan.Elk book has a beautiful face with a cat. For each book contains the names and physical descriptions of the cats that are in that book against komt.Er several clans in the Warrior Cats books. Each clan has the same structure. There is a leader, whose name ends with Star. A commander, a medicijnkat, warriors and students, mother cats with kittens and seniors. Each clan has its own power, something they are very good at zijn.Wolksters Journey Across the Sky Clan, which Cloud Star is the leader. They live with other cats clans in the forest, each in their own territory. The life of the sky clan is good, so on the edge of the forest. The students do their very best, the warriors have fun lead them to. There is a litter of kittens and Cloud Star will soon be a father. But then disaster strikes ... .There is less prey and Clan hungry. How is this, how can cloud Star help his clan. Soon the cause appears to be the two legs and their machines, as the Clan can not stand up. They lose slowly becoming a bit more of their territory. This book describes a long metaphorical journey with beautiful, moving, creating evil and sad moments. Where Cloud Players Tour will take him to ... I felt the emotions and family ties nicely described. The infighting between and within clans was beautiful, sometimes collide meningen.De actual fight and quarrel attracted me less, like us versus them between the clans. I think the character of the cats have less depth than Brave Lands. Also, do you ever from a single person, though perhaps different in the books, because they are thicker. In Brave Lands you see the story from becoming another dier.Al in all it was a good story, but I'm not inclined to read the rest of the series, as dochter.Mijn my daughter loves these books because they are about cats you learn as cat behavior. She likes the leaders called Star and Star hot so she can be a leader. For males and females are equal in the Clan and may all things, also leader. The struggle and the fight will be tough them. The books are exciting but also about love and family.</v>
      </c>
    </row>
    <row r="911" ht="15.75" customHeight="1">
      <c r="A911" s="1">
        <v>909.0</v>
      </c>
      <c r="B911" s="3">
        <v>0.0</v>
      </c>
      <c r="C911" s="3">
        <v>0.0</v>
      </c>
      <c r="D911" s="3">
        <v>0.0</v>
      </c>
      <c r="E911" s="3" t="s">
        <v>914</v>
      </c>
      <c r="F911" s="3" t="str">
        <f>IFERROR(__xludf.DUMMYFUNCTION("GOOGLETRANSLATE(E911,""nl"",""en"")"),"I have not read the book because I did not find compelling the total. I give a book generally 50 pp. Chance to get me. If not, then it goes to the side. As this book dus.Ik must give a rating. That will be one star because I have not read it. But it says "&amp;"in this case is not so much about something or a bad book or not, but rather that it is not a book for me.")</f>
        <v>I have not read the book because I did not find compelling the total. I give a book generally 50 pp. Chance to get me. If not, then it goes to the side. As this book dus.Ik must give a rating. That will be one star because I have not read it. But it says in this case is not so much about something or a bad book or not, but rather that it is not a book for me.</v>
      </c>
    </row>
    <row r="912" ht="15.75" customHeight="1">
      <c r="A912" s="1">
        <v>910.0</v>
      </c>
      <c r="B912" s="3">
        <v>0.0</v>
      </c>
      <c r="C912" s="3">
        <v>0.0</v>
      </c>
      <c r="D912" s="3">
        <v>0.0</v>
      </c>
      <c r="E912" s="3" t="s">
        <v>915</v>
      </c>
      <c r="F912" s="3" t="str">
        <f>IFERROR(__xludf.DUMMYFUNCTION("GOOGLETRANSLATE(E912,""nl"",""en"")"),"with lifelike characters and a plot that the reader must use his brains ..., Almost nothing is as difficult as putting a thriller debut of a Dutch author in the market. Foreign Media Books tackles the well; read as much as 50 copies were distributed to th"&amp;"ose who have indicated interest to. Also at Crimezone.nl was a copy in the brievenbus.Dagvals news, dressed in a satin jacket, tells the story of Berend Dagval. He is a young but mostly brilliant meteorologist who at the Royal Weather Institute (liked!) W"&amp;"ill work on climate research. Unfortunately for the Netherlands does not look too good: nasty storms as we know it in the not too distant future do their destructive work and the Netherlands will not be much left. Unfortunately Berend Dagval a voice in th"&amp;"e wilderness (ehh sea?) And he is in big trouble when he has his findings public maakt.Marten van der Veen chose a topical theme for his debut. Here and there tends his style to the beautiful dry style, for example, J.J. Voskuil made so famous. This appli"&amp;"es in particular to the descriptions of the Institute. Unfortunately I had after the first chapter, the book equally slam, because I was sick. It could be me, but I add the full description of the torture of a dog not on a thrilling story. This whole firs"&amp;"t chapter is indeed full of rather gruesome descriptions. Further out the reactions of the people concerned are unnatural over.Helaas got to continue reading this book with me and the words stiff and immature to boven.Dagvals news late in my opinion, well"&amp;" how difficult it is to have a really exciting book writing, with lifelike characters and a plot that the reader should use his brain. The reader does not directly require various digressions on past experiences of minor characters, and the reader thereby"&amp;" has no immediate need for physical scenes nausea oproepen.Maar well, we are talking about a debut. Not everyone can write a perfect debut, a book being embraced worldwide. Perhaps Marten van der Veen have this book just see it as a very very extensive fi"&amp;"nger exercise.")</f>
        <v>with lifelike characters and a plot that the reader must use his brains ..., Almost nothing is as difficult as putting a thriller debut of a Dutch author in the market. Foreign Media Books tackles the well; read as much as 50 copies were distributed to those who have indicated interest to. Also at Crimezone.nl was a copy in the brievenbus.Dagvals news, dressed in a satin jacket, tells the story of Berend Dagval. He is a young but mostly brilliant meteorologist who at the Royal Weather Institute (liked!) Will work on climate research. Unfortunately for the Netherlands does not look too good: nasty storms as we know it in the not too distant future do their destructive work and the Netherlands will not be much left. Unfortunately Berend Dagval a voice in the wilderness (ehh sea?) And he is in big trouble when he has his findings public maakt.Marten van der Veen chose a topical theme for his debut. Here and there tends his style to the beautiful dry style, for example, J.J. Voskuil made so famous. This applies in particular to the descriptions of the Institute. Unfortunately I had after the first chapter, the book equally slam, because I was sick. It could be me, but I add the full description of the torture of a dog not on a thrilling story. This whole first chapter is indeed full of rather gruesome descriptions. Further out the reactions of the people concerned are unnatural over.Helaas got to continue reading this book with me and the words stiff and immature to boven.Dagvals news late in my opinion, well how difficult it is to have a really exciting book writing, with lifelike characters and a plot that the reader should use his brain. The reader does not directly require various digressions on past experiences of minor characters, and the reader thereby has no immediate need for physical scenes nausea oproepen.Maar well, we are talking about a debut. Not everyone can write a perfect debut, a book being embraced worldwide. Perhaps Marten van der Veen have this book just see it as a very very extensive finger exercise.</v>
      </c>
    </row>
    <row r="913" ht="15.75" customHeight="1">
      <c r="A913" s="1">
        <v>911.0</v>
      </c>
      <c r="B913" s="3">
        <v>0.0</v>
      </c>
      <c r="C913" s="3">
        <v>0.0</v>
      </c>
      <c r="D913" s="3">
        <v>0.0</v>
      </c>
      <c r="E913" s="3" t="s">
        <v>916</v>
      </c>
      <c r="F913" s="3" t="str">
        <f>IFERROR(__xludf.DUMMYFUNCTION("GOOGLETRANSLATE(E913,""nl"",""en"")"),"Had very high expectations but what this book contains a lot of clichés - the single / quirky detective, of course, still single mother - the chef more for their own career then selects the thorough investigation, - the disgraced detective , of course, al"&amp;"so with a personal drama of the past - the boozing and whores visiting colleague - offenders who do not turn out to be - the remote home / farm house / villa - the torture chamber - the dolls, signs on the victims - snow, rain, etc.- gruesome murders with"&amp;" many mutilations, - children / childhood which are the key to the solution, -the hero / heroine who almost died or escaped miraculously to a certain death, - professional translation (......) Well, I have watched with great pleasure the series the Killin"&amp;"g (Forbrydelsen) (especially Sophie Gabrol) but this gets it by no means at. Ahead, a stupid detail: if you're looking to bury corpses or body parts, would not you use dogs corpse Yet found a plus to be able to give it a *?. The book reads quickly. You ca"&amp;"n then start again with something better. Anyways, I think the Scandinavian thrillers / detective increasingly disappointing but that's personal.")</f>
        <v>Had very high expectations but what this book contains a lot of clichés - the single / quirky detective, of course, still single mother - the chef more for their own career then selects the thorough investigation, - the disgraced detective , of course, also with a personal drama of the past - the boozing and whores visiting colleague - offenders who do not turn out to be - the remote home / farm house / villa - the torture chamber - the dolls, signs on the victims - snow, rain, etc.- gruesome murders with many mutilations, - children / childhood which are the key to the solution, -the hero / heroine who almost died or escaped miraculously to a certain death, - professional translation (......) Well, I have watched with great pleasure the series the Killing (Forbrydelsen) (especially Sophie Gabrol) but this gets it by no means at. Ahead, a stupid detail: if you're looking to bury corpses or body parts, would not you use dogs corpse Yet found a plus to be able to give it a *?. The book reads quickly. You can then start again with something better. Anyways, I think the Scandinavian thrillers / detective increasingly disappointing but that's personal.</v>
      </c>
    </row>
    <row r="914" ht="15.75" customHeight="1">
      <c r="A914" s="1">
        <v>912.0</v>
      </c>
      <c r="B914" s="3">
        <v>0.0</v>
      </c>
      <c r="C914" s="3">
        <v>1.0</v>
      </c>
      <c r="D914" s="3">
        <v>1.0</v>
      </c>
      <c r="E914" s="3" t="s">
        <v>917</v>
      </c>
      <c r="F914" s="3" t="str">
        <f>IFERROR(__xludf.DUMMYFUNCTION("GOOGLETRANSLATE(E914,""nl"",""en"")"),"Second part of the youth series about young people traveling between parallel world takes place in the Taliaanse counterpart of Siena. Again intrigues and more stress (the city is ruled by the rogue family Di Chemists (verwand the Italian family Di Medici"&amp;", which the arch-enemies of the Stravaganti), with the same figures as the first part and a number of new players. Again the same comment, children / young people very nice, but it's a children's book and is often exchanged between all the characters.")</f>
        <v>Second part of the youth series about young people traveling between parallel world takes place in the Taliaanse counterpart of Siena. Again intrigues and more stress (the city is ruled by the rogue family Di Chemists (verwand the Italian family Di Medici, which the arch-enemies of the Stravaganti), with the same figures as the first part and a number of new players. Again the same comment, children / young people very nice, but it's a children's book and is often exchanged between all the characters.</v>
      </c>
    </row>
    <row r="915" ht="15.75" customHeight="1">
      <c r="A915" s="1">
        <v>913.0</v>
      </c>
      <c r="B915" s="3">
        <v>1.0</v>
      </c>
      <c r="C915" s="3">
        <v>1.0</v>
      </c>
      <c r="D915" s="3">
        <v>1.0</v>
      </c>
      <c r="E915" s="3" t="s">
        <v>918</v>
      </c>
      <c r="F915" s="3" t="str">
        <f>IFERROR(__xludf.DUMMYFUNCTION("GOOGLETRANSLATE(E915,""nl"",""en"")"),"By the way this book is written it was as if I myself was in the middle. The family comes to life. Everything that happened were true feiten.Met this fact was the story not let me. It is instructive and is also very shocking. I loved it frankly not dry. T"&amp;"he book touched me deeply. I can recommend to read it all.")</f>
        <v>By the way this book is written it was as if I myself was in the middle. The family comes to life. Everything that happened were true feiten.Met this fact was the story not let me. It is instructive and is also very shocking. I loved it frankly not dry. The book touched me deeply. I can recommend to read it all.</v>
      </c>
    </row>
    <row r="916" ht="15.75" customHeight="1">
      <c r="A916" s="1">
        <v>914.0</v>
      </c>
      <c r="B916" s="3">
        <v>0.0</v>
      </c>
      <c r="C916" s="3">
        <v>0.0</v>
      </c>
      <c r="D916" s="3">
        <v>1.0</v>
      </c>
      <c r="E916" s="3" t="s">
        <v>919</v>
      </c>
      <c r="F916" s="3" t="str">
        <f>IFERROR(__xludf.DUMMYFUNCTION("GOOGLETRANSLATE(E916,""nl"",""en"")"),"Garry Disher is an Australian writer who has endured many books to his name. In Germany he has won several prizes. I've never read anything by him, so this was the first encounter. The protagonist is Hal Challis, police officer. He's not easy. His wife is"&amp;" in prison and he worries about his personal life. This Hall has witnessed a near-murder of a friend. The suspect flees and Hal opsporen.Scherpschutter this man must know strange characters. John Tankard example. He is thick, police and fantasizes about h"&amp;"is attractive colleague. Another example is the man with the ferret: petite, irritable, quick and cunning. And there are more special persons Garry Disher the reader introduceert.Het was interesting for once read a book by an Australian writer because of "&amp;"the atmosphere drawings and the description of the local culture. The sharpshooter is an entertaining book, but I did not really exciting. In the beginning I had just struggled to get into the book, partly because of the different pespectiefwisselingen. F"&amp;"or me the encounter with Garry Disher pleasant especially the birds of paradise found in the book. Too bad I did not really exciting or compelling. But apparently think instance many German readers differently.")</f>
        <v>Garry Disher is an Australian writer who has endured many books to his name. In Germany he has won several prizes. I've never read anything by him, so this was the first encounter. The protagonist is Hal Challis, police officer. He's not easy. His wife is in prison and he worries about his personal life. This Hall has witnessed a near-murder of a friend. The suspect flees and Hal opsporen.Scherpschutter this man must know strange characters. John Tankard example. He is thick, police and fantasizes about his attractive colleague. Another example is the man with the ferret: petite, irritable, quick and cunning. And there are more special persons Garry Disher the reader introduceert.Het was interesting for once read a book by an Australian writer because of the atmosphere drawings and the description of the local culture. The sharpshooter is an entertaining book, but I did not really exciting. In the beginning I had just struggled to get into the book, partly because of the different pespectiefwisselingen. For me the encounter with Garry Disher pleasant especially the birds of paradise found in the book. Too bad I did not really exciting or compelling. But apparently think instance many German readers differently.</v>
      </c>
    </row>
    <row r="917" ht="15.75" customHeight="1">
      <c r="A917" s="1">
        <v>915.0</v>
      </c>
      <c r="B917" s="3">
        <v>0.0</v>
      </c>
      <c r="C917" s="3">
        <v>0.0</v>
      </c>
      <c r="D917" s="3">
        <v>0.0</v>
      </c>
      <c r="E917" s="3" t="s">
        <v>920</v>
      </c>
      <c r="F917" s="3" t="str">
        <f>IFERROR(__xludf.DUMMYFUNCTION("GOOGLETRANSLATE(E917,""nl"",""en"")"),"Long-winded story that promised a surprise ending under the cover, but I can not find it in. No thriller, in my opinion.")</f>
        <v>Long-winded story that promised a surprise ending under the cover, but I can not find it in. No thriller, in my opinion.</v>
      </c>
    </row>
    <row r="918" ht="15.75" customHeight="1">
      <c r="A918" s="1">
        <v>916.0</v>
      </c>
      <c r="B918" s="3">
        <v>0.0</v>
      </c>
      <c r="C918" s="3">
        <v>0.0</v>
      </c>
      <c r="D918" s="3">
        <v>1.0</v>
      </c>
      <c r="E918" s="3" t="s">
        <v>921</v>
      </c>
      <c r="F918" s="3" t="str">
        <f>IFERROR(__xludf.DUMMYFUNCTION("GOOGLETRANSLATE(E918,""nl"",""en"")"),"The SF writer Gerben Hellinga jr, not to be confused with the famous thriller author Gerben Hellinga, learned to write in their own words with difficulty. After a number of SF stories had been published, was his first novel 'Coriolis' rejected by several "&amp;"publishers: they thought it was more of a children's book, a qualification Hellinga disagreed. As a result, in 1986 published the first book in German, at Heijne Verlag. Then he tried in the Netherlands anyway but it was successfully published by a publis"&amp;"her and youth in 1987 by Leopold, where the sequel, ""A Osbork in space"" appeared. Hellinga was reluctant writer of children's books, as evidenced by the series of historical novels which he is writing and that at Pyramid appeared the first in October 20"&amp;"00. Yet Hellinga has never accepted its status as a youth writer. In 1993, he was in-house published a collection of stories and between 1995 and 1997 followed a trilogy in Babylon, where now his latest book, Mission: Status Quo has published a series of "&amp;"stories about Jerry Hill, some of which are already in anthologies published . Babylon, in his series of SF and fantasy books no indication of the type or genre, and thus missing the mark ""children's book"". That's about it, as well as the previously pub"&amp;"lished trilogie.De stories about the planetary agent Hill, working for an organization that the status quo in one wants to keep man-dominated stars empire state, are in the tradition of the 50's, where SF is full sat schematically drawn planets and aliens"&amp;", and which was poor writing skills of the authors. Characters with little depth and a little complex plot, fast spaceships full of droll pseudo-looking technology and 'strange' planets with ""frizzy bulbs"" and ""barn beetles"". In this universe knows th"&amp;"e clumsy Hill despite himself a number of cases to solve and thus he climbs into the organization recruit, through apprentice and journeyman to meester.Erg exciting is not all and with modern SF has little to do, but younger readers and those who love suc"&amp;"h classical SF will appreciate it might anyway. Others take more work from Peter Hamilton instance, David Brin and Dutchman Michiel Nijk in hand.")</f>
        <v>The SF writer Gerben Hellinga jr, not to be confused with the famous thriller author Gerben Hellinga, learned to write in their own words with difficulty. After a number of SF stories had been published, was his first novel 'Coriolis' rejected by several publishers: they thought it was more of a children's book, a qualification Hellinga disagreed. As a result, in 1986 published the first book in German, at Heijne Verlag. Then he tried in the Netherlands anyway but it was successfully published by a publisher and youth in 1987 by Leopold, where the sequel, "A Osbork in space" appeared. Hellinga was reluctant writer of children's books, as evidenced by the series of historical novels which he is writing and that at Pyramid appeared the first in October 2000. Yet Hellinga has never accepted its status as a youth writer. In 1993, he was in-house published a collection of stories and between 1995 and 1997 followed a trilogy in Babylon, where now his latest book, Mission: Status Quo has published a series of stories about Jerry Hill, some of which are already in anthologies published . Babylon, in his series of SF and fantasy books no indication of the type or genre, and thus missing the mark "children's book". That's about it, as well as the previously published trilogie.De stories about the planetary agent Hill, working for an organization that the status quo in one wants to keep man-dominated stars empire state, are in the tradition of the 50's, where SF is full sat schematically drawn planets and aliens, and which was poor writing skills of the authors. Characters with little depth and a little complex plot, fast spaceships full of droll pseudo-looking technology and 'strange' planets with "frizzy bulbs" and "barn beetles". In this universe knows the clumsy Hill despite himself a number of cases to solve and thus he climbs into the organization recruit, through apprentice and journeyman to meester.Erg exciting is not all and with modern SF has little to do, but younger readers and those who love such classical SF will appreciate it might anyway. Others take more work from Peter Hamilton instance, David Brin and Dutchman Michiel Nijk in hand.</v>
      </c>
    </row>
    <row r="919" ht="15.75" customHeight="1">
      <c r="A919" s="1">
        <v>917.0</v>
      </c>
      <c r="B919" s="3">
        <v>1.0</v>
      </c>
      <c r="C919" s="3">
        <v>1.0</v>
      </c>
      <c r="D919" s="3">
        <v>1.0</v>
      </c>
      <c r="E919" s="3" t="s">
        <v>922</v>
      </c>
      <c r="F919" s="3" t="str">
        <f>IFERROR(__xludf.DUMMYFUNCTION("GOOGLETRANSLATE(E919,""nl"",""en"")"),"Tamara Onos, home health and safety professional, wrote a book in which Renske OHS professional in the field of dangerous substances, the protagonist. Renske is separated and has two adolescents, Stijn and Liselotte. Under pressure Stijn has issues not co"&amp;"ncerned entirely clear on the ridge. Renske has not entirely by how much he is involved with the wrong things, they blame it on adolescent behavior and try to let it go. She herself does not understand the confused, drunk looking fisherman who drowned fou"&amp;"nd. She knows this man and do not know him as a drinker. A solution seems not to and by agent Marc not seriously genomen.Dit Tamara debut is a great thriller. Tasty compelling and captivating but also airy. I particularly liked the part about Stijn what h"&amp;"appens to him very impressive. Am glad that I myself do not have teenagers at this time. That is what this book does to you, you're coming into your own life. The tenacity of Renske is well described and recognizable, she is like a pittbul to find out wha"&amp;"t's going on, but the way she did when she tried everything let loose. The end you see at one point a bit to arrive but Tamara still provides some surprises. There still remain questions over and I'm curious how it goes with Renske, there is also promised"&amp;" part two. The language is not difficult, really lovely thriller.Ik give therefore like 4 stars.")</f>
        <v>Tamara Onos, home health and safety professional, wrote a book in which Renske OHS professional in the field of dangerous substances, the protagonist. Renske is separated and has two adolescents, Stijn and Liselotte. Under pressure Stijn has issues not concerned entirely clear on the ridge. Renske has not entirely by how much he is involved with the wrong things, they blame it on adolescent behavior and try to let it go. She herself does not understand the confused, drunk looking fisherman who drowned found. She knows this man and do not know him as a drinker. A solution seems not to and by agent Marc not seriously genomen.Dit Tamara debut is a great thriller. Tasty compelling and captivating but also airy. I particularly liked the part about Stijn what happens to him very impressive. Am glad that I myself do not have teenagers at this time. That is what this book does to you, you're coming into your own life. The tenacity of Renske is well described and recognizable, she is like a pittbul to find out what's going on, but the way she did when she tried everything let loose. The end you see at one point a bit to arrive but Tamara still provides some surprises. There still remain questions over and I'm curious how it goes with Renske, there is also promised part two. The language is not difficult, really lovely thriller.Ik give therefore like 4 stars.</v>
      </c>
    </row>
    <row r="920" ht="15.75" customHeight="1">
      <c r="A920" s="1">
        <v>918.0</v>
      </c>
      <c r="B920" s="3">
        <v>1.0</v>
      </c>
      <c r="C920" s="3">
        <v>1.0</v>
      </c>
      <c r="D920" s="3">
        <v>1.0</v>
      </c>
      <c r="E920" s="3" t="s">
        <v>923</v>
      </c>
      <c r="F920" s="3" t="str">
        <f>IFERROR(__xludf.DUMMYFUNCTION("GOOGLETRANSLATE(E920,""nl"",""en"")"),"The fluisterman is the debut of Alex North, about whom further not much known is.Maar the book has been translated into several languages ​​at once, and that is my view terecht.Dit book describes Tom Kennedy's life and his son Jake seven years , both unha"&amp;"ppy after the death of Rebecca, Tom's wife and the mother of Jake.Om the house they have lived escape with Rebecca, they move to another place, Featherston Bank, a small and friendly town, where they together opbouwen..Jake want a new life, a sensitive bo"&amp;"y, should go to another school, where he has a lot of trouble in the beginning to have to find place. He finds little connection with the other children, and in this he resembles his father, also a einzelganger.Tom has trouble, now Rebecca is no longer th"&amp;"ere to help him and support, giving the relationship with his son and a shape band build to him, even though he is very fond of hem.Featherbank, the seemingly friendly place, reveals a secret to house where Tom does not know where he is and gradually behi"&amp;"nd komt.Over how and what can I little mention without giving spoilers away and that would be a shame for the reading of the readers of this great boek.De fluisterman is written very well, what the reading at a high level tilt.Met especially Tom and his s"&amp;"on Jake are very well designed and Alex North has these characters much depth meegegeven.Als reader you really touched by their story and their life.The book is not one of the high-speed thrills and plot twists, the story is slowly built up and expanded, "&amp;"a bee tje as in the - last - book Yrsa Sigurdardottir, but that's the only comparison, because the book is really different. Stress is subcutaneous continuous present and the story remains compelling from beginning to einde.Maar what a depth and what a st"&amp;"ory! For me, the fluisterman one of the better books in this genre, and I hope that soon a book this great writer will appear!")</f>
        <v>The fluisterman is the debut of Alex North, about whom further not much known is.Maar the book has been translated into several languages ​​at once, and that is my view terecht.Dit book describes Tom Kennedy's life and his son Jake seven years , both unhappy after the death of Rebecca, Tom's wife and the mother of Jake.Om the house they have lived escape with Rebecca, they move to another place, Featherston Bank, a small and friendly town, where they together opbouwen..Jake want a new life, a sensitive boy, should go to another school, where he has a lot of trouble in the beginning to have to find place. He finds little connection with the other children, and in this he resembles his father, also a einzelganger.Tom has trouble, now Rebecca is no longer there to help him and support, giving the relationship with his son and a shape band build to him, even though he is very fond of hem.Featherbank, the seemingly friendly place, reveals a secret to house where Tom does not know where he is and gradually behind komt.Over how and what can I little mention without giving spoilers away and that would be a shame for the reading of the readers of this great boek.De fluisterman is written very well, what the reading at a high level tilt.Met especially Tom and his son Jake are very well designed and Alex North has these characters much depth meegegeven.Als reader you really touched by their story and their life.The book is not one of the high-speed thrills and plot twists, the story is slowly built up and expanded, a bee tje as in the - last - book Yrsa Sigurdardottir, but that's the only comparison, because the book is really different. Stress is subcutaneous continuous present and the story remains compelling from beginning to einde.Maar what a depth and what a story! For me, the fluisterman one of the better books in this genre, and I hope that soon a book this great writer will appear!</v>
      </c>
    </row>
    <row r="921" ht="15.75" customHeight="1">
      <c r="A921" s="1">
        <v>919.0</v>
      </c>
      <c r="B921" s="3">
        <v>1.0</v>
      </c>
      <c r="C921" s="3">
        <v>1.0</v>
      </c>
      <c r="D921" s="3">
        <v>1.0</v>
      </c>
      <c r="E921" s="3" t="s">
        <v>924</v>
      </c>
      <c r="F921" s="3" t="str">
        <f>IFERROR(__xludf.DUMMYFUNCTION("GOOGLETRANSLATE(E921,""nl"",""en"")"),"Content book: Samantha Sweeting is a top young lawyer in London who lives for her work and has no social life. If she makes a big mistake she becomes panicked and flees. So she comes into the household to Mr. and Mrs. Geiger who have no idea that their ho"&amp;"usekeeper an IQ of 158 heeft.Met humor and courage and the help of the wonderful gardener Nathaniel save she. In addition, the Geigers are not very smart. Slowly it surfaced that it was not all just Samantha's fault that they made the mistake. Everything "&amp;"will come right View: Delicious between book humor.De Author: Sophia Kinsella is a writer and former financial journalist. She captured the hearts of millions of readers with her Shopaholic! series and her bestselling novel Shut up! She lives with her fam"&amp;"ily in London, where she is praised for her kookkunsten.Alle skills and knowledge will be found in her books. With a dash of humor natuurlijk.Wat you find in this book: ""Samantha, I'm calling to say that your employment is terminated by Carter Spink."" I"&amp;" feel all the blood drain from my face. (P 93) 09:36 shit. I can not make this bed. Why does not the sheet are taut? 09:42 And why do they make those mattresses so heavy? (P. 131) I can not. I just can not. I can e-mail not possibly write so that I was no"&amp;"t a paranoid lunatic corpse. (Page 257) .I say read!")</f>
        <v>Content book: Samantha Sweeting is a top young lawyer in London who lives for her work and has no social life. If she makes a big mistake she becomes panicked and flees. So she comes into the household to Mr. and Mrs. Geiger who have no idea that their housekeeper an IQ of 158 heeft.Met humor and courage and the help of the wonderful gardener Nathaniel save she. In addition, the Geigers are not very smart. Slowly it surfaced that it was not all just Samantha's fault that they made the mistake. Everything will come right View: Delicious between book humor.De Author: Sophia Kinsella is a writer and former financial journalist. She captured the hearts of millions of readers with her Shopaholic! series and her bestselling novel Shut up! She lives with her family in London, where she is praised for her kookkunsten.Alle skills and knowledge will be found in her books. With a dash of humor natuurlijk.Wat you find in this book: "Samantha, I'm calling to say that your employment is terminated by Carter Spink." I feel all the blood drain from my face. (P 93) 09:36 shit. I can not make this bed. Why does not the sheet are taut? 09:42 And why do they make those mattresses so heavy? (P. 131) I can not. I just can not. I can e-mail not possibly write so that I was not a paranoid lunatic corpse. (Page 257) .I say read!</v>
      </c>
    </row>
    <row r="922" ht="15.75" customHeight="1">
      <c r="A922" s="1">
        <v>920.0</v>
      </c>
      <c r="B922" s="3">
        <v>1.0</v>
      </c>
      <c r="C922" s="3">
        <v>1.0</v>
      </c>
      <c r="D922" s="3">
        <v>1.0</v>
      </c>
      <c r="E922" s="3" t="s">
        <v>925</v>
      </c>
      <c r="F922" s="3" t="str">
        <f>IFERROR(__xludf.DUMMYFUNCTION("GOOGLETRANSLATE(E922,""nl"",""en"")"),"The much discussed ""Dare to be yourself 'bundle of Dutch Venture Publishing. A beam vanalles what, and therefore it is for each reader 'something'. I've discussed in sequence, and sorry, the nine stories, so get there but solid chair ........ Miranda Pet"&amp;"ers- Fire King Inthe story of Lexi and Daan. Both women, both of them have superpowers, and both a past full of secrets. I like the attraction between them and how everything 'meant to be' proved to be. This story literally fly off the sparks and the deno"&amp;"uement left me gasping for breath, he came so unexpectedly. The Miranda managed to drag me into a world of magical powers that seemed so common as shopping. Romantic, exciting, and before you know it the story uit.Lysander Mazee - The diepteLysanders stor"&amp;"y is about Sigurd and Reykr. A man and a .. Well read it yourself. Touching story in which love a nice role speelt.Vanaf for your family the first few sentences hold this story to me the throat to let me go only when it was. Beautiful phrases, description"&amp;"s beautiful, and the story moved me terribly. This is Lysanders first publication and I would like to read a whole book on him, so beautiful he writes. One of my absolute favorites. Although I had planned not to say I can nothing but make an exception. Yo"&amp;"u go from this story houden.Sophia Drenth - Day DromerIk Sophia knew only of vampire stories. This story is different. It is the story of Aurore, Leonis and lijkenpikker. The story itself, I can say very little, I do not want anything to ruin. But Sophia "&amp;"writing style is one to love words. Again beautiful phrases and words, and I hit my hand over my mouth when finally clear was how the story worked. Beautifully found pathetic and heartbreaking story. In the last sentence, I could only 'wow' say, because I"&amp;" had not seen aankomen.Natascha of Limpt - SpiegelvreesDit story could come straight from an episode of ""Once upon a time 'or' Charmed '. I could see it just for me, and the subcutaneous layer that lies in this story was really nail biting exciting !! I "&amp;"never look more similarly to a mirror after reading this story! It read fluently, it was wonderfully smooth and I lived soo join Phueng and Erik that it was a shame that the story was. I had a lot longer to lezen.Isabel Peters - SanssouciDit is one of tho"&amp;"se stories that you definitely must read twice before you really understand. A story several times, but playing in the same place. A story about two boys: Thomas and Mel, both in the same place but in a different time. Both looking for ""something"". Mana"&amp;"ges to find them together? And how? Beautifully written, here you start with so many questions that are gradually clear. Romantic Marijke Jansen F - Voice of Sakura From the moment Thom in Tokyo and his parents lost Seijun take him in tow without them eve"&amp;"n understanding a word of what the other says Marijke sucked me into the story. She has a nice visual style of writing so I could imagine that I went with them. This is a wonderful story about how some obstacles with a little magic nothing proposals. Good"&amp;" find, and this story also taught me a lot about Japan! (Always a bonus) Jen Minkman - The bitter sweetest verhaalAls there is someone you so drags her descriptions into a far country, Jen is. Also one of my favorite stories. Imagine yourself in the world"&amp;" of Aladdin, with Djinns, Stories, and lifelike Arab descriptions. You can almost feel the heat and almost smell the spices. The ""Dare to be yourself 'where the beam passes oozes from every pore of this story. I lived so intensely with the protagonist, I"&amp;" have turned many a sigh page. The beauty of this story is that several 'types' of diversity in it and never forced or coerced feels. Lovely story, which unfortunately I did not too much about can say without too spoilen but I LOVE IT Debora Elisabeth - F"&amp;"orbidden desire no story about an apocalyptic future in which radiation causes Fox and Blaze (Both men ...) can not be together because Blaze as a healthy man should marry the daughter of the Senator. Brilliant, how Deborah succeeded precisely capture the"&amp;" right vibe. A story that I had stomach ache, because it so clearly it was just all went wrong in the story. So it should not have to end! And then came the end there! It blew me away so hard that I all the breath I had been holding the whole book, let go"&amp;" at once. With tears in my eyes I hit close this story. Pffffffffffff ...... Phantom of the Opera - Tamara HaagmansDit story ... Uh ... Wait. I do not think I really here can write a review on. Next Sympathy for the Devil - Oli VeynEen story about a (prot"&amp;"ective) angel who had been in the first chapter says what really matters: They failed. And this is clear when you progress through the story. I love stories about angels, religious stories and stories which are just on the edge. This to me is such a story"&amp;". You either love it or you hate it. There is nothing in between. For me this is a ""Love it."" Impossible love, but not as expected. A love which you are willing to give up everything and a love that will make when you dare to be yourself, the world * li"&amp;"terally * handle. A super fine story and a worthy shut-off valve for the bundle.")</f>
        <v>The much discussed "Dare to be yourself 'bundle of Dutch Venture Publishing. A beam vanalles what, and therefore it is for each reader 'something'. I've discussed in sequence, and sorry, the nine stories, so get there but solid chair ........ Miranda Peters- Fire King Inthe story of Lexi and Daan. Both women, both of them have superpowers, and both a past full of secrets. I like the attraction between them and how everything 'meant to be' proved to be. This story literally fly off the sparks and the denouement left me gasping for breath, he came so unexpectedly. The Miranda managed to drag me into a world of magical powers that seemed so common as shopping. Romantic, exciting, and before you know it the story uit.Lysander Mazee - The diepteLysanders story is about Sigurd and Reykr. A man and a .. Well read it yourself. Touching story in which love a nice role speelt.Vanaf for your family the first few sentences hold this story to me the throat to let me go only when it was. Beautiful phrases, descriptions beautiful, and the story moved me terribly. This is Lysanders first publication and I would like to read a whole book on him, so beautiful he writes. One of my absolute favorites. Although I had planned not to say I can nothing but make an exception. You go from this story houden.Sophia Drenth - Day DromerIk Sophia knew only of vampire stories. This story is different. It is the story of Aurore, Leonis and lijkenpikker. The story itself, I can say very little, I do not want anything to ruin. But Sophia writing style is one to love words. Again beautiful phrases and words, and I hit my hand over my mouth when finally clear was how the story worked. Beautifully found pathetic and heartbreaking story. In the last sentence, I could only 'wow' say, because I had not seen aankomen.Natascha of Limpt - SpiegelvreesDit story could come straight from an episode of "Once upon a time 'or' Charmed '. I could see it just for me, and the subcutaneous layer that lies in this story was really nail biting exciting !! I never look more similarly to a mirror after reading this story! It read fluently, it was wonderfully smooth and I lived soo join Phueng and Erik that it was a shame that the story was. I had a lot longer to lezen.Isabel Peters - SanssouciDit is one of those stories that you definitely must read twice before you really understand. A story several times, but playing in the same place. A story about two boys: Thomas and Mel, both in the same place but in a different time. Both looking for "something". Manages to find them together? And how? Beautifully written, here you start with so many questions that are gradually clear. Romantic Marijke Jansen F - Voice of Sakura From the moment Thom in Tokyo and his parents lost Seijun take him in tow without them even understanding a word of what the other says Marijke sucked me into the story. She has a nice visual style of writing so I could imagine that I went with them. This is a wonderful story about how some obstacles with a little magic nothing proposals. Good find, and this story also taught me a lot about Japan! (Always a bonus) Jen Minkman - The bitter sweetest verhaalAls there is someone you so drags her descriptions into a far country, Jen is. Also one of my favorite stories. Imagine yourself in the world of Aladdin, with Djinns, Stories, and lifelike Arab descriptions. You can almost feel the heat and almost smell the spices. The "Dare to be yourself 'where the beam passes oozes from every pore of this story. I lived so intensely with the protagonist, I have turned many a sigh page. The beauty of this story is that several 'types' of diversity in it and never forced or coerced feels. Lovely story, which unfortunately I did not too much about can say without too spoilen but I LOVE IT Debora Elisabeth - Forbidden desire no story about an apocalyptic future in which radiation causes Fox and Blaze (Both men ...) can not be together because Blaze as a healthy man should marry the daughter of the Senator. Brilliant, how Deborah succeeded precisely capture the right vibe. A story that I had stomach ache, because it so clearly it was just all went wrong in the story. So it should not have to end! And then came the end there! It blew me away so hard that I all the breath I had been holding the whole book, let go at once. With tears in my eyes I hit close this story. Pffffffffffff ...... Phantom of the Opera - Tamara HaagmansDit story ... Uh ... Wait. I do not think I really here can write a review on. Next Sympathy for the Devil - Oli VeynEen story about a (protective) angel who had been in the first chapter says what really matters: They failed. And this is clear when you progress through the story. I love stories about angels, religious stories and stories which are just on the edge. This to me is such a story. You either love it or you hate it. There is nothing in between. For me this is a "Love it." Impossible love, but not as expected. A love which you are willing to give up everything and a love that will make when you dare to be yourself, the world * literally * handle. A super fine story and a worthy shut-off valve for the bundle.</v>
      </c>
    </row>
    <row r="923" ht="15.75" customHeight="1">
      <c r="A923" s="1">
        <v>921.0</v>
      </c>
      <c r="B923" s="3">
        <v>1.0</v>
      </c>
      <c r="C923" s="3">
        <v>1.0</v>
      </c>
      <c r="D923" s="3">
        <v>1.0</v>
      </c>
      <c r="E923" s="3" t="s">
        <v>926</v>
      </c>
      <c r="F923" s="3" t="str">
        <f>IFERROR(__xludf.DUMMYFUNCTION("GOOGLETRANSLATE(E923,""nl"",""en"")"),"As you expect with Lisa Jackson begins her story again very exciting, In the middle I think about it anyway weaken what, because so many characters are all these also discloses that had me somewhat shorter gemogen.Verder is another great book, especially "&amp;"if you toeleest to the end is it more exciting, but certainly very verrassend.Ook leave it late to see that surely a sequel goes back komen.Nou come on.")</f>
        <v>As you expect with Lisa Jackson begins her story again very exciting, In the middle I think about it anyway weaken what, because so many characters are all these also discloses that had me somewhat shorter gemogen.Verder is another great book, especially if you toeleest to the end is it more exciting, but certainly very verrassend.Ook leave it late to see that surely a sequel goes back komen.Nou come on.</v>
      </c>
    </row>
    <row r="924" ht="15.75" customHeight="1">
      <c r="A924" s="1">
        <v>922.0</v>
      </c>
      <c r="B924" s="3">
        <v>0.0</v>
      </c>
      <c r="C924" s="3">
        <v>0.0</v>
      </c>
      <c r="D924" s="3">
        <v>0.0</v>
      </c>
      <c r="E924" s="3" t="s">
        <v>927</v>
      </c>
      <c r="F924" s="3" t="str">
        <f>IFERROR(__xludf.DUMMYFUNCTION("GOOGLETRANSLATE(E924,""nl"",""en"")"),"calibrated characters. Kim Baldwin Xenia Alexiou each other, more or less by chance, met via the Internet. Kim had been planning to write a thriller, but had no idea where the story should go about. During a brainstorming session with Xenia came the plan "&amp;"to write the book together. The birth of a new writing team this was a feit.In Explosive legacy comes Baroness Chris van der Jagt an inheritance in possession of a precious diamond. The stone, once by her father, a Nazi officer cajoled, soon causes seriou"&amp;"s problems. Not only does a group neonaziâ € ™ s hunt for diamonds, but also an Afghan terrorist organization. Both groups have their own violent plans for the stone. Special Agent Allegro given the task of the precious gem first to steal, so it can be us"&amp;"ed for a voorkomen.De lesbian protagonists imminent terrorist attack being the only surprising to Explosive heritage. Otherwise it's a standard story, with characters calibrated. Stress is, especially for a thriller, and hard to find an unexpected turn ha"&amp;"s also been no sprake.Explosieve legacy is as thriller therefore very disappointing, but maybe it will catch on more specific audience. Me has made no impression anyway.")</f>
        <v>calibrated characters. Kim Baldwin Xenia Alexiou each other, more or less by chance, met via the Internet. Kim had been planning to write a thriller, but had no idea where the story should go about. During a brainstorming session with Xenia came the plan to write the book together. The birth of a new writing team this was a feit.In Explosive legacy comes Baroness Chris van der Jagt an inheritance in possession of a precious diamond. The stone, once by her father, a Nazi officer cajoled, soon causes serious problems. Not only does a group neonaziâ € ™ s hunt for diamonds, but also an Afghan terrorist organization. Both groups have their own violent plans for the stone. Special Agent Allegro given the task of the precious gem first to steal, so it can be used for a voorkomen.De lesbian protagonists imminent terrorist attack being the only surprising to Explosive heritage. Otherwise it's a standard story, with characters calibrated. Stress is, especially for a thriller, and hard to find an unexpected turn has also been no sprake.Explosieve legacy is as thriller therefore very disappointing, but maybe it will catch on more specific audience. Me has made no impression anyway.</v>
      </c>
    </row>
    <row r="925" ht="15.75" customHeight="1">
      <c r="A925" s="1">
        <v>923.0</v>
      </c>
      <c r="B925" s="3">
        <v>1.0</v>
      </c>
      <c r="C925" s="3">
        <v>1.0</v>
      </c>
      <c r="D925" s="3">
        <v>1.0</v>
      </c>
      <c r="E925" s="3" t="s">
        <v>928</v>
      </c>
      <c r="F925" s="3" t="str">
        <f>IFERROR(__xludf.DUMMYFUNCTION("GOOGLETRANSLATE(E925,""nl"",""en"")"),"""The strange adventures of the ingenious bombs girl"" or ""the illiterate could count"" as this book is called in Swedish, is another incredibly bizarre and unpredictable story. Just as ""The 100-year-old man who climbed out the window and disappeared"" "&amp;"this book takes you to various events in history that are strung together in a fast-paced and humorous way. After a few pages I get sucked right back into the book and besides I read from it in record time. What a pace and how well written weeral! Just tr"&amp;"y a South African illiterate girl, a special Swedish twins, the Chinese president, Swedish Prime Minister and the Swedish king to relate to each other! You may have or may not agree with this absurdity, but I fall back again as a block for the genius and "&amp;"their art. Another TopTip FB page ""Literature in the High North.")</f>
        <v>"The strange adventures of the ingenious bombs girl" or "the illiterate could count" as this book is called in Swedish, is another incredibly bizarre and unpredictable story. Just as "The 100-year-old man who climbed out the window and disappeared" this book takes you to various events in history that are strung together in a fast-paced and humorous way. After a few pages I get sucked right back into the book and besides I read from it in record time. What a pace and how well written weeral! Just try a South African illiterate girl, a special Swedish twins, the Chinese president, Swedish Prime Minister and the Swedish king to relate to each other! You may have or may not agree with this absurdity, but I fall back again as a block for the genius and their art. Another TopTip FB page "Literature in the High North.</v>
      </c>
    </row>
    <row r="926" ht="15.75" customHeight="1">
      <c r="A926" s="1">
        <v>924.0</v>
      </c>
      <c r="B926" s="3">
        <v>1.0</v>
      </c>
      <c r="C926" s="3">
        <v>1.0</v>
      </c>
      <c r="D926" s="3">
        <v>1.0</v>
      </c>
      <c r="E926" s="3" t="s">
        <v>929</v>
      </c>
      <c r="F926" s="3" t="str">
        <f>IFERROR(__xludf.DUMMYFUNCTION("GOOGLETRANSLATE(E926,""nl"",""en"")"),"Review Love you - Roanne van Voorst ~ Key moments present themselves disguised your life, seemingly innocent by their packaging complete triviality. ~ P. 22in know the story we learn Rêve, we start at the time Rêve is in the courtroom and trial for a crim"&amp;"e. Just what exactly happened remains a mystery. Rêve is a second-year literature student who loses her younger brother, then in the book tells how this loss Rêve not only as a person destroys but also the relationship with her parents, friends and everyt"&amp;"hing that lives Rêve until then about. She decides to join the army to feel useful again and himself as well. While on broadcast happens all so they get the diagnosis of PTSD last. In the book, the situation is blown apart fairly quickly and because of ba"&amp;"ck and forth between past, present and future is slowly clear what happened to her broertje.Voor a novel I walk usually not easily hot, I let them usually even lie. But after reading the prologue I was so intrigued that I was a little upset because I coul"&amp;"d not go lezen.Tijdens reading I've gotten a lot of empathy for Rêve. I felt her pain, helplessness, sadness, anger and also her humor, happiness, love and how her double feelings gaf.Ik had to get used to and fro gespring between the past, present and fu"&amp;"ture, therefore it was sometimes difficult to follow. That is the only downside of the book in my eyes, but for another it may just be a big plus. Fortunately, not all readers hetzelfde.Roanne has written this story so realistic that you really feel like "&amp;"your heart is everywhere. It grabs you grabbed by the throat and drags you to a climax where you do a few minutes of silent bent.Dit book is highly recommended for anyone who likes the feeling center to be in the story. There is humor, a bit dark now and "&amp;"then, tension, drama and even a little romance. Something for everyone so, really a novel as a novel in my head should now zijn.Lief your Roanne van Voorst I give four stars. ~ Justin would have said that every society calls his own rebels in life. ~ P. 1"&amp;"61.")</f>
        <v>Review Love you - Roanne van Voorst ~ Key moments present themselves disguised your life, seemingly innocent by their packaging complete triviality. ~ P. 22in know the story we learn Rêve, we start at the time Rêve is in the courtroom and trial for a crime. Just what exactly happened remains a mystery. Rêve is a second-year literature student who loses her younger brother, then in the book tells how this loss Rêve not only as a person destroys but also the relationship with her parents, friends and everything that lives Rêve until then about. She decides to join the army to feel useful again and himself as well. While on broadcast happens all so they get the diagnosis of PTSD last. In the book, the situation is blown apart fairly quickly and because of back and forth between past, present and future is slowly clear what happened to her broertje.Voor a novel I walk usually not easily hot, I let them usually even lie. But after reading the prologue I was so intrigued that I was a little upset because I could not go lezen.Tijdens reading I've gotten a lot of empathy for Rêve. I felt her pain, helplessness, sadness, anger and also her humor, happiness, love and how her double feelings gaf.Ik had to get used to and fro gespring between the past, present and future, therefore it was sometimes difficult to follow. That is the only downside of the book in my eyes, but for another it may just be a big plus. Fortunately, not all readers hetzelfde.Roanne has written this story so realistic that you really feel like your heart is everywhere. It grabs you grabbed by the throat and drags you to a climax where you do a few minutes of silent bent.Dit book is highly recommended for anyone who likes the feeling center to be in the story. There is humor, a bit dark now and then, tension, drama and even a little romance. Something for everyone so, really a novel as a novel in my head should now zijn.Lief your Roanne van Voorst I give four stars. ~ Justin would have said that every society calls his own rebels in life. ~ P. 161.</v>
      </c>
    </row>
    <row r="927" ht="15.75" customHeight="1">
      <c r="A927" s="1">
        <v>925.0</v>
      </c>
      <c r="B927" s="3">
        <v>1.0</v>
      </c>
      <c r="C927" s="3">
        <v>1.0</v>
      </c>
      <c r="D927" s="3">
        <v>1.0</v>
      </c>
      <c r="E927" s="3" t="s">
        <v>930</v>
      </c>
      <c r="F927" s="3" t="str">
        <f>IFERROR(__xludf.DUMMYFUNCTION("GOOGLETRANSLATE(E927,""nl"",""en"")"),"Tom Lanoye is a born storyteller. Speechless comes to me somewhat slow start because it began in the is comprehensive in its descriptions. Then the book reads like a train. Harsh words, sadness, tenderness. Everything is there in.Iedereen who knows the si"&amp;"tuation of a patient (grand) parent, the more aangrijpen.Een book will remain for some time to your ""stick"".")</f>
        <v>Tom Lanoye is a born storyteller. Speechless comes to me somewhat slow start because it began in the is comprehensive in its descriptions. Then the book reads like a train. Harsh words, sadness, tenderness. Everything is there in.Iedereen who knows the situation of a patient (grand) parent, the more aangrijpen.Een book will remain for some time to your "stick".</v>
      </c>
    </row>
    <row r="928" ht="15.75" customHeight="1">
      <c r="A928" s="1">
        <v>926.0</v>
      </c>
      <c r="B928" s="3">
        <v>0.0</v>
      </c>
      <c r="C928" s="3">
        <v>0.0</v>
      </c>
      <c r="D928" s="3">
        <v>0.0</v>
      </c>
      <c r="E928" s="3" t="s">
        <v>931</v>
      </c>
      <c r="F928" s="3" t="str">
        <f>IFERROR(__xludf.DUMMYFUNCTION("GOOGLETRANSLATE(E928,""nl"",""en"")"),"pff what a kneuterig, boring and predictable book. The first part of this series I found quite enjoyable. But I can not say for this part. Unpleasant characters and between the muffin and baking cookies with not much happened.")</f>
        <v>pff what a kneuterig, boring and predictable book. The first part of this series I found quite enjoyable. But I can not say for this part. Unpleasant characters and between the muffin and baking cookies with not much happened.</v>
      </c>
    </row>
    <row r="929" ht="15.75" customHeight="1">
      <c r="A929" s="1">
        <v>927.0</v>
      </c>
      <c r="B929" s="3">
        <v>0.0</v>
      </c>
      <c r="C929" s="3">
        <v>0.0</v>
      </c>
      <c r="D929" s="3">
        <v>0.0</v>
      </c>
      <c r="E929" s="3" t="s">
        <v>932</v>
      </c>
      <c r="F929" s="3" t="str">
        <f>IFERROR(__xludf.DUMMYFUNCTION("GOOGLETRANSLATE(E929,""nl"",""en"")"),"After the death of her mother comes into Blackbird Villa Betty.Het house still has some residents outside the family Beaufort.Merel immerses himself in the life of the Beaufort and encounters a surprising story ontdekking.Het good start but I lost my atte"&amp;"ntion because I stress is hard to find it too slow vond.Ook ...")</f>
        <v>After the death of her mother comes into Blackbird Villa Betty.Het house still has some residents outside the family Beaufort.Merel immerses himself in the life of the Beaufort and encounters a surprising story ontdekking.Het good start but I lost my attention because I stress is hard to find it too slow vond.Ook ...</v>
      </c>
    </row>
    <row r="930" ht="15.75" customHeight="1">
      <c r="A930" s="1">
        <v>928.0</v>
      </c>
      <c r="B930" s="3">
        <v>0.0</v>
      </c>
      <c r="C930" s="3">
        <v>0.0</v>
      </c>
      <c r="D930" s="3">
        <v>0.0</v>
      </c>
      <c r="E930" s="3" t="s">
        <v>933</v>
      </c>
      <c r="F930" s="3" t="str">
        <f>IFERROR(__xludf.DUMMYFUNCTION("GOOGLETRANSLATE(E930,""nl"",""en"")"),"The back promised a good book, well, I'll be there but not through it. I am half, but what a boring cost. It's really terrible written, with characters who do hardly matter. While it would be such an interesting topic! Unfortunately.")</f>
        <v>The back promised a good book, well, I'll be there but not through it. I am half, but what a boring cost. It's really terrible written, with characters who do hardly matter. While it would be such an interesting topic! Unfortunately.</v>
      </c>
    </row>
    <row r="931" ht="15.75" customHeight="1">
      <c r="A931" s="1">
        <v>929.0</v>
      </c>
      <c r="B931" s="3">
        <v>1.0</v>
      </c>
      <c r="C931" s="3">
        <v>1.0</v>
      </c>
      <c r="D931" s="3">
        <v>1.0</v>
      </c>
      <c r="E931" s="3" t="s">
        <v>934</v>
      </c>
      <c r="F931" s="3" t="str">
        <f>IFERROR(__xludf.DUMMYFUNCTION("GOOGLETRANSLATE(E931,""nl"",""en"")"),"This book as a spear is read out. Really good and exciting. I'm going right on with in your place.")</f>
        <v>This book as a spear is read out. Really good and exciting. I'm going right on with in your place.</v>
      </c>
    </row>
    <row r="932" ht="15.75" customHeight="1">
      <c r="A932" s="1">
        <v>930.0</v>
      </c>
      <c r="B932" s="3">
        <v>1.0</v>
      </c>
      <c r="C932" s="3">
        <v>1.0</v>
      </c>
      <c r="D932" s="3">
        <v>1.0</v>
      </c>
      <c r="E932" s="3" t="s">
        <v>935</v>
      </c>
      <c r="F932" s="3" t="str">
        <f>IFERROR(__xludf.DUMMYFUNCTION("GOOGLETRANSLATE(E932,""nl"",""en"")"),"Based on the text on the back cover I was expecting a book that jumps at high speed from event to event. While emotionally very deeply undermines the author exposes much of himself to handle her past. What strikes me is the unusual and contrasting choice "&amp;"of words which, depending on my mood when I read, funny and rather menacing and tragic overkomen.p.17 In the living room was a covered double mattress on the floor and put a tape of a gallows in the plafond.p.30 ""Would it seem to die, Serge?"" 'Yes. Nice"&amp;", huh? ""P.50 But if one expects anything from me, I poop in.p.52 where Santa Claus is not horny van.De interruptions (stories within the story) provide rest periods. A short piece, namely the course of the contest son, I find it totally stand, just humor"&amp;" the top shelf without the melancholy-depressing the rest of the book. The Bowie text is pure nostalgia for me. The piece with the children of Malpertuus is another melodrama.Het story is largely in the past, no surprise there, get along as you start. The"&amp;" second story, which is the first woven and compares the past and present, is unexpected. Especially considering the parallels drawn by some characters to retain and others to replace youth. I had not expected and makes the story very persoonlijk.Tijdens "&amp;"reading I soon got the impression that Gudrun tells what she really remembers. Lifelike, the memories are - sometimes - later supplemented or placed in a different context. A bit witty, like you do in a story you tell to someone directly. That makes the b"&amp;"ook very natural (and real) overkomen.De author not only tells about the past, she combines this with the time zone in which they will ""Back to Hasselt"". I experienced it as very refreshing. The bulk of the story is quite depressing, depressed; you know"&amp;" there is something fatal end. In contrast, the pieces of her children and family present very positive, even a bit humorous and interrupt the heavier work. Sometimes you have to contrast the reader will need to deal through - perhaps as schrijfster.Ik hi"&amp;"t right from the beginning involved in the experiences of the author. The latter especially by her writing style you always almost forces you to the next paragraph also still lezen.Al quickly indicated that the boys will die young. That just gives a reaso"&amp;"n to read further and find out how it happened is.Tijdens the story becomes clear that Gudrun has formed her own opinion but not obtrusive. It allows the reader to the same doen.Onderwerp and writing style will perhaps appeal more women. That has not prev"&amp;"ented me however to enjoy it too. But I suspect read that women differently than men, perhaps draw more and quicker to grasp")</f>
        <v>Based on the text on the back cover I was expecting a book that jumps at high speed from event to event. While emotionally very deeply undermines the author exposes much of himself to handle her past. What strikes me is the unusual and contrasting choice of words which, depending on my mood when I read, funny and rather menacing and tragic overkomen.p.17 In the living room was a covered double mattress on the floor and put a tape of a gallows in the plafond.p.30 "Would it seem to die, Serge?" 'Yes. Nice, huh? "P.50 But if one expects anything from me, I poop in.p.52 where Santa Claus is not horny van.De interruptions (stories within the story) provide rest periods. A short piece, namely the course of the contest son, I find it totally stand, just humor the top shelf without the melancholy-depressing the rest of the book. The Bowie text is pure nostalgia for me. The piece with the children of Malpertuus is another melodrama.Het story is largely in the past, no surprise there, get along as you start. The second story, which is the first woven and compares the past and present, is unexpected. Especially considering the parallels drawn by some characters to retain and others to replace youth. I had not expected and makes the story very persoonlijk.Tijdens reading I soon got the impression that Gudrun tells what she really remembers. Lifelike, the memories are - sometimes - later supplemented or placed in a different context. A bit witty, like you do in a story you tell to someone directly. That makes the book very natural (and real) overkomen.De author not only tells about the past, she combines this with the time zone in which they will "Back to Hasselt". I experienced it as very refreshing. The bulk of the story is quite depressing, depressed; you know there is something fatal end. In contrast, the pieces of her children and family present very positive, even a bit humorous and interrupt the heavier work. Sometimes you have to contrast the reader will need to deal through - perhaps as schrijfster.Ik hit right from the beginning involved in the experiences of the author. The latter especially by her writing style you always almost forces you to the next paragraph also still lezen.Al quickly indicated that the boys will die young. That just gives a reason to read further and find out how it happened is.Tijdens the story becomes clear that Gudrun has formed her own opinion but not obtrusive. It allows the reader to the same doen.Onderwerp and writing style will perhaps appeal more women. That has not prevented me however to enjoy it too. But I suspect read that women differently than men, perhaps draw more and quicker to grasp</v>
      </c>
    </row>
    <row r="933" ht="15.75" customHeight="1">
      <c r="A933" s="1">
        <v>931.0</v>
      </c>
      <c r="B933" s="3">
        <v>0.0</v>
      </c>
      <c r="C933" s="3">
        <v>0.0</v>
      </c>
      <c r="D933" s="3">
        <v>0.0</v>
      </c>
      <c r="E933" s="3" t="s">
        <v>936</v>
      </c>
      <c r="F933" s="3" t="str">
        <f>IFERROR(__xludf.DUMMYFUNCTION("GOOGLETRANSLATE(E933,""nl"",""en"")"),"the book was certainly not exciting, useless story.")</f>
        <v>the book was certainly not exciting, useless story.</v>
      </c>
    </row>
    <row r="934" ht="15.75" customHeight="1">
      <c r="A934" s="1">
        <v>932.0</v>
      </c>
      <c r="B934" s="3">
        <v>0.0</v>
      </c>
      <c r="C934" s="3">
        <v>0.0</v>
      </c>
      <c r="D934" s="3">
        <v>0.0</v>
      </c>
      <c r="E934" s="3" t="s">
        <v>937</v>
      </c>
      <c r="F934" s="3" t="str">
        <f>IFERROR(__xludf.DUMMYFUNCTION("GOOGLETRANSLATE(E934,""nl"",""en"")"),"Journalist and media consultant Dan Buthler and writer and photographer Dag Öhrlund met when Buthler recorded with Öhrlund contact because he had a good idea for a book, but saw himself not as a writer. Together they wrote their well received debut Moord."&amp;"net which they Commissioner Jacob Colt introduced. Lust Murder is their second boek.In murder Lust three friends, Christopher, Hans and John, well done: they have money and success, but they always want more. One kick follows another, of drinking and sex "&amp;"orgies to theft, to ..... murder. Christopher is the driving force behind the shady deals of friends. He is a ruthless, manipulative and cynical bastard who have friends who participate certainly not completely spineless rushing in his power games. The or"&amp;"igins of Christopher's behavior is in the past, when his father commits suicide after his business was ruined at the hands of the banker Wahl. When Alexander, the son of the banker, 14 years later assassinated and Jacob Colt, sympathetic commissioner from"&amp;" Moord.net, investigating the case, seems an interesting plot to ontwikkelen.Helaas bogs down the book soon in very detailed and not to relevant descriptions of just about everything that comes along. Where in the debut of Buthler &amp; Öhrlund the careful at"&amp;"tention to characters and plot worked in favor of the book, this has turned into Lust Murder in unbridled descriptions of sex, drugs and alcohol orgies and crimes committed. The character of Christopher will speak endlessly scrutinized just to show what a"&amp;" scoundrel he is. But after three times, you will know it is and is ""more"" is not synonymous with ""better."" However, the other main characters totally out of the paint and that's certainly a pity that the Commissioner Jacob Colt concerns, which I woul"&amp;"d have liked to know better because he both Moord.net Lust Murder as a central role inneemt.Na last s spoiled with so much good from Scandinavian thriller pens must unfortunately be noted that not all that glitters is gold there. After a good debut Buthle"&amp;"r &amp; Öhrlund have taken the wrong steps Lust Murder board to a large extent. At the writing style it is not located; which is smooth and at times exciting. But the overall impression is that Lust Murder messy and incoherent story is that the promise of a n"&amp;"ew Swedish thriller phenomenon (yet?) Can not redeem. With more attention to the different characters and a compact volume I give the men a third book like another chance.")</f>
        <v>Journalist and media consultant Dan Buthler and writer and photographer Dag Öhrlund met when Buthler recorded with Öhrlund contact because he had a good idea for a book, but saw himself not as a writer. Together they wrote their well received debut Moord.net which they Commissioner Jacob Colt introduced. Lust Murder is their second boek.In murder Lust three friends, Christopher, Hans and John, well done: they have money and success, but they always want more. One kick follows another, of drinking and sex orgies to theft, to ..... murder. Christopher is the driving force behind the shady deals of friends. He is a ruthless, manipulative and cynical bastard who have friends who participate certainly not completely spineless rushing in his power games. The origins of Christopher's behavior is in the past, when his father commits suicide after his business was ruined at the hands of the banker Wahl. When Alexander, the son of the banker, 14 years later assassinated and Jacob Colt, sympathetic commissioner from Moord.net, investigating the case, seems an interesting plot to ontwikkelen.Helaas bogs down the book soon in very detailed and not to relevant descriptions of just about everything that comes along. Where in the debut of Buthler &amp; Öhrlund the careful attention to characters and plot worked in favor of the book, this has turned into Lust Murder in unbridled descriptions of sex, drugs and alcohol orgies and crimes committed. The character of Christopher will speak endlessly scrutinized just to show what a scoundrel he is. But after three times, you will know it is and is "more" is not synonymous with "better." However, the other main characters totally out of the paint and that's certainly a pity that the Commissioner Jacob Colt concerns, which I would have liked to know better because he both Moord.net Lust Murder as a central role inneemt.Na last s spoiled with so much good from Scandinavian thriller pens must unfortunately be noted that not all that glitters is gold there. After a good debut Buthler &amp; Öhrlund have taken the wrong steps Lust Murder board to a large extent. At the writing style it is not located; which is smooth and at times exciting. But the overall impression is that Lust Murder messy and incoherent story is that the promise of a new Swedish thriller phenomenon (yet?) Can not redeem. With more attention to the different characters and a compact volume I give the men a third book like another chance.</v>
      </c>
    </row>
    <row r="935" ht="15.75" customHeight="1">
      <c r="A935" s="1">
        <v>933.0</v>
      </c>
      <c r="B935" s="3">
        <v>1.0</v>
      </c>
      <c r="C935" s="3">
        <v>1.0</v>
      </c>
      <c r="D935" s="3">
        <v>1.0</v>
      </c>
      <c r="E935" s="3" t="s">
        <v>938</v>
      </c>
      <c r="F935" s="3" t="str">
        <f>IFERROR(__xludf.DUMMYFUNCTION("GOOGLETRANSLATE(E935,""nl"",""en"")"),"What a book I just read say. One breath, whew ... Intense, raw, wow .... The book introduces us to Turtle, a girl of 14 who lives with her father Martin in a faded-glory-house, with grandpa elsewhere on the property in a caravan. Free insulated and surrou"&amp;"nded Turtle is raised by weapons into a kind of survival income sharpshooter, crammed to the end of time. The author knows something ... to tell the story so vividly and with such attention to detail that is really going to play a movie in your head. Mart"&amp;"in is a great big guy ranting and raving brings his daughter great, but it soon turns out that not only curses and raving continues. Slowly, the story gets darker and more depressing. And just when you think the Turtle finally lucky sometime .... think ag"&amp;"ain! The Turtle conflict is so properly, you feel the disruption and confusion almost self! What is written this handsome! Beautiful nature descriptions are interspersed with harsh and violent scenes. Yet I did not come across as the shock, this is the li"&amp;"fe in which you will be taken. And how! I'm a fan!")</f>
        <v>What a book I just read say. One breath, whew ... Intense, raw, wow .... The book introduces us to Turtle, a girl of 14 who lives with her father Martin in a faded-glory-house, with grandpa elsewhere on the property in a caravan. Free insulated and surrounded Turtle is raised by weapons into a kind of survival income sharpshooter, crammed to the end of time. The author knows something ... to tell the story so vividly and with such attention to detail that is really going to play a movie in your head. Martin is a great big guy ranting and raving brings his daughter great, but it soon turns out that not only curses and raving continues. Slowly, the story gets darker and more depressing. And just when you think the Turtle finally lucky sometime .... think again! The Turtle conflict is so properly, you feel the disruption and confusion almost self! What is written this handsome! Beautiful nature descriptions are interspersed with harsh and violent scenes. Yet I did not come across as the shock, this is the life in which you will be taken. And how! I'm a fan!</v>
      </c>
    </row>
    <row r="936" ht="15.75" customHeight="1">
      <c r="A936" s="1">
        <v>934.0</v>
      </c>
      <c r="B936" s="3">
        <v>1.0</v>
      </c>
      <c r="C936" s="3">
        <v>1.0</v>
      </c>
      <c r="D936" s="3">
        <v>1.0</v>
      </c>
      <c r="E936" s="3" t="s">
        <v>939</v>
      </c>
      <c r="F936" s="3" t="str">
        <f>IFERROR(__xludf.DUMMYFUNCTION("GOOGLETRANSLATE(E936,""nl"",""en"")"),"Singing and writing, which are the two passions of Jackie van Laren. At the Best of Romance event publisher Boekerij was therefore inevitable that they sing next signed. It just seems like the writing gets more attention than the music, since early July a"&amp;"ppeared Springvloed Part 3 in the ""Eilandliefde' series. Mayke know one thing for sure: they will always live on the North Sea. And although she's well organized with a good job, a partner who lives on the island and dear friends, she still feels some do"&amp;"ubt. Why? Is it Cam, the cockroaches with his big words which she can not get out? If she can not stand him precisely because he secretly likes pretty fun? Spring Flood tells the story of Mayke and Cam. In the earlier parts of the 'Eilandliefde' series la"&amp;"cked depth. Readers of the 'Q' and 'Vallen' series know what Van Laren has to offer and therefore Dune Grass and Stormwind what could be disappointing. With Spring Flood, Van Laren show that they still depth in her characters can brengen.Cam it might seem"&amp;" all right to have each other, but that is not always the case. The choices he made in the earlier volumes, he consciously and in this third part is clear why. You can the reader do no more than this character immediately close in your heart. It makes you"&amp;" think, because in our community we have guys like Cam.Mayke is a real island resident at heart. Laren knows this as well describe you Mayke believe. You want her to be happy in the place where she was born. You grant her her loving relationship with her "&amp;"parents, and you hope she finds a man to see its demands voldoet.Van Laren shows also Springvloed again that she can put living characters. The posh Cam lets you regularly laugh at his choice of words, the kwallerige Leon would you want to erase from the "&amp;"story and the affected diva Ondine would you just like to say that they really can not sing. And that is and remains the greatest strength of Van Larens boeken.In this third installment of the series also return to our other friends. Axel and Wende still "&amp;"one hum enough. Vincent gives still good for the tough and Milena alongside Axel tough LaRo is also prominent car from Cam. Martin, Wendes brother gets a bigger role and you would ever want him to shake, because man, what to do with such a dragon of a wom"&amp;"an like Gwen? Springvloed is for several reasons far the best in the series. It's nice that Van Laren has found a way to bring depth to a story that has been established on Facebook. The characters teach you already know really well and makes them come to"&amp;" life. And last - even though this story is mainly set in the winter - it is ideal to read in the summer. A delicious must read that you should not miss.")</f>
        <v>Singing and writing, which are the two passions of Jackie van Laren. At the Best of Romance event publisher Boekerij was therefore inevitable that they sing next signed. It just seems like the writing gets more attention than the music, since early July appeared Springvloed Part 3 in the "Eilandliefde' series. Mayke know one thing for sure: they will always live on the North Sea. And although she's well organized with a good job, a partner who lives on the island and dear friends, she still feels some doubt. Why? Is it Cam, the cockroaches with his big words which she can not get out? If she can not stand him precisely because he secretly likes pretty fun? Spring Flood tells the story of Mayke and Cam. In the earlier parts of the 'Eilandliefde' series lacked depth. Readers of the 'Q' and 'Vallen' series know what Van Laren has to offer and therefore Dune Grass and Stormwind what could be disappointing. With Spring Flood, Van Laren show that they still depth in her characters can brengen.Cam it might seem all right to have each other, but that is not always the case. The choices he made in the earlier volumes, he consciously and in this third part is clear why. You can the reader do no more than this character immediately close in your heart. It makes you think, because in our community we have guys like Cam.Mayke is a real island resident at heart. Laren knows this as well describe you Mayke believe. You want her to be happy in the place where she was born. You grant her her loving relationship with her parents, and you hope she finds a man to see its demands voldoet.Van Laren shows also Springvloed again that she can put living characters. The posh Cam lets you regularly laugh at his choice of words, the kwallerige Leon would you want to erase from the story and the affected diva Ondine would you just like to say that they really can not sing. And that is and remains the greatest strength of Van Larens boeken.In this third installment of the series also return to our other friends. Axel and Wende still one hum enough. Vincent gives still good for the tough and Milena alongside Axel tough LaRo is also prominent car from Cam. Martin, Wendes brother gets a bigger role and you would ever want him to shake, because man, what to do with such a dragon of a woman like Gwen? Springvloed is for several reasons far the best in the series. It's nice that Van Laren has found a way to bring depth to a story that has been established on Facebook. The characters teach you already know really well and makes them come to life. And last - even though this story is mainly set in the winter - it is ideal to read in the summer. A delicious must read that you should not miss.</v>
      </c>
    </row>
    <row r="937" ht="15.75" customHeight="1">
      <c r="A937" s="1">
        <v>935.0</v>
      </c>
      <c r="B937" s="3">
        <v>1.0</v>
      </c>
      <c r="C937" s="3">
        <v>1.0</v>
      </c>
      <c r="D937" s="3">
        <v>1.0</v>
      </c>
      <c r="E937" s="3" t="s">
        <v>940</v>
      </c>
      <c r="F937" s="3" t="str">
        <f>IFERROR(__xludf.DUMMYFUNCTION("GOOGLETRANSLATE(E937,""nl"",""en"")"),"The story reminded me a bit of the film series Love comes softly thinking (good) .Eleanor has done nothing wrong, but must still flee and end up in America .. She loses her letter of recommendation and sold to the bidder put on her region. Just as two oth"&amp;"er women with her reizen.De ladies come up and Eleanor different approaches Samuel Heath and married him on her condition. Samuel looking for a mother for his daughter Grace.In early runs awkward between those two, and they pretty scared to gaander way sh"&amp;"e sees him anyway as her husband and she falls in love with him. This also counts andersom.Ondanks lot of things done runs well and have read this book with pleasure. Las tasty way if I could put him away easily and do something else.")</f>
        <v>The story reminded me a bit of the film series Love comes softly thinking (good) .Eleanor has done nothing wrong, but must still flee and end up in America .. She loses her letter of recommendation and sold to the bidder put on her region. Just as two other women with her reizen.De ladies come up and Eleanor different approaches Samuel Heath and married him on her condition. Samuel looking for a mother for his daughter Grace.In early runs awkward between those two, and they pretty scared to gaander way she sees him anyway as her husband and she falls in love with him. This also counts andersom.Ondanks lot of things done runs well and have read this book with pleasure. Las tasty way if I could put him away easily and do something else.</v>
      </c>
    </row>
    <row r="938" ht="15.75" customHeight="1">
      <c r="A938" s="1">
        <v>936.0</v>
      </c>
      <c r="B938" s="3">
        <v>1.0</v>
      </c>
      <c r="C938" s="3">
        <v>1.0</v>
      </c>
      <c r="D938" s="3">
        <v>1.0</v>
      </c>
      <c r="E938" s="3" t="s">
        <v>941</v>
      </c>
      <c r="F938" s="3" t="str">
        <f>IFERROR(__xludf.DUMMYFUNCTION("GOOGLETRANSLATE(E938,""nl"",""en"")"),"Dear Seije, ""If someone had left me well maarhad opgeraapten in his pocket gestopten there, took an occasional hand to me, I felt how soft Wasen again losliet.'Ik start my letters like Tjitske Jansen. Her senses become something resonate with something t"&amp;"hat rebounds by the recognition that it finds in the words. A desire to be nurtured and to be safe. I thought of this fragment while your story las.Een feast of recognition I could mention your story. Not only because our study and great love match for li"&amp;"terature. Or because I almost had a PhD in Literature. Al is the party probably not the right word when you're faced with people's desire for perfection, which is so recognizable. With people's struggle with its ghosts that frightening on your own ghosts "&amp;"lijken.'Waarom doubt you like about yourself? ""Asks your friend. ""You're uncertain about."" How often I would meanwhile have not heard? Just as you can because I usually no ready answer to give. Why are others so noisy, they feel the need to share their"&amp;" successes, stabbing them advance their chest and try to be an alpha male (or female)? Deep down we are all insecure. You can not just let it zien.Maar actually not going to be uncertain or to doubt yourself. Although I always thought. It is a deep-rooted"&amp;" belief that others are not good enough, because you're convinced of something that you're not good enough. Because something happened in our childhood. Therefore you looking for constant approval from others, because you can not give yourself. When you s"&amp;"tudy, do your work perfectly, and others praise you for your achievements, you have a right to exist. A moment of relief. A sigh escapes your body tense. I matter, I am seen. You will project and make your self what you think others think of you, and what"&amp;" you think others expect of you. And the truth that makes you in your head after a while reality jezelf.Deze letter goes on: http://hetkraaienvandehaan.wordpress.com/2014/04/15/eva-kelder-het-leek-stiller- over-the-wash /")</f>
        <v>Dear Seije, "If someone had left me well maarhad opgeraapten in his pocket gestopten there, took an occasional hand to me, I felt how soft Wasen again losliet.'Ik start my letters like Tjitske Jansen. Her senses become something resonate with something that rebounds by the recognition that it finds in the words. A desire to be nurtured and to be safe. I thought of this fragment while your story las.Een feast of recognition I could mention your story. Not only because our study and great love match for literature. Or because I almost had a PhD in Literature. Al is the party probably not the right word when you're faced with people's desire for perfection, which is so recognizable. With people's struggle with its ghosts that frightening on your own ghosts lijken.'Waarom doubt you like about yourself? "Asks your friend. "You're uncertain about." How often I would meanwhile have not heard? Just as you can because I usually no ready answer to give. Why are others so noisy, they feel the need to share their successes, stabbing them advance their chest and try to be an alpha male (or female)? Deep down we are all insecure. You can not just let it zien.Maar actually not going to be uncertain or to doubt yourself. Although I always thought. It is a deep-rooted belief that others are not good enough, because you're convinced of something that you're not good enough. Because something happened in our childhood. Therefore you looking for constant approval from others, because you can not give yourself. When you study, do your work perfectly, and others praise you for your achievements, you have a right to exist. A moment of relief. A sigh escapes your body tense. I matter, I am seen. You will project and make your self what you think others think of you, and what you think others expect of you. And the truth that makes you in your head after a while reality jezelf.Deze letter goes on: http://hetkraaienvandehaan.wordpress.com/2014/04/15/eva-kelder-het-leek-stiller- over-the-wash /</v>
      </c>
    </row>
    <row r="939" ht="15.75" customHeight="1">
      <c r="A939" s="1">
        <v>937.0</v>
      </c>
      <c r="B939" s="3">
        <v>0.0</v>
      </c>
      <c r="C939" s="3">
        <v>0.0</v>
      </c>
      <c r="D939" s="3">
        <v>0.0</v>
      </c>
      <c r="E939" s="3" t="s">
        <v>942</v>
      </c>
      <c r="F939" s="3" t="str">
        <f>IFERROR(__xludf.DUMMYFUNCTION("GOOGLETRANSLATE(E939,""nl"",""en"")"),"Too bad, but after 150 pages it reads not good. I think this is a bridge too far for my voorkeuren.Ik hope that another, more fun experience.")</f>
        <v>Too bad, but after 150 pages it reads not good. I think this is a bridge too far for my voorkeuren.Ik hope that another, more fun experience.</v>
      </c>
    </row>
    <row r="940" ht="15.75" customHeight="1">
      <c r="A940" s="1">
        <v>938.0</v>
      </c>
      <c r="B940" s="3">
        <v>0.0</v>
      </c>
      <c r="C940" s="3">
        <v>0.0</v>
      </c>
      <c r="D940" s="3">
        <v>0.0</v>
      </c>
      <c r="E940" s="3" t="s">
        <v>943</v>
      </c>
      <c r="F940" s="3" t="str">
        <f>IFERROR(__xludf.DUMMYFUNCTION("GOOGLETRANSLATE(E940,""nl"",""en"")"),"Eighteen-year-old Maddy has a rare disease. In her life are the times she has been out to count on one hand. Her immune system is so bad, she gets sick when she comes out of her isolated home. She obeys her mother, also her doctor, her whole life. Until s"&amp;"he gets new neighbor ... The new neighbor secretly smokes cigarettes in the path between the two houses, but the new neighbor is even more interesting. When they come into contact with each other online, the little rebel inside Maddy los.Een normal house "&amp;"with attached conservatory and a neat garden. So Maddy's house looks it from the outside in. However, the house is the best insulated house in a radius of hundreds of kilometers. If you want to visit, you have to stand for an hour in a cold wind tunnel ma"&amp;"y enter for your room. Maddy's mother is strict for outsiders and even take homemade turban by the new neighbor not. All this to protect her only daughter, because the world is fatal to haar.Alles what you love is can be described as a minimal book. It is"&amp;" divided into ultrashort chapters, some of which do not even cover half a page. Here and there you come to one of Maddy's book reviews up to five sentences, although full of spoilers. There are also many charts and other notes about Maddy's disease findin"&amp;"g. Perhaps this was Yoons method to give the book a more medical side, but the sketches and graphs saves totally wrong. Although it is a lighthearted addition, but the same time ensures that the story is childish. It would be a lot better by (instead of g"&amp;"raphs and notes) to add text. Create Chapters longer dare to use more words and explain to explain the disease in or create depth by the text. It is indeed a storybook, no prentenboek.Dat Maddy and Olly neighbor secretly meet together and then hit the roa"&amp;"d to go, the story is quite cliché. ""Everything you love 'will by no means get such a high star rating as the plot twist was not there. Pfoe, seeing no one coming! a twist is given to the lives of both Maddy, Olly, Maddy's mother Maddy's nurse. The plot "&amp;"twist locking doors, but also opens up a lot. Unexpected, but it fits the context. It's great that this denouement the lot up is able to lift and there is the end of everything you love a bit of it!")</f>
        <v>Eighteen-year-old Maddy has a rare disease. In her life are the times she has been out to count on one hand. Her immune system is so bad, she gets sick when she comes out of her isolated home. She obeys her mother, also her doctor, her whole life. Until she gets new neighbor ... The new neighbor secretly smokes cigarettes in the path between the two houses, but the new neighbor is even more interesting. When they come into contact with each other online, the little rebel inside Maddy los.Een normal house with attached conservatory and a neat garden. So Maddy's house looks it from the outside in. However, the house is the best insulated house in a radius of hundreds of kilometers. If you want to visit, you have to stand for an hour in a cold wind tunnel may enter for your room. Maddy's mother is strict for outsiders and even take homemade turban by the new neighbor not. All this to protect her only daughter, because the world is fatal to haar.Alles what you love is can be described as a minimal book. It is divided into ultrashort chapters, some of which do not even cover half a page. Here and there you come to one of Maddy's book reviews up to five sentences, although full of spoilers. There are also many charts and other notes about Maddy's disease finding. Perhaps this was Yoons method to give the book a more medical side, but the sketches and graphs saves totally wrong. Although it is a lighthearted addition, but the same time ensures that the story is childish. It would be a lot better by (instead of graphs and notes) to add text. Create Chapters longer dare to use more words and explain to explain the disease in or create depth by the text. It is indeed a storybook, no prentenboek.Dat Maddy and Olly neighbor secretly meet together and then hit the road to go, the story is quite cliché. "Everything you love 'will by no means get such a high star rating as the plot twist was not there. Pfoe, seeing no one coming! a twist is given to the lives of both Maddy, Olly, Maddy's mother Maddy's nurse. The plot twist locking doors, but also opens up a lot. Unexpected, but it fits the context. It's great that this denouement the lot up is able to lift and there is the end of everything you love a bit of it!</v>
      </c>
    </row>
    <row r="941" ht="15.75" customHeight="1">
      <c r="A941" s="1">
        <v>939.0</v>
      </c>
      <c r="B941" s="3">
        <v>1.0</v>
      </c>
      <c r="C941" s="3">
        <v>0.0</v>
      </c>
      <c r="D941" s="3">
        <v>1.0</v>
      </c>
      <c r="E941" s="3" t="s">
        <v>944</v>
      </c>
      <c r="F941" s="3" t="str">
        <f>IFERROR(__xludf.DUMMYFUNCTION("GOOGLETRANSLATE(E941,""nl"",""en"")"),"Self Certified ""ambassador of happiness and quality of life"" and author Leo bouche (among others The world book of happiness) in Flanders is an authority in the field of optimism and positivism. Inspired by his knowledge and experience about what really"&amp;" makes us happy, translated by Miriam Beijsterveldt some of these insights for children Tips for the sad cow. Said sad cow represents every child who ever feels no reason, sad or down. Victor Bird, searching for insects on cattle ridges, deep sighing Caro"&amp;"lina to help the cow from her sadness. We do not know why the Carolina blues or why Victor there necessarily mission is, but we follow the bird helpful to some people and animals that give him tips to be less sad. He teaches them to look around at the bea"&amp;"utiful things around us, to take much movement, fun things you do feel well, you should treat yourself and to take care of properly. This advice is Victor Carolina when he makes her appreciate the color of the grass and the flowers and pull sprints to the"&amp;" cherry tree, let the other cows its spoil with clover and bird massaging her back and Carolina does have a nice mud bath . Carolina which admits no longer feel sad too. The other cows have also additional tips: you should always continue, every day at le"&amp;"ast one other cow chat, tedious but do it right, go to sleep on time, and so on. The tips that the author borrows from Leo bouche is perfectly correct: it is indeed useful insights that what seem obvious, but in a depressed mood be lost sight of. For youn"&amp;"g readers, these tips understandable and enforceable Carolina just as the cow does. The author tries her story and characters and a different child-sized graphically create. People talk to animals or animals have human characteristics, not disturbing in a"&amp;" children's book. Here and there, however, some elements feel strange, even for children: a male who works in the office? A cow that is climbing to eat delicious flowers? The illustrations in the text either excel in originality and skill and make the bes"&amp;"t thick book not particularly attractive. Actually, the book is just too thick, the message for the unfortunate cow is pretty obvious, but too much milked, to the cows in terms to say. The meetings with the good-counselors and gradual ""healing"" Carolina"&amp;" agonizingly take many pages to complete, where wittier and especially float could. The care of the book could have been better. For example, as the heading of chapter four below on a right-hand page, and the text starts on the next page. Or the first wor"&amp;"ds of a new section at the bottom of the left page and the rest right. Such sloppy layout is disturbing. A book with good intentions and clear insights so, but because it is too wordy, has few attractive drawings and poorly finished, this happiness book f"&amp;"alls entirely unfortunately disappointing.")</f>
        <v>Self Certified "ambassador of happiness and quality of life" and author Leo bouche (among others The world book of happiness) in Flanders is an authority in the field of optimism and positivism. Inspired by his knowledge and experience about what really makes us happy, translated by Miriam Beijsterveldt some of these insights for children Tips for the sad cow. Said sad cow represents every child who ever feels no reason, sad or down. Victor Bird, searching for insects on cattle ridges, deep sighing Carolina to help the cow from her sadness. We do not know why the Carolina blues or why Victor there necessarily mission is, but we follow the bird helpful to some people and animals that give him tips to be less sad. He teaches them to look around at the beautiful things around us, to take much movement, fun things you do feel well, you should treat yourself and to take care of properly. This advice is Victor Carolina when he makes her appreciate the color of the grass and the flowers and pull sprints to the cherry tree, let the other cows its spoil with clover and bird massaging her back and Carolina does have a nice mud bath . Carolina which admits no longer feel sad too. The other cows have also additional tips: you should always continue, every day at least one other cow chat, tedious but do it right, go to sleep on time, and so on. The tips that the author borrows from Leo bouche is perfectly correct: it is indeed useful insights that what seem obvious, but in a depressed mood be lost sight of. For young readers, these tips understandable and enforceable Carolina just as the cow does. The author tries her story and characters and a different child-sized graphically create. People talk to animals or animals have human characteristics, not disturbing in a children's book. Here and there, however, some elements feel strange, even for children: a male who works in the office? A cow that is climbing to eat delicious flowers? The illustrations in the text either excel in originality and skill and make the best thick book not particularly attractive. Actually, the book is just too thick, the message for the unfortunate cow is pretty obvious, but too much milked, to the cows in terms to say. The meetings with the good-counselors and gradual "healing" Carolina agonizingly take many pages to complete, where wittier and especially float could. The care of the book could have been better. For example, as the heading of chapter four below on a right-hand page, and the text starts on the next page. Or the first words of a new section at the bottom of the left page and the rest right. Such sloppy layout is disturbing. A book with good intentions and clear insights so, but because it is too wordy, has few attractive drawings and poorly finished, this happiness book falls entirely unfortunately disappointing.</v>
      </c>
    </row>
    <row r="942" ht="15.75" customHeight="1">
      <c r="A942" s="1">
        <v>940.0</v>
      </c>
      <c r="B942" s="3">
        <v>1.0</v>
      </c>
      <c r="C942" s="3">
        <v>1.0</v>
      </c>
      <c r="D942" s="3">
        <v>1.0</v>
      </c>
      <c r="E942" s="3" t="s">
        <v>945</v>
      </c>
      <c r="F942" s="3" t="str">
        <f>IFERROR(__xludf.DUMMYFUNCTION("GOOGLETRANSLATE(E942,""nl"",""en"")"),"Kalaj is a Tune Ornamental to his job as a taxi driver carries in Harvard, the university town, he has an unlikely big mouth and where he is, no one to run it heen.Hij in nightlife student bump (from whose perspective the story is written) and despite the"&amp;" various characters pull them together on one of the few things which binds women, where they were both an unlikely penchant for hugging, and crosses many of their paden.Terwijl students in suspense wait how his study will bring, wait Kalaj in suspense wo"&amp;"ndering if his residence permit or krijgt.Hun life runs like a harmonica at this stage, they again are far apart with their own things and then they become quite close and take them things together, they become friends against their will dank.Dan there st"&amp;"ill comes a time when Kalaj to leave the country and go rather abruptly, there is no room for emotional feelings, but d e student later his son to Harvard brings memories come back as a comet brain binnen.In read one day, I thought it was a pretty amazing"&amp;" book, I have experienced much joy.")</f>
        <v>Kalaj is a Tune Ornamental to his job as a taxi driver carries in Harvard, the university town, he has an unlikely big mouth and where he is, no one to run it heen.Hij in nightlife student bump (from whose perspective the story is written) and despite the various characters pull them together on one of the few things which binds women, where they were both an unlikely penchant for hugging, and crosses many of their paden.Terwijl students in suspense wait how his study will bring, wait Kalaj in suspense wondering if his residence permit or krijgt.Hun life runs like a harmonica at this stage, they again are far apart with their own things and then they become quite close and take them things together, they become friends against their will dank.Dan there still comes a time when Kalaj to leave the country and go rather abruptly, there is no room for emotional feelings, but d e student later his son to Harvard brings memories come back as a comet brain binnen.In read one day, I thought it was a pretty amazing book, I have experienced much joy.</v>
      </c>
    </row>
    <row r="943" ht="15.75" customHeight="1">
      <c r="A943" s="1">
        <v>941.0</v>
      </c>
      <c r="B943" s="3">
        <v>0.0</v>
      </c>
      <c r="C943" s="3">
        <v>0.0</v>
      </c>
      <c r="D943" s="3">
        <v>0.0</v>
      </c>
      <c r="E943" s="3" t="s">
        <v>946</v>
      </c>
      <c r="F943" s="3" t="str">
        <f>IFERROR(__xludf.DUMMYFUNCTION("GOOGLETRANSLATE(E943,""nl"",""en"")"),"It is thrown with huge flowers to the contents of this book. Debbaut again if the light has invented. Someone even claimed that you had to have guts to write such a book. It was written in the 17th century, I would totally agree here, but in our increasin"&amp;"gly secular society, there is no one who looks up from a book mocking the established values ​​in the religies.Mij was little original about it, it does me think of the book ""the Bible for unbelievers"" Guus Kuijer, where there is shown a God who is quit"&amp;"e weak and indecisive, and not really know what he's doing. In this book I find overly anthropomorphic God, who seems rather to exist as a stand-up commedian than as a creator. Furthermore, I can not pass through the logic, by being too deeply human trait"&amp;"s he can not possibly have created man, and he no longer God can be. Jesus is portrayed as a spoiled child who does not get his way, and also of course to pass all the clichés are reviewed, as his secret relationship with Mary Magdalene, Thomas, the etern"&amp;"al doubter ... Kevin is then just a boy no better knows and plays his feelings, but perhaps even more for his disciples had geluisterd.Verder seems to me quite implausible about a wannabe messiah would get such supporters as Kevin gets by asking one mirac"&amp;"le, and also the end, where the world is against him, I am too implausible.")</f>
        <v>It is thrown with huge flowers to the contents of this book. Debbaut again if the light has invented. Someone even claimed that you had to have guts to write such a book. It was written in the 17th century, I would totally agree here, but in our increasingly secular society, there is no one who looks up from a book mocking the established values ​​in the religies.Mij was little original about it, it does me think of the book "the Bible for unbelievers" Guus Kuijer, where there is shown a God who is quite weak and indecisive, and not really know what he's doing. In this book I find overly anthropomorphic God, who seems rather to exist as a stand-up commedian than as a creator. Furthermore, I can not pass through the logic, by being too deeply human traits he can not possibly have created man, and he no longer God can be. Jesus is portrayed as a spoiled child who does not get his way, and also of course to pass all the clichés are reviewed, as his secret relationship with Mary Magdalene, Thomas, the eternal doubter ... Kevin is then just a boy no better knows and plays his feelings, but perhaps even more for his disciples had geluisterd.Verder seems to me quite implausible about a wannabe messiah would get such supporters as Kevin gets by asking one miracle, and also the end, where the world is against him, I am too implausible.</v>
      </c>
    </row>
    <row r="944" ht="15.75" customHeight="1">
      <c r="A944" s="1">
        <v>942.0</v>
      </c>
      <c r="B944" s="3">
        <v>1.0</v>
      </c>
      <c r="C944" s="3">
        <v>1.0</v>
      </c>
      <c r="D944" s="3">
        <v>1.0</v>
      </c>
      <c r="E944" s="3" t="s">
        <v>947</v>
      </c>
      <c r="F944" s="3" t="str">
        <f>IFERROR(__xludf.DUMMYFUNCTION("GOOGLETRANSLATE(E944,""nl"",""en"")"),"This thriller takes place in Chicago, where a killer for over five years terrorizing the city to abduct children from people who have done bad things. A day later, the parents receive a packet containing the ear of the child, another day the tongue is del"&amp;"ivered later the same package with the eyes and the third day. Then found the murdered body of the child. The killer is out the ""sinner"" to punish and symbolically it sends the message to hear, see and speak. Which is based on the meaning of the three m"&amp;"onkeys are shown in Japan in the sanctuary of Nikko Toshogu on a wood relief. There is also a fourth monkey that symbolizes ""Do no harm"". The original title of this book is ""The fourth monkey ', so based on the fourth monkey. The unknown murderer is th"&amp;"erefore Fourth Monkey, Monkey genoemd.Het short story takes place well in two days. mention is made of a road that deadly accident. It is remarkable that he has a package with him to an ear, as the packets looked like in the past. Immediately Clearly Monk"&amp;"ey is running again. Detective Sam Porter knows he has to find the victim and that he must find within three days, otherwise the chances of survival are nil. On the body of the deceased man is also a diary. Porter will concentrate on its content and soon "&amp;"he doubts whether the road have been the culprit. There are many clues in the diary of where to look and what the motives of the perpetrator point.The book reads smoothly and is chillingly exciting. There are many atrocities for which you leave on the edg"&amp;"e of your seat. The story is made up of short chapters written mainly from Porter, but also from a colleague and the victim of monkey. Above each chapter, time display and also the person's name from which the chapter is written. By standing between diary"&amp;" (in a different font) which gradually increasing abandonment of the motives of the perpetrator. The tension is built up well with even a blistering plot at the end. Regularly you'll be put on the wrong foot, so that you keep reading and you're the detect"&amp;"ive wondering how the puzzle fits together. Whatever was in the original book, was a summary of the whiteboard that appeared in a few places. So were all suspects, victims, instructions and tasks to be performed again even put together a brief reminder of"&amp;" what it was common at that time.The is an original and chilling thrilling book. There is a small open end, so that it is certainly possible that there is a follow-on is written. Something is certainly to be hoped, for stories that are constructed so hand"&amp;"some and so readable and exciting, there are never veel.In America is the book so well received that the film and television rights have already been sold. Hopefully we will hear a lot from this author who has put down a thunderous debut.")</f>
        <v>This thriller takes place in Chicago, where a killer for over five years terrorizing the city to abduct children from people who have done bad things. A day later, the parents receive a packet containing the ear of the child, another day the tongue is delivered later the same package with the eyes and the third day. Then found the murdered body of the child. The killer is out the "sinner" to punish and symbolically it sends the message to hear, see and speak. Which is based on the meaning of the three monkeys are shown in Japan in the sanctuary of Nikko Toshogu on a wood relief. There is also a fourth monkey that symbolizes "Do no harm". The original title of this book is "The fourth monkey ', so based on the fourth monkey. The unknown murderer is therefore Fourth Monkey, Monkey genoemd.Het short story takes place well in two days. mention is made of a road that deadly accident. It is remarkable that he has a package with him to an ear, as the packets looked like in the past. Immediately Clearly Monkey is running again. Detective Sam Porter knows he has to find the victim and that he must find within three days, otherwise the chances of survival are nil. On the body of the deceased man is also a diary. Porter will concentrate on its content and soon he doubts whether the road have been the culprit. There are many clues in the diary of where to look and what the motives of the perpetrator point.The book reads smoothly and is chillingly exciting. There are many atrocities for which you leave on the edge of your seat. The story is made up of short chapters written mainly from Porter, but also from a colleague and the victim of monkey. Above each chapter, time display and also the person's name from which the chapter is written. By standing between diary (in a different font) which gradually increasing abandonment of the motives of the perpetrator. The tension is built up well with even a blistering plot at the end. Regularly you'll be put on the wrong foot, so that you keep reading and you're the detective wondering how the puzzle fits together. Whatever was in the original book, was a summary of the whiteboard that appeared in a few places. So were all suspects, victims, instructions and tasks to be performed again even put together a brief reminder of what it was common at that time.The is an original and chilling thrilling book. There is a small open end, so that it is certainly possible that there is a follow-on is written. Something is certainly to be hoped, for stories that are constructed so handsome and so readable and exciting, there are never veel.In America is the book so well received that the film and television rights have already been sold. Hopefully we will hear a lot from this author who has put down a thunderous debut.</v>
      </c>
    </row>
    <row r="945" ht="15.75" customHeight="1">
      <c r="A945" s="1">
        <v>943.0</v>
      </c>
      <c r="B945" s="3">
        <v>1.0</v>
      </c>
      <c r="C945" s="3">
        <v>1.0</v>
      </c>
      <c r="D945" s="3">
        <v>1.0</v>
      </c>
      <c r="E945" s="3" t="s">
        <v>948</v>
      </c>
      <c r="F945" s="3" t="str">
        <f>IFERROR(__xludf.DUMMYFUNCTION("GOOGLETRANSLATE(E945,""nl"",""en"")"),"I really like this book a winner !! Aspe is all very good book and I keep reading them. I can not get enough of. And Tango is the most exciting book of them all. So five stars !!")</f>
        <v>I really like this book a winner !! Aspe is all very good book and I keep reading them. I can not get enough of. And Tango is the most exciting book of them all. So five stars !!</v>
      </c>
    </row>
    <row r="946" ht="15.75" customHeight="1">
      <c r="A946" s="1">
        <v>944.0</v>
      </c>
      <c r="B946" s="3">
        <v>0.0</v>
      </c>
      <c r="C946" s="3">
        <v>0.0</v>
      </c>
      <c r="D946" s="3">
        <v>0.0</v>
      </c>
      <c r="E946" s="3" t="s">
        <v>949</v>
      </c>
      <c r="F946" s="3" t="str">
        <f>IFERROR(__xludf.DUMMYFUNCTION("GOOGLETRANSLATE(E946,""nl"",""en"")"),"J.L. Butler is the pseudonym of the English writer Tasmina Perry. At 18 she decided to become a lawyer, a journalist at the age of thirty. She is married to author John Perry. Together they wrote a series of vampire novels. Those under the pseudonym James"&amp;" Mia. She has now provoked an international best-selling author and has more than 10 titles to her name staan.De elements are slippery and plat.De cover. The title does promise a lot. So good spirits I started working with this beautiful book. The narrati"&amp;"ve perspective is the I-form. Main Character Fran takes us to London, as she works as a junior lawyer in divorce cases. It promises to be a great story, except that you sometimes stumble over the sentences and language. There is a lot of background, is te"&amp;"lling. But with lots of extra additions, metaphors or just difficult language. Reading is therefore not by finer. but sometimes a true struggle.De author is a lawyer and journalist, and knows what she is talking about. But must realize that the reader doe"&amp;"s not always have this knowledge. At the start reeling the terminology and it seems that you're in an episode of the series ""suits"". beland.Als reader you're looking for excitement and a good story that I missed being in love in this boek.Fran its clien"&amp;"t Martin Joy, a banker and a pretty smooth guy. The active harassment have been described very flat. Emotion and feelings are sometimes meager present. What business does to. Therefore I was not enough of my attention to the book. In the beginning advocat"&amp;"envak is properly exposed. The characters and environment. Donna then goes missing and we read more about Fran itself. The ripples from what, in terms of story. Quest on the side of the police is not illuminated. Towards the end the tension will only put "&amp;"on edge. The tension that had previously deployed to worden.ConclusieJ.L. Butler wrote her expertise Fran lawyers in the world. Feelings and emotions are sometimes too little appears. This makes the reader not immediately captivated by the story. And that"&amp;"'s a shame. Real smooth romance remains off. The intimacy is missing plat.De overruled the divorce case and also complicates the affair. The tension tightens slowly. After an error in the characters, can only blessing: the book suggested teleur.Waardering"&amp;" 2.5 stars, sipping.")</f>
        <v>J.L. Butler is the pseudonym of the English writer Tasmina Perry. At 18 she decided to become a lawyer, a journalist at the age of thirty. She is married to author John Perry. Together they wrote a series of vampire novels. Those under the pseudonym James Mia. She has now provoked an international best-selling author and has more than 10 titles to her name staan.De elements are slippery and plat.De cover. The title does promise a lot. So good spirits I started working with this beautiful book. The narrative perspective is the I-form. Main Character Fran takes us to London, as she works as a junior lawyer in divorce cases. It promises to be a great story, except that you sometimes stumble over the sentences and language. There is a lot of background, is telling. But with lots of extra additions, metaphors or just difficult language. Reading is therefore not by finer. but sometimes a true struggle.De author is a lawyer and journalist, and knows what she is talking about. But must realize that the reader does not always have this knowledge. At the start reeling the terminology and it seems that you're in an episode of the series "suits". beland.Als reader you're looking for excitement and a good story that I missed being in love in this boek.Fran its client Martin Joy, a banker and a pretty smooth guy. The active harassment have been described very flat. Emotion and feelings are sometimes meager present. What business does to. Therefore I was not enough of my attention to the book. In the beginning advocatenvak is properly exposed. The characters and environment. Donna then goes missing and we read more about Fran itself. The ripples from what, in terms of story. Quest on the side of the police is not illuminated. Towards the end the tension will only put on edge. The tension that had previously deployed to worden.ConclusieJ.L. Butler wrote her expertise Fran lawyers in the world. Feelings and emotions are sometimes too little appears. This makes the reader not immediately captivated by the story. And that's a shame. Real smooth romance remains off. The intimacy is missing plat.De overruled the divorce case and also complicates the affair. The tension tightens slowly. After an error in the characters, can only blessing: the book suggested teleur.Waardering 2.5 stars, sipping.</v>
      </c>
    </row>
    <row r="947" ht="15.75" customHeight="1">
      <c r="A947" s="1">
        <v>945.0</v>
      </c>
      <c r="B947" s="3">
        <v>0.0</v>
      </c>
      <c r="C947" s="3">
        <v>0.0</v>
      </c>
      <c r="D947" s="3">
        <v>0.0</v>
      </c>
      <c r="E947" s="3" t="s">
        <v>950</v>
      </c>
      <c r="F947" s="3" t="str">
        <f>IFERROR(__xludf.DUMMYFUNCTION("GOOGLETRANSLATE(E947,""nl"",""en"")"),"Dean Koontz has already written several books about Odd Thomas, an unemployed cook sees the ghosts in his twenties. The lifter is the fifth book in the serie.Odd Thomas let his friends Anna Maria and Tim back to buy clothes, not knowing that it will be lo"&amp;"ng before he will see them again. In the city he finds the gaudy dressed driver of a ten ton truck. Through his psychic gift Odd Thomas observes that the driver will murder three children in the near future with a flamethrower. After a brief skirmish put "&amp;"Odd Thomas chase, assisted by the 86-year-old Edie Fischer picks him and like Odd Thomas more than ordinary mens.Ooit was a Dean Koontz look for guaranteed fun horror, but there is in recent years though no longer. It detracts from the tension which Koont"&amp;"z's Odd Thomas lifter by itself tell late, which should make his still seemingly nice comments on some of the most exciting moments. One joke is fully utilized in the book: Edie Fischer continuously against Odd Thomas says he should call her Edie, to whic"&amp;"h he responds with, ""Yes ma'am,"" and then not doet.Het lack of tension is also caused by the lack of a good plot. Instead of using good detective hunting is used, Odd Thomas relies solely on his ability that has put him like a magnet on the trail of the"&amp;" flashy driver. The left, right there and then we come back to a scene where Odd Thomas is faced with the spirit world before continuing to hunt for gaan.De strange encounters that Odd Thomas is underway, should contribute to an air of mystery surrounding"&amp;" the whole event . Unfortunately Koontz also falls short in it. An air of mystery convey to your readers not create itself by enumerating some mysterious zaken.In the Odd Thomas series are also the spirits of deceased celebrities for. In The Hitchhiker's "&amp;"Alfred Hitchcock. But even the presence of the master of suspense can not bring tension into a book with moderate humor, a lack of plot and boring mystery.")</f>
        <v>Dean Koontz has already written several books about Odd Thomas, an unemployed cook sees the ghosts in his twenties. The lifter is the fifth book in the serie.Odd Thomas let his friends Anna Maria and Tim back to buy clothes, not knowing that it will be long before he will see them again. In the city he finds the gaudy dressed driver of a ten ton truck. Through his psychic gift Odd Thomas observes that the driver will murder three children in the near future with a flamethrower. After a brief skirmish put Odd Thomas chase, assisted by the 86-year-old Edie Fischer picks him and like Odd Thomas more than ordinary mens.Ooit was a Dean Koontz look for guaranteed fun horror, but there is in recent years though no longer. It detracts from the tension which Koontz's Odd Thomas lifter by itself tell late, which should make his still seemingly nice comments on some of the most exciting moments. One joke is fully utilized in the book: Edie Fischer continuously against Odd Thomas says he should call her Edie, to which he responds with, "Yes ma'am," and then not doet.Het lack of tension is also caused by the lack of a good plot. Instead of using good detective hunting is used, Odd Thomas relies solely on his ability that has put him like a magnet on the trail of the flashy driver. The left, right there and then we come back to a scene where Odd Thomas is faced with the spirit world before continuing to hunt for gaan.De strange encounters that Odd Thomas is underway, should contribute to an air of mystery surrounding the whole event . Unfortunately Koontz also falls short in it. An air of mystery convey to your readers not create itself by enumerating some mysterious zaken.In the Odd Thomas series are also the spirits of deceased celebrities for. In The Hitchhiker's Alfred Hitchcock. But even the presence of the master of suspense can not bring tension into a book with moderate humor, a lack of plot and boring mystery.</v>
      </c>
    </row>
    <row r="948" ht="15.75" customHeight="1">
      <c r="A948" s="1">
        <v>946.0</v>
      </c>
      <c r="B948" s="3">
        <v>1.0</v>
      </c>
      <c r="C948" s="3">
        <v>1.0</v>
      </c>
      <c r="D948" s="3">
        <v>1.0</v>
      </c>
      <c r="E948" s="3" t="s">
        <v>951</v>
      </c>
      <c r="F948" s="3" t="str">
        <f>IFERROR(__xludf.DUMMYFUNCTION("GOOGLETRANSLATE(E948,""nl"",""en"")"),"The author succeeds in constant reader back to get the lesson, even after pages lofty, soaring comtemplaties over and around the contents of Old Books. When boredom threatens to strike shakes an unexpected event or a prank from a character that you never "&amp;"could have imagined, the reader awake for the next chapter to be cut with new courage and curiosity. The celebrities which Kimpen upon the stage can always work this out again, even if they deliberately very reprehensible acts have argued, by relying on s"&amp;"ome fresh from some Book of Wisdom. Philosophical analyzes spreading the author lavish are quite elevated and therefore, M.I. not always at the reader level. It might be why the question ""The kabbalist of Kimpen"", you say something ""is usually answered"&amp;":"" Until now, never heard of! "" Perhaps this contribution comes through change. I found it fascinating ""Singel pocket"". I could not touch difficult, often not at night.")</f>
        <v>The author succeeds in constant reader back to get the lesson, even after pages lofty, soaring comtemplaties over and around the contents of Old Books. When boredom threatens to strike shakes an unexpected event or a prank from a character that you never could have imagined, the reader awake for the next chapter to be cut with new courage and curiosity. The celebrities which Kimpen upon the stage can always work this out again, even if they deliberately very reprehensible acts have argued, by relying on some fresh from some Book of Wisdom. Philosophical analyzes spreading the author lavish are quite elevated and therefore, M.I. not always at the reader level. It might be why the question "The kabbalist of Kimpen", you say something "is usually answered:" Until now, never heard of! " Perhaps this contribution comes through change. I found it fascinating "Singel pocket". I could not touch difficult, often not at night.</v>
      </c>
    </row>
    <row r="949" ht="15.75" customHeight="1">
      <c r="A949" s="1">
        <v>947.0</v>
      </c>
      <c r="B949" s="3">
        <v>0.0</v>
      </c>
      <c r="C949" s="3">
        <v>1.0</v>
      </c>
      <c r="D949" s="3">
        <v>1.0</v>
      </c>
      <c r="E949" s="3" t="s">
        <v>952</v>
      </c>
      <c r="F949" s="3" t="str">
        <f>IFERROR(__xludf.DUMMYFUNCTION("GOOGLETRANSLATE(E949,""nl"",""en"")"),"Like all teenagers are my children aged 15 and 17 years glued to their phones. Even adults are constantly looking at their smartphones. Very annoying, and healthy can it be not! At least, that seems to me. So when I book Life without stress smartphone saw"&amp;", I took it right away. Here was the solution! Causes and consequences of the huge smartphone use are clearly described in the book. So turn applications on smartphones deliberately working on psychological mechanisms that are hard to resist. And so I now"&amp;" understand that nowadays many people are impatient because you can look all right on your phone. Patience is no longer necessary. Unfortunately, some people find that even in traffic and I drove the last few weeks almost off my bike several times. In man"&amp;"y ways excessive phone use unhealthy, according overduidelijk.De researchers analyzed the data of 60,000 phone users, providing a reliable picture has emerged of the nature and extent of use. Science is now, for example, demonstrate that many people spend"&amp;" a lot of time on things that are not necessary, such as checking Facebook, play games and movies aimlessly kijken.Dat the problem is big and that something needs to change, is crystal clear. How this change must exactly, I do not describe very convincing"&amp;". There are certainly happy useful ideas, but especially the bit about the ""digital educate 'young people, I think some blurred. And of course I was just very curious Altogether still an extremely readable book, but alas: life without stress smartphone d"&amp;"oes not seem feasible. Though less stress also been fine.")</f>
        <v>Like all teenagers are my children aged 15 and 17 years glued to their phones. Even adults are constantly looking at their smartphones. Very annoying, and healthy can it be not! At least, that seems to me. So when I book Life without stress smartphone saw, I took it right away. Here was the solution! Causes and consequences of the huge smartphone use are clearly described in the book. So turn applications on smartphones deliberately working on psychological mechanisms that are hard to resist. And so I now understand that nowadays many people are impatient because you can look all right on your phone. Patience is no longer necessary. Unfortunately, some people find that even in traffic and I drove the last few weeks almost off my bike several times. In many ways excessive phone use unhealthy, according overduidelijk.De researchers analyzed the data of 60,000 phone users, providing a reliable picture has emerged of the nature and extent of use. Science is now, for example, demonstrate that many people spend a lot of time on things that are not necessary, such as checking Facebook, play games and movies aimlessly kijken.Dat the problem is big and that something needs to change, is crystal clear. How this change must exactly, I do not describe very convincing. There are certainly happy useful ideas, but especially the bit about the "digital educate 'young people, I think some blurred. And of course I was just very curious Altogether still an extremely readable book, but alas: life without stress smartphone does not seem feasible. Though less stress also been fine.</v>
      </c>
    </row>
    <row r="950" ht="15.75" customHeight="1">
      <c r="A950" s="1">
        <v>948.0</v>
      </c>
      <c r="B950" s="3">
        <v>0.0</v>
      </c>
      <c r="C950" s="3">
        <v>0.0</v>
      </c>
      <c r="D950" s="3">
        <v>0.0</v>
      </c>
      <c r="E950" s="3" t="s">
        <v>953</v>
      </c>
      <c r="F950" s="3" t="str">
        <f>IFERROR(__xludf.DUMMYFUNCTION("GOOGLETRANSLATE(E950,""nl"",""en"")"),"I'm Renate Dorrestein ""fan"" and find her books one by one well. This book I have not even read. Messy story and goes from one thing to another, characters also run through each other, I put it in my bookcase misery again.")</f>
        <v>I'm Renate Dorrestein "fan" and find her books one by one well. This book I have not even read. Messy story and goes from one thing to another, characters also run through each other, I put it in my bookcase misery again.</v>
      </c>
    </row>
    <row r="951" ht="15.75" customHeight="1">
      <c r="A951" s="1">
        <v>949.0</v>
      </c>
      <c r="B951" s="3">
        <v>1.0</v>
      </c>
      <c r="C951" s="3">
        <v>1.0</v>
      </c>
      <c r="D951" s="3">
        <v>1.0</v>
      </c>
      <c r="E951" s="3" t="s">
        <v>954</v>
      </c>
      <c r="F951" s="3" t="str">
        <f>IFERROR(__xludf.DUMMYFUNCTION("GOOGLETRANSLATE(E951,""nl"",""en"")"),"Alice is a 28 year old who has left London for a long journey to make in an attempt to forget a lost love and escape from a family where they do not entirely belong to, especially after the death of her mother. She returns home to spend time with her dyin"&amp;"g father. The pain brought these events gradually come back up to her terugkeer.Daniel by circumstances a wanderer, looking for 'home' in London. He clings to life with one idea, met with his daughter he never knew. He leaves a trail of random objects bac"&amp;"k into the city in hopes hereniging.De chapters alternate view of Alice and Daniel. Each chapter begins with a list of ten things. They give their views in the story, they tell you more about their history and what they hope the toekomst.De descriptions o"&amp;"f landscapes, from the streets of London, are very accurate. The way of writing the author is very succinct and duidelijk.De tales of loss and hope, love and emptiness, and come closer together as the book vordert.Het is a very beautiful story that some o"&amp;"f the hard things which describes the life can bring. How difficult it is to say the things that really hurt. Or just say things that can change the love for that person.")</f>
        <v>Alice is a 28 year old who has left London for a long journey to make in an attempt to forget a lost love and escape from a family where they do not entirely belong to, especially after the death of her mother. She returns home to spend time with her dying father. The pain brought these events gradually come back up to her terugkeer.Daniel by circumstances a wanderer, looking for 'home' in London. He clings to life with one idea, met with his daughter he never knew. He leaves a trail of random objects back into the city in hopes hereniging.De chapters alternate view of Alice and Daniel. Each chapter begins with a list of ten things. They give their views in the story, they tell you more about their history and what they hope the toekomst.De descriptions of landscapes, from the streets of London, are very accurate. The way of writing the author is very succinct and duidelijk.De tales of loss and hope, love and emptiness, and come closer together as the book vordert.Het is a very beautiful story that some of the hard things which describes the life can bring. How difficult it is to say the things that really hurt. Or just say things that can change the love for that person.</v>
      </c>
    </row>
    <row r="952" ht="15.75" customHeight="1">
      <c r="A952" s="1">
        <v>950.0</v>
      </c>
      <c r="B952" s="3">
        <v>0.0</v>
      </c>
      <c r="C952" s="3">
        <v>0.0</v>
      </c>
      <c r="D952" s="3">
        <v>0.0</v>
      </c>
      <c r="E952" s="3" t="s">
        <v>955</v>
      </c>
      <c r="F952" s="3" t="str">
        <f>IFERROR(__xludf.DUMMYFUNCTION("GOOGLETRANSLATE(E952,""nl"",""en"")"),"I was a bit disappointed in this book, expected more of it. It's a true story about a young man who goes to war at WW II. After several at already horrible events, he gets captured and was a prisoner of the Germans. He has to work in bad conditions at IG "&amp;"Farben at Auschwitz. There he sees people with pj's who are in even worse shape and who get killed for nothing. He smells the dead of the gas chambers. At a certainement time, he wants to know more and see with his own eyes, so he changes clothes with a j"&amp;"ew and goes to Auschwitz. The next day he returns and They switch again.")</f>
        <v>I was a bit disappointed in this book, expected more of it. It's a true story about a young man who goes to war at WW II. After several at already horrible events, he gets captured and was a prisoner of the Germans. He has to work in bad conditions at IG Farben at Auschwitz. There he sees people with pj's who are in even worse shape and who get killed for nothing. He smells the dead of the gas chambers. At a certainement time, he wants to know more and see with his own eyes, so he changes clothes with a jew and goes to Auschwitz. The next day he returns and They switch again.</v>
      </c>
    </row>
    <row r="953" ht="15.75" customHeight="1">
      <c r="A953" s="1">
        <v>951.0</v>
      </c>
      <c r="B953" s="3">
        <v>0.0</v>
      </c>
      <c r="C953" s="3">
        <v>0.0</v>
      </c>
      <c r="D953" s="3">
        <v>0.0</v>
      </c>
      <c r="E953" s="3" t="s">
        <v>956</v>
      </c>
      <c r="F953" s="3" t="str">
        <f>IFERROR(__xludf.DUMMYFUNCTION("GOOGLETRANSLATE(E953,""nl"",""en"")"),"On the back cover of my copy (third edition in 2004, the same front as above) is a review of the Chicago Times / Herald from 1899 which reads: 'It is regrettable that such a talented author writing sex stories will bezighouden.` in 1899 this book was then"&amp;" described as'schokkend'. However, I found this book very fascinating, sometimes very lengthy descriptions. Very probably I was not going to read this book if it had not been for CU.")</f>
        <v>On the back cover of my copy (third edition in 2004, the same front as above) is a review of the Chicago Times / Herald from 1899 which reads: 'It is regrettable that such a talented author writing sex stories will bezighouden.` in 1899 this book was then described as'schokkend'. However, I found this book very fascinating, sometimes very lengthy descriptions. Very probably I was not going to read this book if it had not been for CU.</v>
      </c>
    </row>
    <row r="954" ht="15.75" customHeight="1">
      <c r="A954" s="1">
        <v>952.0</v>
      </c>
      <c r="B954" s="3">
        <v>1.0</v>
      </c>
      <c r="C954" s="3">
        <v>1.0</v>
      </c>
      <c r="D954" s="3">
        <v>1.0</v>
      </c>
      <c r="E954" s="3" t="s">
        <v>957</v>
      </c>
      <c r="F954" s="3" t="str">
        <f>IFERROR(__xludf.DUMMYFUNCTION("GOOGLETRANSLATE(E954,""nl"",""en"")"),"Yay, two portions When I read that The One is not the end would be The Selection Series I was very enthusiastic; I could look forward to two parts in one of my favorite book series! I spent months looking forward to the first new member: The Heir (Princes"&amp;"s). Both excited because there would be a sequel, but also scared ... because what if it disappointing? That is a big trap. I had so thoroughly enjoyed The Selection, The Elite and The One - and The Prince &amp; The Guard - that I had really high expectations"&amp;" of The Heir. Could she who fulfill? I'm gonna tell you right! Exceeds my expectation only thirteen pages I needed to get into the story. It is exactly the same as I did at The Selection; I had some time to get to know the character, and then fall in love"&amp;" again to the writing style of Kiera Cass. Because the fine writing style from the first three parts, we see just returned to The Heir. And we're back just in the good old world, even though it now looks a bit different uit.Twintig year laterHet story tak"&amp;"es place twenty years after the One occasionally Maxon and America are still a big power couple. Considering I was the same age as America when it finished third I felt myself when the book began suddenly much older. It was like a friend of mine now would"&amp;" suddenly have an eighteen-year-old as a child. Sometimes I recognized Maxon America and not in their old role, but more often I recognized them or as we have come to know and it is logical that now they are older, they behave here. For a moment I thought"&amp;" maybe this sequel that came too soon and that I would have to be older to believe that Maxon and America are older, but soon I forgot that thought weer.Eadlyn, her brothers and old known america and Maxon not play starring in this book. The leading role "&amp;"of their daughter Eadlyn, which is seven minutes older than her brother Ahren, thus, as the firstborn, the first successor of Maxon. I think this is a great added element! Eadlyn has a twin brother that she has a special bond and an additional two great b"&amp;"rothers Kaden and Osten which have their own role in the selection. But the family is greater than Maxon, America and their four children. The palace also live familiar faces from the earlier books, such Marlee, her husband and two children, Kile and Josi"&amp;"e. And May, Aspen, and Lucy we see here again. The humor that we are used to from the previous books is definitely found in The Heir, partly because the family Eadlyn itself, but also thanks to the thirty Suitors.Wie be The One? All very early in the book"&amp;", I had the feeling that I knew would end up with whom Eadlyn in the selection, and although I still have a hunch, I dare now I have the book not with a hundred percent certainty more to say that he is. And oh my ... there are still beautiful contenders. "&amp;"They all have yet another unique personality like thirty-five ladies from the earlier parts. There are a number of special that really stole my heart and I have no idea how Eadlyn there a choice to go maken.ConclusieThe Heir is written in the same light-h"&amp;"earted manner as the previous parts, so I'm in just three days through flown . This could have been one, but unfortunately was my job in the way haha. I could not stop reading and it did put the book between pain away. Seriously, I love the books Kiera Ca"&amp;"ss writes! For me, she has fulfilled my expectations and bag I have to wait after that unexpected event at the end that we are now a year in the next section. The Selection Series continues after the Heir one of my favorite book series that I have read an"&amp;"d The Heir I give a five earned sterren.Deze review was already on Reviews &amp; Roses (www.reviewsandroses.nl)")</f>
        <v>Yay, two portions When I read that The One is not the end would be The Selection Series I was very enthusiastic; I could look forward to two parts in one of my favorite book series! I spent months looking forward to the first new member: The Heir (Princess). Both excited because there would be a sequel, but also scared ... because what if it disappointing? That is a big trap. I had so thoroughly enjoyed The Selection, The Elite and The One - and The Prince &amp; The Guard - that I had really high expectations of The Heir. Could she who fulfill? I'm gonna tell you right! Exceeds my expectation only thirteen pages I needed to get into the story. It is exactly the same as I did at The Selection; I had some time to get to know the character, and then fall in love again to the writing style of Kiera Cass. Because the fine writing style from the first three parts, we see just returned to The Heir. And we're back just in the good old world, even though it now looks a bit different uit.Twintig year laterHet story takes place twenty years after the One occasionally Maxon and America are still a big power couple. Considering I was the same age as America when it finished third I felt myself when the book began suddenly much older. It was like a friend of mine now would suddenly have an eighteen-year-old as a child. Sometimes I recognized Maxon America and not in their old role, but more often I recognized them or as we have come to know and it is logical that now they are older, they behave here. For a moment I thought maybe this sequel that came too soon and that I would have to be older to believe that Maxon and America are older, but soon I forgot that thought weer.Eadlyn, her brothers and old known america and Maxon not play starring in this book. The leading role of their daughter Eadlyn, which is seven minutes older than her brother Ahren, thus, as the firstborn, the first successor of Maxon. I think this is a great added element! Eadlyn has a twin brother that she has a special bond and an additional two great brothers Kaden and Osten which have their own role in the selection. But the family is greater than Maxon, America and their four children. The palace also live familiar faces from the earlier books, such Marlee, her husband and two children, Kile and Josie. And May, Aspen, and Lucy we see here again. The humor that we are used to from the previous books is definitely found in The Heir, partly because the family Eadlyn itself, but also thanks to the thirty Suitors.Wie be The One? All very early in the book, I had the feeling that I knew would end up with whom Eadlyn in the selection, and although I still have a hunch, I dare now I have the book not with a hundred percent certainty more to say that he is. And oh my ... there are still beautiful contenders. They all have yet another unique personality like thirty-five ladies from the earlier parts. There are a number of special that really stole my heart and I have no idea how Eadlyn there a choice to go maken.ConclusieThe Heir is written in the same light-hearted manner as the previous parts, so I'm in just three days through flown . This could have been one, but unfortunately was my job in the way haha. I could not stop reading and it did put the book between pain away. Seriously, I love the books Kiera Cass writes! For me, she has fulfilled my expectations and bag I have to wait after that unexpected event at the end that we are now a year in the next section. The Selection Series continues after the Heir one of my favorite book series that I have read and The Heir I give a five earned sterren.Deze review was already on Reviews &amp; Roses (www.reviewsandroses.nl)</v>
      </c>
    </row>
    <row r="955" ht="15.75" customHeight="1">
      <c r="A955" s="1">
        <v>953.0</v>
      </c>
      <c r="B955" s="3">
        <v>1.0</v>
      </c>
      <c r="C955" s="3">
        <v>1.0</v>
      </c>
      <c r="D955" s="3">
        <v>1.0</v>
      </c>
      <c r="E955" s="3" t="s">
        <v>958</v>
      </c>
      <c r="F955" s="3" t="str">
        <f>IFERROR(__xludf.DUMMYFUNCTION("GOOGLETRANSLATE(E955,""nl"",""en"")"),"Again a wonderful book Judith.Ook though I have not read the first two books, I've got absolutely no trouble from it which I find really a plus for a book from a serie.Soms is it going too far, but I am by now accustomed to the book of Judith, but otherwi"&amp;"se it was thought a good and exciting book. Also a very nice detail mobile tags.Al with already recommended and again I wait eagerly for a new book!")</f>
        <v>Again a wonderful book Judith.Ook though I have not read the first two books, I've got absolutely no trouble from it which I find really a plus for a book from a serie.Soms is it going too far, but I am by now accustomed to the book of Judith, but otherwise it was thought a good and exciting book. Also a very nice detail mobile tags.Al with already recommended and again I wait eagerly for a new book!</v>
      </c>
    </row>
    <row r="956" ht="15.75" customHeight="1">
      <c r="A956" s="1">
        <v>954.0</v>
      </c>
      <c r="B956" s="3">
        <v>0.0</v>
      </c>
      <c r="C956" s="3">
        <v>0.0</v>
      </c>
      <c r="D956" s="3">
        <v>0.0</v>
      </c>
      <c r="E956" s="3" t="s">
        <v>959</v>
      </c>
      <c r="F956" s="3" t="str">
        <f>IFERROR(__xludf.DUMMYFUNCTION("GOOGLETRANSLATE(E956,""nl"",""en"")"),"High expectations from reviews I had read. However, I find it tedious. Happens very little. Especially a woman who finds herself very important and victims and what the reader sees from afar to come continues to deny themselves. (Probably for the title co"&amp;"me true ??) I have the book yet and although I on principle never do: I'm not sure I'm going to read it out ...")</f>
        <v>High expectations from reviews I had read. However, I find it tedious. Happens very little. Especially a woman who finds herself very important and victims and what the reader sees from afar to come continues to deny themselves. (Probably for the title come true ??) I have the book yet and although I on principle never do: I'm not sure I'm going to read it out ...</v>
      </c>
    </row>
    <row r="957" ht="15.75" customHeight="1">
      <c r="A957" s="1">
        <v>955.0</v>
      </c>
      <c r="B957" s="3">
        <v>0.0</v>
      </c>
      <c r="C957" s="3">
        <v>0.0</v>
      </c>
      <c r="D957" s="3">
        <v>0.0</v>
      </c>
      <c r="E957" s="3" t="s">
        <v>960</v>
      </c>
      <c r="F957" s="3" t="str">
        <f>IFERROR(__xludf.DUMMYFUNCTION("GOOGLETRANSLATE(E957,""nl"",""en"")"),"I really tried to give this book a fair chance. It was difficult to start. the writer has a difficult style of writing it seems he lost much information as possible will in the first piece there is no consistency. It does not last. Because it is a book I "&amp;"should write a review on it, I read. There are long endless long sentences in a sentence and sometimes not even running. This is perhaps due to the translation? That left laborious. The last part is the story only started and it easy to read. The plot is "&amp;"predictable, I saw it coming. For those who have a lot of patience I would say try it.")</f>
        <v>I really tried to give this book a fair chance. It was difficult to start. the writer has a difficult style of writing it seems he lost much information as possible will in the first piece there is no consistency. It does not last. Because it is a book I should write a review on it, I read. There are long endless long sentences in a sentence and sometimes not even running. This is perhaps due to the translation? That left laborious. The last part is the story only started and it easy to read. The plot is predictable, I saw it coming. For those who have a lot of patience I would say try it.</v>
      </c>
    </row>
    <row r="958" ht="15.75" customHeight="1">
      <c r="A958" s="1">
        <v>956.0</v>
      </c>
      <c r="B958" s="3">
        <v>0.0</v>
      </c>
      <c r="C958" s="3">
        <v>0.0</v>
      </c>
      <c r="D958" s="3">
        <v>0.0</v>
      </c>
      <c r="E958" s="3" t="s">
        <v>961</v>
      </c>
      <c r="F958" s="3" t="str">
        <f>IFERROR(__xludf.DUMMYFUNCTION("GOOGLETRANSLATE(E958,""nl"",""en"")"),"Imagine: You can join a cruise, along with 350 others from around the world, great right? But what if then disaster strikes and the ship sinks and you know to reach with 90 other survivors a desert island? That is the theme of the book of Jos Veltman, qua"&amp;"lified under thriller and 418 pages long promised a book full of excitement and adventure .Helaas keeps the tension and the adventure is limited to inventing how to survive on a desert island with 90 people you do not kent.Het is a collection of short sto"&amp;"ries which is not really a red thread to find, it is about life, living and discovering ways to live, eat, sleep, sexuality and overleven.Daarbij the dialogues often too long and uncomfortable and the use of old words, not this time. The ratio of text of "&amp;"the narrator and dialogs is goed.De amount of characters is too large and the author tries to give them still draft by talking about each separate thing or letting them sink into thoughts, yet it fails to make compete krijgen.Een bookbinding full of promi"&amp;"ses which unfortunately are not met.")</f>
        <v>Imagine: You can join a cruise, along with 350 others from around the world, great right? But what if then disaster strikes and the ship sinks and you know to reach with 90 other survivors a desert island? That is the theme of the book of Jos Veltman, qualified under thriller and 418 pages long promised a book full of excitement and adventure .Helaas keeps the tension and the adventure is limited to inventing how to survive on a desert island with 90 people you do not kent.Het is a collection of short stories which is not really a red thread to find, it is about life, living and discovering ways to live, eat, sleep, sexuality and overleven.Daarbij the dialogues often too long and uncomfortable and the use of old words, not this time. The ratio of text of the narrator and dialogs is goed.De amount of characters is too large and the author tries to give them still draft by talking about each separate thing or letting them sink into thoughts, yet it fails to make compete krijgen.Een bookbinding full of promises which unfortunately are not met.</v>
      </c>
    </row>
    <row r="959" ht="15.75" customHeight="1">
      <c r="A959" s="1">
        <v>957.0</v>
      </c>
      <c r="B959" s="3">
        <v>1.0</v>
      </c>
      <c r="C959" s="3">
        <v>1.0</v>
      </c>
      <c r="D959" s="3">
        <v>1.0</v>
      </c>
      <c r="E959" s="3" t="s">
        <v>962</v>
      </c>
      <c r="F959" s="3" t="str">
        <f>IFERROR(__xludf.DUMMYFUNCTION("GOOGLETRANSLATE(E959,""nl"",""en"")"),"Merciless King is the first volume in the trilogy Mount Meghan March. The book was translated by Jen Minkman.Het book is about Keira who owes a huge sum of money due to her deceased husband Lachlan Mount, Mount is the last person you want to be guilty of "&amp;"something. Mount is the king of New Orleans and merciless. He rules the city from the underworld and nobody wants to go against him. He think it's time Keira will redeem its debt. But Keira is not in her mouth cases and has a backbone. Her character is re"&amp;"ally a super counterpart Mount.Het book is really super good and their amazing chemistry. I have now also read part of the original and the translation is super well done. I can not wait for the second part!")</f>
        <v>Merciless King is the first volume in the trilogy Mount Meghan March. The book was translated by Jen Minkman.Het book is about Keira who owes a huge sum of money due to her deceased husband Lachlan Mount, Mount is the last person you want to be guilty of something. Mount is the king of New Orleans and merciless. He rules the city from the underworld and nobody wants to go against him. He think it's time Keira will redeem its debt. But Keira is not in her mouth cases and has a backbone. Her character is really a super counterpart Mount.Het book is really super good and their amazing chemistry. I have now also read part of the original and the translation is super well done. I can not wait for the second part!</v>
      </c>
    </row>
    <row r="960" ht="15.75" customHeight="1">
      <c r="A960" s="1">
        <v>958.0</v>
      </c>
      <c r="B960" s="3">
        <v>0.0</v>
      </c>
      <c r="C960" s="3">
        <v>0.0</v>
      </c>
      <c r="D960" s="3">
        <v>0.0</v>
      </c>
      <c r="E960" s="3" t="s">
        <v>963</v>
      </c>
      <c r="F960" s="3" t="str">
        <f>IFERROR(__xludf.DUMMYFUNCTION("GOOGLETRANSLATE(E960,""nl"",""en"")"),"I was very curious about this book, but was difficult to hold the story. The story is told from the perspective of Ruth, who is serving her sentence in her own home, but the storylines are very chaotic. Although the story towards the end more focus (and t"&amp;"herefore power) gets, it continues to run in circles, without lead somewhere. The characters - even Ruth - have only been dealt superficial. Conclusion: a whimsical book of varying quality which ultimately could not convince.")</f>
        <v>I was very curious about this book, but was difficult to hold the story. The story is told from the perspective of Ruth, who is serving her sentence in her own home, but the storylines are very chaotic. Although the story towards the end more focus (and therefore power) gets, it continues to run in circles, without lead somewhere. The characters - even Ruth - have only been dealt superficial. Conclusion: a whimsical book of varying quality which ultimately could not convince.</v>
      </c>
    </row>
    <row r="961" ht="15.75" customHeight="1">
      <c r="A961" s="1">
        <v>959.0</v>
      </c>
      <c r="B961" s="3">
        <v>0.0</v>
      </c>
      <c r="C961" s="3">
        <v>0.0</v>
      </c>
      <c r="D961" s="3">
        <v>0.0</v>
      </c>
      <c r="E961" s="3" t="s">
        <v>964</v>
      </c>
      <c r="F961" s="3" t="str">
        <f>IFERROR(__xludf.DUMMYFUNCTION("GOOGLETRANSLATE(E961,""nl"",""en"")"),"This book I was pushed into my hands a book, the book I never seen but the text on the back of the book made me very nieuwsgierig.Het story begins IMMEDIATELY. You get no intro or anything, you will be immediately dragged into the story, I found this a pl"&amp;"us because it is immediately exciting. Margaret's writing style is very fine, it reads like a spear. The story, however, I did not really credible (of course it's a non-fiction book, but I mean a fantasy world in Friesland sounds rather ridiculous, althou"&amp;"gh it is nice idea) but this hard I could delve into the story. I also found the main character Daniel (Daniel either way, even the one in the wheelchair) a terrible jerk. The end I then found again very surprising and a bit ingewikkeld.Het strange that t"&amp;"his story sounds unbelievable but you still want to continue reading through.")</f>
        <v>This book I was pushed into my hands a book, the book I never seen but the text on the back of the book made me very nieuwsgierig.Het story begins IMMEDIATELY. You get no intro or anything, you will be immediately dragged into the story, I found this a plus because it is immediately exciting. Margaret's writing style is very fine, it reads like a spear. The story, however, I did not really credible (of course it's a non-fiction book, but I mean a fantasy world in Friesland sounds rather ridiculous, although it is nice idea) but this hard I could delve into the story. I also found the main character Daniel (Daniel either way, even the one in the wheelchair) a terrible jerk. The end I then found again very surprising and a bit ingewikkeld.Het strange that this story sounds unbelievable but you still want to continue reading through.</v>
      </c>
    </row>
    <row r="962" ht="15.75" customHeight="1">
      <c r="A962" s="1">
        <v>960.0</v>
      </c>
      <c r="B962" s="3">
        <v>1.0</v>
      </c>
      <c r="C962" s="3">
        <v>1.0</v>
      </c>
      <c r="D962" s="3">
        <v>1.0</v>
      </c>
      <c r="E962" s="3" t="s">
        <v>965</v>
      </c>
      <c r="F962" s="3" t="str">
        <f>IFERROR(__xludf.DUMMYFUNCTION("GOOGLETRANSLATE(E962,""nl"",""en"")"),"I do not think the intention initially was' Night Wild ""The demons of Dalca, part one, from would grow into a trilogy, but when night game already got a third edition, the publisher went anyway just to consult both writers . If there was something in the"&amp;" tank? That must have been the question to which the answer (perhaps after some hesitation) a resounding: Yes !!! became. Or it must be the first in the writers had the intention and the publisher niet.We will never know I guess. If you go to the end of '"&amp;"Wild Night' look there are a few open lines. The story is not really finished yet, but if no sequel came, it was not really have been a loss. But now there is a sequel (and then comes another so) storylines can that were not quite ready, again fully used "&amp;"to make the story interesting vervolgen.Dit times do Siebe and Naim almost no part in the story. Siebe acts more like wiki oracle. Alexandru is a new hero in the story, he is an orphan and aware of the vampires that haunt. He is the interpreter and guide "&amp;"Maikel and Joanna, which is very convenient. Maikel together with Joanna and her father, the vampire hunter Victor, on the way in Germany hoping to forget the terrible events in Brussels too. However, they quickly notice that they are shadowed by bloodthi"&amp;"rsty creatures, change strigoi in the form of an old granny with her dog, who wrenching monsters. Someone or something is on their trail. Fortunately they manage to safely get in Cologne, where Maikel information encounters that could lead him to the orig"&amp;"in of his dark family past, somewhere deep in Romania. Unfortunately, Victor has other priorities, and he likes to go there too dangerous. But when deaths and Victor is kidnapped, Maikel and Joanna have no choice but the long journey just to start. It is "&amp;"the beginning of an adventurous trip across Europe to the heart of the Carpathians, where vampires are more than ever alive ... and where Maikel his family and its history better, much better, kennen.Je teaches should never expect a second part meets or e"&amp;"xceeds the level of the first part. Usually, a second part more a inzakker and the story comes to a third again more steam. I still believe that 'Bloodline' is better than its predecessor. Remember when I asked you whether you read a similar story in his "&amp;"or her twelfth? I found it a bit much for the children's souls. Now ... the second part is less bloody, but make no mistake ... it's still thick with wood saws boards. And casualties among Strigoi vampires and sufficiently, but it is more civilized and th"&amp;"at the story is good. It seems that the protagonists live more and more express their feelings and more thinking about what they do and why. Even if Maikel being duped by images that forced him are not true, but hit him full in the heart, then the story b"&amp;"ehooves on. I have to 'Bloodline' experience pleasure and wait in suspense what the conclusion will be ""The demons of Dalca. The last part 'Levensgif'is also appeared by now, but that should still read me. Until dan.Jos Lexmond")</f>
        <v>I do not think the intention initially was' Night Wild "The demons of Dalca, part one, from would grow into a trilogy, but when night game already got a third edition, the publisher went anyway just to consult both writers . If there was something in the tank? That must have been the question to which the answer (perhaps after some hesitation) a resounding: Yes !!! became. Or it must be the first in the writers had the intention and the publisher niet.We will never know I guess. If you go to the end of 'Wild Night' look there are a few open lines. The story is not really finished yet, but if no sequel came, it was not really have been a loss. But now there is a sequel (and then comes another so) storylines can that were not quite ready, again fully used to make the story interesting vervolgen.Dit times do Siebe and Naim almost no part in the story. Siebe acts more like wiki oracle. Alexandru is a new hero in the story, he is an orphan and aware of the vampires that haunt. He is the interpreter and guide Maikel and Joanna, which is very convenient. Maikel together with Joanna and her father, the vampire hunter Victor, on the way in Germany hoping to forget the terrible events in Brussels too. However, they quickly notice that they are shadowed by bloodthirsty creatures, change strigoi in the form of an old granny with her dog, who wrenching monsters. Someone or something is on their trail. Fortunately they manage to safely get in Cologne, where Maikel information encounters that could lead him to the origin of his dark family past, somewhere deep in Romania. Unfortunately, Victor has other priorities, and he likes to go there too dangerous. But when deaths and Victor is kidnapped, Maikel and Joanna have no choice but the long journey just to start. It is the beginning of an adventurous trip across Europe to the heart of the Carpathians, where vampires are more than ever alive ... and where Maikel his family and its history better, much better, kennen.Je teaches should never expect a second part meets or exceeds the level of the first part. Usually, a second part more a inzakker and the story comes to a third again more steam. I still believe that 'Bloodline' is better than its predecessor. Remember when I asked you whether you read a similar story in his or her twelfth? I found it a bit much for the children's souls. Now ... the second part is less bloody, but make no mistake ... it's still thick with wood saws boards. And casualties among Strigoi vampires and sufficiently, but it is more civilized and that the story is good. It seems that the protagonists live more and more express their feelings and more thinking about what they do and why. Even if Maikel being duped by images that forced him are not true, but hit him full in the heart, then the story behooves on. I have to 'Bloodline' experience pleasure and wait in suspense what the conclusion will be "The demons of Dalca. The last part 'Levensgif'is also appeared by now, but that should still read me. Until dan.Jos Lexmond</v>
      </c>
    </row>
    <row r="963" ht="15.75" customHeight="1">
      <c r="A963" s="1">
        <v>961.0</v>
      </c>
      <c r="B963" s="3">
        <v>1.0</v>
      </c>
      <c r="C963" s="3">
        <v>1.0</v>
      </c>
      <c r="D963" s="3">
        <v>1.0</v>
      </c>
      <c r="E963" s="3" t="s">
        <v>966</v>
      </c>
      <c r="F963" s="3" t="str">
        <f>IFERROR(__xludf.DUMMYFUNCTION("GOOGLETRANSLATE(E963,""nl"",""en"")"),"An impressive book about John and his wife Helen. Everything is going well and Johan is thinking about his case to take so he can have more free time by making his wife Helen. Unfortunately happens something nobody could tell komen.Heleen gets a stroke an"&amp;"d will never be the same. Johan writes everything on how he feels and what he and heleen meemaken.Hij takes you every day with how it is done and where the care is best sad better kunnen.Ondanks Johan would try some of his making life. You understand him "&amp;"completely that it is hard is.Een book that you can not just might discard.")</f>
        <v>An impressive book about John and his wife Helen. Everything is going well and Johan is thinking about his case to take so he can have more free time by making his wife Helen. Unfortunately happens something nobody could tell komen.Heleen gets a stroke and will never be the same. Johan writes everything on how he feels and what he and heleen meemaken.Hij takes you every day with how it is done and where the care is best sad better kunnen.Ondanks Johan would try some of his making life. You understand him completely that it is hard is.Een book that you can not just might discard.</v>
      </c>
    </row>
    <row r="964" ht="15.75" customHeight="1">
      <c r="A964" s="1">
        <v>962.0</v>
      </c>
      <c r="B964" s="3">
        <v>1.0</v>
      </c>
      <c r="C964" s="3">
        <v>1.0</v>
      </c>
      <c r="D964" s="3">
        <v>1.0</v>
      </c>
      <c r="E964" s="3" t="s">
        <v>967</v>
      </c>
      <c r="F964" s="3" t="str">
        <f>IFERROR(__xludf.DUMMYFUNCTION("GOOGLETRANSLATE(E964,""nl"",""en"")"),"This book accidentally encountered in the library. Have never read anything of this Dutch writer. I was pleasantly surprised. Fun characters and apparently several segments that I definitely want to read! Slowly the tension builds to a not entirely succes"&amp;"sfully written to all personages.Maar very fine, is very curious about the outcome. difficult to explain away. Recommended!")</f>
        <v>This book accidentally encountered in the library. Have never read anything of this Dutch writer. I was pleasantly surprised. Fun characters and apparently several segments that I definitely want to read! Slowly the tension builds to a not entirely successfully written to all personages.Maar very fine, is very curious about the outcome. difficult to explain away. Recommended!</v>
      </c>
    </row>
    <row r="965" ht="15.75" customHeight="1">
      <c r="A965" s="1">
        <v>963.0</v>
      </c>
      <c r="B965" s="3">
        <v>1.0</v>
      </c>
      <c r="C965" s="3">
        <v>0.0</v>
      </c>
      <c r="D965" s="3">
        <v>1.0</v>
      </c>
      <c r="E965" s="3" t="s">
        <v>968</v>
      </c>
      <c r="F965" s="3" t="str">
        <f>IFERROR(__xludf.DUMMYFUNCTION("GOOGLETRANSLATE(E965,""nl"",""en"")"),"Interesting, of course you know what happened, or part, but if you read what it is doing Russia / has done in Tsjetjenia, you will understand it better. The Tsjetjenian case has a lot of viewpoints and all parties have a part in the wrongdoing.")</f>
        <v>Interesting, of course you know what happened, or part, but if you read what it is doing Russia / has done in Tsjetjenia, you will understand it better. The Tsjetjenian case has a lot of viewpoints and all parties have a part in the wrongdoing.</v>
      </c>
    </row>
    <row r="966" ht="15.75" customHeight="1">
      <c r="A966" s="1">
        <v>964.0</v>
      </c>
      <c r="B966" s="3">
        <v>1.0</v>
      </c>
      <c r="C966" s="3">
        <v>0.0</v>
      </c>
      <c r="D966" s="3">
        <v>0.0</v>
      </c>
      <c r="E966" s="3" t="s">
        <v>969</v>
      </c>
      <c r="F966" s="3" t="str">
        <f>IFERROR(__xludf.DUMMYFUNCTION("GOOGLETRANSLATE(E966,""nl"",""en"")"),"Carrie Pilby is a separate maid. She lives in New York in an apartment paid her father is a genius. She graduated at age 19 from an Ivy League university. She is socially completely incapable, the only one she sees regularly is her therapeut.Carrie is an "&amp;"eccentric person, but she's pretty solid in its own thinking. Through her intelligence she finds herself better than others. She feels that they rarely meet someone that can match her intelligence. She's actually hugely arrogant. She does not realize that"&amp;" the world is bigger than her nose, that the world is not black / white and several (similar) qualities in people are beyond their intelligence. She is awkward. Hypocrite. A hermit actually because they do not want to interfere in a world they do not unde"&amp;"rstand, ""Yes, I know.; anyone who thinks they pass because they are going to buy office supplies, has indeed something laughable. Well, each animal are pleasure. You can watch porn, smoking weed, with a bottle of liquor to the roof and howl at the moon b"&amp;"ut I AAI GOOD WITH MY FINGERS ON MY BEAUTIFUL PINK GUM and heave a ECSTATIC SIGH. Moreover, I myself at least not wake up with a hangover or an unsightly hickey on my neck. ""Carrie has been living for a long time according to its own rules, but actually "&amp;"they are not as happy. Her therapist has had enough and gives her some opdrachten.1. Come up with 10 things you like and enter uit.2 them. Join a club and talk to humans.3. Make a date with a guy you really like vindt.4. Tell someone that you care about h"&amp;"im / her, your psychiatrist has niet.5. Celebrate a party but not out of your eentje.Carrie goes above commands recognize that they world is more and works differently than she thought. She tries with might to figure out why people do what they do. Why do"&amp;" people do bad things? Why do people go strange when they know they have someone terribly hurt? Why do people lie when they know it is wrong? Why do people talk to their deeds good? If today is not why tomorrow then? What's really good? If you are a good "&amp;"person? Through the assignments she discovers that things are not as black / white as they initially thought. She widened her eyes and finally she gets a happier person van.Toen I got the book, I thought it would be a romantic book, the cover looks more l"&amp;"ike a chicklit when it really is not. It is a bit misleading. I had something else verwacht.Bij reading this book I held in early Carrie. I love eccentric protagonists, slightly eccentric people. People with a different outlook on life. Awkward people. He"&amp;"eeerlijk.Maar after a while I started terribly irritating to Carrie. She's arrogant, stubborn, judges everything and everyone while performing a shit themselves and only complains about the world. They understand just really nothing of. Oh, and she's also"&amp;" hypocritical! The things she totally disapproves of other people, they will self doen.Dan there comes a point where you understand that they do not understand and get to understand why they do not understand this. She is a young genius. Where everyone el"&amp;"se their development into social and intellectual level quite flush with peers sitting there with her huge discrepancy (deviation) in. They just never learned real life skills. Never learned that not everyone is the same. She learned only academic facts. "&amp;"She just walks behind! That moment was when she sorts herself existential (which questions of why I'm here, what's the point, why I'm the way I am, why are others as they are?) Was set. They start getting more in to see how the world really looks together"&amp;" and you see her develop it. They develop more understanding of other people, get better social skills and move has given me mixed feelings for a doel.Het book. On the one hand I was reading her thoughts sometimes brilliant to and on the other hand broke,"&amp;" I was irritated by her arrogance and hypocrisy. The cover has a little taken the wrong steps shelf for me because it reminds a chicklit but no less true. I would not recommend the book quickly.")</f>
        <v>Carrie Pilby is a separate maid. She lives in New York in an apartment paid her father is a genius. She graduated at age 19 from an Ivy League university. She is socially completely incapable, the only one she sees regularly is her therapeut.Carrie is an eccentric person, but she's pretty solid in its own thinking. Through her intelligence she finds herself better than others. She feels that they rarely meet someone that can match her intelligence. She's actually hugely arrogant. She does not realize that the world is bigger than her nose, that the world is not black / white and several (similar) qualities in people are beyond their intelligence. She is awkward. Hypocrite. A hermit actually because they do not want to interfere in a world they do not understand, "Yes, I know.; anyone who thinks they pass because they are going to buy office supplies, has indeed something laughable. Well, each animal are pleasure. You can watch porn, smoking weed, with a bottle of liquor to the roof and howl at the moon but I AAI GOOD WITH MY FINGERS ON MY BEAUTIFUL PINK GUM and heave a ECSTATIC SIGH. Moreover, I myself at least not wake up with a hangover or an unsightly hickey on my neck. "Carrie has been living for a long time according to its own rules, but actually they are not as happy. Her therapist has had enough and gives her some opdrachten.1. Come up with 10 things you like and enter uit.2 them. Join a club and talk to humans.3. Make a date with a guy you really like vindt.4. Tell someone that you care about him / her, your psychiatrist has niet.5. Celebrate a party but not out of your eentje.Carrie goes above commands recognize that they world is more and works differently than she thought. She tries with might to figure out why people do what they do. Why do people do bad things? Why do people go strange when they know they have someone terribly hurt? Why do people lie when they know it is wrong? Why do people talk to their deeds good? If today is not why tomorrow then? What's really good? If you are a good person? Through the assignments she discovers that things are not as black / white as they initially thought. She widened her eyes and finally she gets a happier person van.Toen I got the book, I thought it would be a romantic book, the cover looks more like a chicklit when it really is not. It is a bit misleading. I had something else verwacht.Bij reading this book I held in early Carrie. I love eccentric protagonists, slightly eccentric people. People with a different outlook on life. Awkward people. Heeeerlijk.Maar after a while I started terribly irritating to Carrie. She's arrogant, stubborn, judges everything and everyone while performing a shit themselves and only complains about the world. They understand just really nothing of. Oh, and she's also hypocritical! The things she totally disapproves of other people, they will self doen.Dan there comes a point where you understand that they do not understand and get to understand why they do not understand this. She is a young genius. Where everyone else their development into social and intellectual level quite flush with peers sitting there with her huge discrepancy (deviation) in. They just never learned real life skills. Never learned that not everyone is the same. She learned only academic facts. She just walks behind! That moment was when she sorts herself existential (which questions of why I'm here, what's the point, why I'm the way I am, why are others as they are?) Was set. They start getting more in to see how the world really looks together and you see her develop it. They develop more understanding of other people, get better social skills and move has given me mixed feelings for a doel.Het book. On the one hand I was reading her thoughts sometimes brilliant to and on the other hand broke, I was irritated by her arrogance and hypocrisy. The cover has a little taken the wrong steps shelf for me because it reminds a chicklit but no less true. I would not recommend the book quickly.</v>
      </c>
    </row>
    <row r="967" ht="15.75" customHeight="1">
      <c r="A967" s="1">
        <v>965.0</v>
      </c>
      <c r="B967" s="3">
        <v>1.0</v>
      </c>
      <c r="C967" s="3">
        <v>1.0</v>
      </c>
      <c r="D967" s="3">
        <v>1.0</v>
      </c>
      <c r="E967" s="3" t="s">
        <v>970</v>
      </c>
      <c r="F967" s="3" t="str">
        <f>IFERROR(__xludf.DUMMYFUNCTION("GOOGLETRANSLATE(E967,""nl"",""en"")"),"This book really knows how to touch the essence of his story. The 14-year-old Indian, Junior, describes his life when he decided to go to get a chance outside the reserve to school on a meaningful existence. Something which is hardly possible in the alcoh"&amp;"ol-ridden indianenreservaat.Binnen the Indian community concerns are medical disorders sure he finds no connection and outside the reserve he feels are not in place. His sanctuary enjoyed seeing it again as a betrayal that he moves among whites. If an app"&amp;"le, red outside and inside blank.Bij Indians are laughter and tears close together, when it comes to sad events. I had often laugh while reading, while the story also has a very serious side.")</f>
        <v>This book really knows how to touch the essence of his story. The 14-year-old Indian, Junior, describes his life when he decided to go to get a chance outside the reserve to school on a meaningful existence. Something which is hardly possible in the alcohol-ridden indianenreservaat.Binnen the Indian community concerns are medical disorders sure he finds no connection and outside the reserve he feels are not in place. His sanctuary enjoyed seeing it again as a betrayal that he moves among whites. If an apple, red outside and inside blank.Bij Indians are laughter and tears close together, when it comes to sad events. I had often laugh while reading, while the story also has a very serious side.</v>
      </c>
    </row>
    <row r="968" ht="15.75" customHeight="1">
      <c r="A968" s="1">
        <v>966.0</v>
      </c>
      <c r="B968" s="3">
        <v>1.0</v>
      </c>
      <c r="C968" s="3">
        <v>1.0</v>
      </c>
      <c r="D968" s="3">
        <v>1.0</v>
      </c>
      <c r="E968" s="3" t="s">
        <v>971</v>
      </c>
      <c r="F968" s="3" t="str">
        <f>IFERROR(__xludf.DUMMYFUNCTION("GOOGLETRANSLATE(E968,""nl"",""en"")"),"For the eighth time we meet ""The Five"" and hit them - unwillingly and almost by chance - embroiled in an exciting adventure. Again strongly written, suspense and humor interspersed, a topper.")</f>
        <v>For the eighth time we meet "The Five" and hit them - unwillingly and almost by chance - embroiled in an exciting adventure. Again strongly written, suspense and humor interspersed, a topper.</v>
      </c>
    </row>
    <row r="969" ht="15.75" customHeight="1">
      <c r="A969" s="1">
        <v>967.0</v>
      </c>
      <c r="B969" s="3">
        <v>1.0</v>
      </c>
      <c r="C969" s="3">
        <v>1.0</v>
      </c>
      <c r="D969" s="3">
        <v>1.0</v>
      </c>
      <c r="E969" s="3" t="s">
        <v>972</v>
      </c>
      <c r="F969" s="3" t="str">
        <f>IFERROR(__xludf.DUMMYFUNCTION("GOOGLETRANSLATE(E969,""nl"",""en"")"),"What a wonderful book this is! I have read all 2x now, it's a book that you're getting and you do not want to stop anymore! Delicious and full of humor.")</f>
        <v>What a wonderful book this is! I have read all 2x now, it's a book that you're getting and you do not want to stop anymore! Delicious and full of humor.</v>
      </c>
    </row>
    <row r="970" ht="15.75" customHeight="1">
      <c r="A970" s="1">
        <v>968.0</v>
      </c>
      <c r="B970" s="3">
        <v>0.0</v>
      </c>
      <c r="C970" s="3">
        <v>1.0</v>
      </c>
      <c r="D970" s="3">
        <v>1.0</v>
      </c>
      <c r="E970" s="3" t="s">
        <v>973</v>
      </c>
      <c r="F970" s="3" t="str">
        <f>IFERROR(__xludf.DUMMYFUNCTION("GOOGLETRANSLATE(E970,""nl"",""en"")"),"100% pure and highly intelligent. Superficiality asset as it were, and the confirmation of many clichés., The Hell Silence is the debut of the 37-year-old Cody McFayden and the first in a planned series about FBI agent Smoky Barrett and the elite unit whe"&amp;"re they line indicates. Their task is to track down serial killers, but right at the beginning of this dramatic thriller shows that Barrett properly lies in the creases. Her husband and daughter are murdered before her eyes while she is severely maimed hi"&amp;"mself. Lots of time to recover from her physical and mental injuries, however they do not get, because a new serial killer draws her into the quest that the FBI put him in motion. Forced Barrett takes part in the survey, particularly if it turns out that "&amp;"her best friend is brutally murdered. Her closest colleagues are pleased to help Barrett, but also doubt whether it has already been prepared. But the killer is increasingly determine the rules and forcing Barrett and her team to act in high gear. There a"&amp;"re in fact more and more victims, the man threatens the most loved ones in the lives of FBI agents to his list of targets to be voegen.Het the ideal base data for a book full speed, menace, savage violence and the ultimate evil . Pity that McFadyen at the"&amp;" end of chapter 19 are most important character itself shows reveal who the serial killer would be in effect. Oddly Smoky Barrett had but also the rest of her team itself not and so there were still a lot of casualties, but it is strange. As a reader, I k"&amp;"new at once who it was and that took a lot of tension in the book completely. And that's a pity because the Hells Silence is ultimately just a really good book, where hunting is described in a serial killer with a lot of tension and drama. You only need a"&amp;" strong stomach, because the actions of the serial killer almost be described in detail and the blood spray really off the pages. It will allow a lot of scare potential readers and enthusiasts, for the very visual language of the author often make it all "&amp;"real. The humiliations, mutilations, torture and killing are well publicized, and the associated sexual pleasure for the perpetrator. McFayden it even goes too far and is at last a whole or cheap trick to captivate readers and constantly confront again th"&amp;"e cruelty of human samples. But the fact is that he keeps it constantly in tension knows and ensures that the pages are verslonden.Het end is very explosive and fits perfectly with the rest of the story. The main characters are now each one worked out pre"&amp;"tty well, but all in a real American way. So very, very solid, 100% pure and very intelligent. Superficiality asset as it were, and the confirmation of many clichés. It takes McFayden eventually an extra star, but the Hell Silence he actually wrote an exc"&amp;"ellent and very intriguing book. It is now only waiting for a quick and hopefully also satisfying sequel.")</f>
        <v>100% pure and highly intelligent. Superficiality asset as it were, and the confirmation of many clichés., The Hell Silence is the debut of the 37-year-old Cody McFayden and the first in a planned series about FBI agent Smoky Barrett and the elite unit where they line indicates. Their task is to track down serial killers, but right at the beginning of this dramatic thriller shows that Barrett properly lies in the creases. Her husband and daughter are murdered before her eyes while she is severely maimed himself. Lots of time to recover from her physical and mental injuries, however they do not get, because a new serial killer draws her into the quest that the FBI put him in motion. Forced Barrett takes part in the survey, particularly if it turns out that her best friend is brutally murdered. Her closest colleagues are pleased to help Barrett, but also doubt whether it has already been prepared. But the killer is increasingly determine the rules and forcing Barrett and her team to act in high gear. There are in fact more and more victims, the man threatens the most loved ones in the lives of FBI agents to his list of targets to be voegen.Het the ideal base data for a book full speed, menace, savage violence and the ultimate evil . Pity that McFadyen at the end of chapter 19 are most important character itself shows reveal who the serial killer would be in effect. Oddly Smoky Barrett had but also the rest of her team itself not and so there were still a lot of casualties, but it is strange. As a reader, I knew at once who it was and that took a lot of tension in the book completely. And that's a pity because the Hells Silence is ultimately just a really good book, where hunting is described in a serial killer with a lot of tension and drama. You only need a strong stomach, because the actions of the serial killer almost be described in detail and the blood spray really off the pages. It will allow a lot of scare potential readers and enthusiasts, for the very visual language of the author often make it all real. The humiliations, mutilations, torture and killing are well publicized, and the associated sexual pleasure for the perpetrator. McFayden it even goes too far and is at last a whole or cheap trick to captivate readers and constantly confront again the cruelty of human samples. But the fact is that he keeps it constantly in tension knows and ensures that the pages are verslonden.Het end is very explosive and fits perfectly with the rest of the story. The main characters are now each one worked out pretty well, but all in a real American way. So very, very solid, 100% pure and very intelligent. Superficiality asset as it were, and the confirmation of many clichés. It takes McFayden eventually an extra star, but the Hell Silence he actually wrote an excellent and very intriguing book. It is now only waiting for a quick and hopefully also satisfying sequel.</v>
      </c>
    </row>
    <row r="971" ht="15.75" customHeight="1">
      <c r="A971" s="1">
        <v>969.0</v>
      </c>
      <c r="B971" s="3">
        <v>0.0</v>
      </c>
      <c r="C971" s="3">
        <v>0.0</v>
      </c>
      <c r="D971" s="3">
        <v>1.0</v>
      </c>
      <c r="E971" s="3" t="s">
        <v>974</v>
      </c>
      <c r="F971" s="3" t="str">
        <f>IFERROR(__xludf.DUMMYFUNCTION("GOOGLETRANSLATE(E971,""nl"",""en"")"),"Not bad but not so special again. Exciting, humor, action, bit impossible things. Good reading during a sunny afternoon in the garden.")</f>
        <v>Not bad but not so special again. Exciting, humor, action, bit impossible things. Good reading during a sunny afternoon in the garden.</v>
      </c>
    </row>
    <row r="972" ht="15.75" customHeight="1">
      <c r="A972" s="1">
        <v>970.0</v>
      </c>
      <c r="B972" s="3">
        <v>0.0</v>
      </c>
      <c r="C972" s="3">
        <v>0.0</v>
      </c>
      <c r="D972" s="3">
        <v>1.0</v>
      </c>
      <c r="E972" s="3" t="s">
        <v>975</v>
      </c>
      <c r="F972" s="3" t="str">
        <f>IFERROR(__xludf.DUMMYFUNCTION("GOOGLETRANSLATE(E972,""nl"",""en"")"),"Snow Angels - Suzanne VermeerZe were six and knew each other from the Leiden student life. A close-knit girls shared joys and sorrows with each other, and each year went together on a skiing holiday. ""Snow Angels,"" they called themselves. Successful in "&amp;"their work, not always successful in love, and the world seemed to be on their feet. Until one of them died ... The death of Daphne comes hard on the group, but also makes the link between the women even more. They make a pact and promise each other that "&amp;"they will always take care of each other, as they had cared for their friend when she was ill. Then disaster strikes. Accident, no one knows exactly how it could happen. But certain things are wrong. Was there perhaps deliberately in the game? But why? An"&amp;"d who would then sit back? Slowly but surely, some cracks in the perfect girlfriends group seemed to zijn.Hoewel real writer issued the book under the name Suzanne Vermeer is deceased, his family writes under this naam.In Snow Angels we are six friends wh"&amp;"o know each other since they students to be. Although they all now graduated, remained their friendship. Every year they went on a skiing holiday. The girls all seemed to have one another, must process a great blow to their friend club as one of the girls"&amp;" comes overlijden.De girls decide not to have to sit and look after the death of their faithful friend to be even closer become. The remaining ""sneewengelen"" together a deal. Whatever happens, they will always take care of each other. Not long after thi"&amp;"s decision the friends club will have to handle a bigger hit Snow Angels ... The book reads very weird. In the first 50 pages of the book happens a lot, in my opinion too much. After this happens actually nothing more in the book, which is very strange in"&amp;" my opinion. The tension after the first 50 pages over and the rest is just ""sideshow"" .The book is hereinafter also very predictable and not much better after the disappointing climax. In its time it really did not mind reading a predictable book, but "&amp;"there are also limits to what is predictable. In the book Snow Angels is all too clear, as if there actually described who did what, which is obviously very disappointing as reader zijnde.Dit is still actually something that does not write more I noticed "&amp;"that the original writer, of course it very sorry that he is deceased, but it is sin that has yet to put such a book the family on the pseudonym. You may need them to get used to writing. The book had been much better if the stress was longer, things that"&amp;" only happened in the middle and at the end. This book is not boring and will overlook the writer expectantly at the climax of the boek.Naar my opinion the book is not really worth your time, but (thankfully!) Everyone has a different mening.Ik give the b"&amp;"ook 2/5 sterren.Overige information: 3Taal: English; Publisher: AW Bruna publishers; Number of pages: 311; Read version: paperback, ISBN: 9789400506374.")</f>
        <v>Snow Angels - Suzanne VermeerZe were six and knew each other from the Leiden student life. A close-knit girls shared joys and sorrows with each other, and each year went together on a skiing holiday. "Snow Angels," they called themselves. Successful in their work, not always successful in love, and the world seemed to be on their feet. Until one of them died ... The death of Daphne comes hard on the group, but also makes the link between the women even more. They make a pact and promise each other that they will always take care of each other, as they had cared for their friend when she was ill. Then disaster strikes. Accident, no one knows exactly how it could happen. But certain things are wrong. Was there perhaps deliberately in the game? But why? And who would then sit back? Slowly but surely, some cracks in the perfect girlfriends group seemed to zijn.Hoewel real writer issued the book under the name Suzanne Vermeer is deceased, his family writes under this naam.In Snow Angels we are six friends who know each other since they students to be. Although they all now graduated, remained their friendship. Every year they went on a skiing holiday. The girls all seemed to have one another, must process a great blow to their friend club as one of the girls comes overlijden.De girls decide not to have to sit and look after the death of their faithful friend to be even closer become. The remaining "sneewengelen" together a deal. Whatever happens, they will always take care of each other. Not long after this decision the friends club will have to handle a bigger hit Snow Angels ... The book reads very weird. In the first 50 pages of the book happens a lot, in my opinion too much. After this happens actually nothing more in the book, which is very strange in my opinion. The tension after the first 50 pages over and the rest is just "sideshow" .The book is hereinafter also very predictable and not much better after the disappointing climax. In its time it really did not mind reading a predictable book, but there are also limits to what is predictable. In the book Snow Angels is all too clear, as if there actually described who did what, which is obviously very disappointing as reader zijnde.Dit is still actually something that does not write more I noticed that the original writer, of course it very sorry that he is deceased, but it is sin that has yet to put such a book the family on the pseudonym. You may need them to get used to writing. The book had been much better if the stress was longer, things that only happened in the middle and at the end. This book is not boring and will overlook the writer expectantly at the climax of the boek.Naar my opinion the book is not really worth your time, but (thankfully!) Everyone has a different mening.Ik give the book 2/5 sterren.Overige information: 3Taal: English; Publisher: AW Bruna publishers; Number of pages: 311; Read version: paperback, ISBN: 9789400506374.</v>
      </c>
    </row>
    <row r="973" ht="15.75" customHeight="1">
      <c r="A973" s="1">
        <v>971.0</v>
      </c>
      <c r="B973" s="3">
        <v>0.0</v>
      </c>
      <c r="C973" s="3">
        <v>0.0</v>
      </c>
      <c r="D973" s="3">
        <v>0.0</v>
      </c>
      <c r="E973" s="3" t="s">
        <v>976</v>
      </c>
      <c r="F973" s="3" t="str">
        <f>IFERROR(__xludf.DUMMYFUNCTION("GOOGLETRANSLATE(E973,""nl"",""en"")"),"Funny game of espionage battle around a mock English pub on the Brussels Expo and satirical look at what Britishness means relative to the rest of Europe. All my description seems like it's funnier than it turns into reality, because this title is primari"&amp;"ly a faint rattle thighs full uninteresting characters who not exactly appeal to the imagination motives. In terms of tone and style reminiscent of the falling also against Sweet Tooth Ian McEwan, but knew that title at least one more interesting aspect o"&amp;"f literary criticism in his postmodern pastiche process. Here are different genre conventions thrown into the mixer and is ultimately a wholly bloodless pop out. A love story without much passion. A spy novel without much tension. And especially a comedy "&amp;"without really sharp jokes that make good use of the original setting.")</f>
        <v>Funny game of espionage battle around a mock English pub on the Brussels Expo and satirical look at what Britishness means relative to the rest of Europe. All my description seems like it's funnier than it turns into reality, because this title is primarily a faint rattle thighs full uninteresting characters who not exactly appeal to the imagination motives. In terms of tone and style reminiscent of the falling also against Sweet Tooth Ian McEwan, but knew that title at least one more interesting aspect of literary criticism in his postmodern pastiche process. Here are different genre conventions thrown into the mixer and is ultimately a wholly bloodless pop out. A love story without much passion. A spy novel without much tension. And especially a comedy without really sharp jokes that make good use of the original setting.</v>
      </c>
    </row>
    <row r="974" ht="15.75" customHeight="1">
      <c r="A974" s="1">
        <v>972.0</v>
      </c>
      <c r="B974" s="3">
        <v>0.0</v>
      </c>
      <c r="C974" s="3">
        <v>0.0</v>
      </c>
      <c r="D974" s="3">
        <v>0.0</v>
      </c>
      <c r="E974" s="3" t="s">
        <v>977</v>
      </c>
      <c r="F974" s="3" t="str">
        <f>IFERROR(__xludf.DUMMYFUNCTION("GOOGLETRANSLATE(E974,""nl"",""en"")"),"I understand that this book has long been high in the top ten. Incomprehensible. It starts promising but already rapidly decays into a story that is not out of place in a glossy magazine. There is much ""pain"" made in relationships, which is absolutely i"&amp;"rrelevant. is not proportionate to the plot of the story to the events that precede.")</f>
        <v>I understand that this book has long been high in the top ten. Incomprehensible. It starts promising but already rapidly decays into a story that is not out of place in a glossy magazine. There is much "pain" made in relationships, which is absolutely irrelevant. is not proportionate to the plot of the story to the events that precede.</v>
      </c>
    </row>
    <row r="975" ht="15.75" customHeight="1">
      <c r="A975" s="1">
        <v>973.0</v>
      </c>
      <c r="B975" s="3">
        <v>1.0</v>
      </c>
      <c r="C975" s="3">
        <v>1.0</v>
      </c>
      <c r="D975" s="3">
        <v>0.0</v>
      </c>
      <c r="E975" s="3" t="s">
        <v>978</v>
      </c>
      <c r="F975" s="3" t="str">
        <f>IFERROR(__xludf.DUMMYFUNCTION("GOOGLETRANSLATE(E975,""nl"",""en"")"),"Poe, I think this 2nd part still pretty intense actually, and therefore not always pleasant to read (but that is positively intended) .In this section Sam is struggling with the enormous responsibilities he feels on his shoulders. He does his best to make"&amp;" everything as good as possible to arrange, but one problem is not yet resolved whether there is a bigger problem, and in between will follow each child something of him. He almost collapses under the pressure and suffers from PTSD. Meanwhile, there are a"&amp;" handful of other responsible children who do what they can and thereby himself was to go underneath, but what are they different? The vast majority of children do nothing, they finally just kids see and many of them should not be done in what order to ma"&amp;"intain sustainable situation. And the smallest among them .... 5 year olds who own but have to make do and with luck a friendly older child take that one under his / her care taking. Meanwhile the psychopath Drake runs still quite rond.De living condition"&amp;"s are still grim, there is a food shortage, little kids are on drugs and booze and if cap bind 'normals's' the (horrible) battle with the 'freaks' in quest for more power and eten.Dat whole Gaiaphage had done for me not have to do that, I find it horrifyi"&amp;"ng genoeg.Verder above all I am very curious about what is happening in other parts still emerges about small Pete; he will surely have the ""key"" ???")</f>
        <v>Poe, I think this 2nd part still pretty intense actually, and therefore not always pleasant to read (but that is positively intended) .In this section Sam is struggling with the enormous responsibilities he feels on his shoulders. He does his best to make everything as good as possible to arrange, but one problem is not yet resolved whether there is a bigger problem, and in between will follow each child something of him. He almost collapses under the pressure and suffers from PTSD. Meanwhile, there are a handful of other responsible children who do what they can and thereby himself was to go underneath, but what are they different? The vast majority of children do nothing, they finally just kids see and many of them should not be done in what order to maintain sustainable situation. And the smallest among them .... 5 year olds who own but have to make do and with luck a friendly older child take that one under his / her care taking. Meanwhile the psychopath Drake runs still quite rond.De living conditions are still grim, there is a food shortage, little kids are on drugs and booze and if cap bind 'normals's' the (horrible) battle with the 'freaks' in quest for more power and eten.Dat whole Gaiaphage had done for me not have to do that, I find it horrifying genoeg.Verder above all I am very curious about what is happening in other parts still emerges about small Pete; he will surely have the "key" ???</v>
      </c>
    </row>
    <row r="976" ht="15.75" customHeight="1">
      <c r="A976" s="1">
        <v>974.0</v>
      </c>
      <c r="B976" s="3">
        <v>0.0</v>
      </c>
      <c r="C976" s="3">
        <v>0.0</v>
      </c>
      <c r="D976" s="3">
        <v>0.0</v>
      </c>
      <c r="E976" s="3" t="s">
        <v>979</v>
      </c>
      <c r="F976" s="3" t="str">
        <f>IFERROR(__xludf.DUMMYFUNCTION("GOOGLETRANSLATE(E976,""nl"",""en"")"),"I adorned you big on the colorful cover of the debut of Marielle de Visscher. A cover that you can find beautiful or ugly, but at least none reveal the story. A book that should be in accordance with the back ""a wonderful chicklit. A cheerful story, whic"&amp;"h is what seems to have her life verwacht.Sofie nice to ride to. Cute friends, a job and a nice house. The only thing missing is a large bookcase and a perfect man. But the man there talking Sofie hardly over. When Sophie finds the bookcase of her dreams,"&amp;" her heart is not only faster beating of the cabinet, but also the verkoper.In I also read you we Sofie's story with all the trivia there. Marielle de Visscher late as the first eighty pages much done, but do these events so describe it totally fascinates"&amp;". A drink with friends, spend a day at work - including uninteresting conversations with parents, visits to parents. Sigh. Too much. Uninteresting and unimportant info.Toch, many details can be a story. Can a little preparation on the rest of the story. B"&amp;"ut that's in you I can not always the case. So seems the price of a cabinet issue. Three hundred euros for a book? Do you know how long you have to work for it? It looks like someone duration - which is expensive - buying furniture is stupid. Why? What th"&amp;"is adds to the story? Totally niks.Pas as Aron scene appears the story begins what will be more fun. Yet it is also coming some credibility. The encounters are unexpected and the way the 'relationship' develops going too fast. De Visscher seems too many e"&amp;"vents to put in too short a time to tell. This choice loses the relationship - especially in the beginning - to geloofwaardigheid.Ook later the relationship is not entirely credible. There is something about Aron. It is quickly apparent. You think that he"&amp;"'s a player or maybe he is married. But nothing is less true, there is indeed something to Aron, but nothing that really touched. No, Aron is a weakling. He does not greatly. And that's a shame, because no character in the book really seems to come to lif"&amp;"e. Sofie is with himself in knots, Aron has no balls and the rest of the characters hanging just a bit. This means that you can not really empathize with the story. This is unfortunate, because the I-shape in which the book is written, lends itself well v"&amp;"oor.Gelukkig is there still something positive to report about the book. De Visscher know in a very nice way books, process films and music in her story. By not directly mention the title, but to give some kind of clue, a 'oh yes' response while reading. "&amp;"It's fun and certainly adds something to even this verhaal.Ik you is a simple, unbelievable story with too much uninteresting information. De Visscher had done much better information to omit, such as ""whining"" about the price of the box. A little more "&amp;"character development and less hot air, would do well this story.")</f>
        <v>I adorned you big on the colorful cover of the debut of Marielle de Visscher. A cover that you can find beautiful or ugly, but at least none reveal the story. A book that should be in accordance with the back "a wonderful chicklit. A cheerful story, which is what seems to have her life verwacht.Sofie nice to ride to. Cute friends, a job and a nice house. The only thing missing is a large bookcase and a perfect man. But the man there talking Sofie hardly over. When Sophie finds the bookcase of her dreams, her heart is not only faster beating of the cabinet, but also the verkoper.In I also read you we Sofie's story with all the trivia there. Marielle de Visscher late as the first eighty pages much done, but do these events so describe it totally fascinates. A drink with friends, spend a day at work - including uninteresting conversations with parents, visits to parents. Sigh. Too much. Uninteresting and unimportant info.Toch, many details can be a story. Can a little preparation on the rest of the story. But that's in you I can not always the case. So seems the price of a cabinet issue. Three hundred euros for a book? Do you know how long you have to work for it? It looks like someone duration - which is expensive - buying furniture is stupid. Why? What this adds to the story? Totally niks.Pas as Aron scene appears the story begins what will be more fun. Yet it is also coming some credibility. The encounters are unexpected and the way the 'relationship' develops going too fast. De Visscher seems too many events to put in too short a time to tell. This choice loses the relationship - especially in the beginning - to geloofwaardigheid.Ook later the relationship is not entirely credible. There is something about Aron. It is quickly apparent. You think that he's a player or maybe he is married. But nothing is less true, there is indeed something to Aron, but nothing that really touched. No, Aron is a weakling. He does not greatly. And that's a shame, because no character in the book really seems to come to life. Sofie is with himself in knots, Aron has no balls and the rest of the characters hanging just a bit. This means that you can not really empathize with the story. This is unfortunate, because the I-shape in which the book is written, lends itself well voor.Gelukkig is there still something positive to report about the book. De Visscher know in a very nice way books, process films and music in her story. By not directly mention the title, but to give some kind of clue, a 'oh yes' response while reading. It's fun and certainly adds something to even this verhaal.Ik you is a simple, unbelievable story with too much uninteresting information. De Visscher had done much better information to omit, such as "whining" about the price of the box. A little more character development and less hot air, would do well this story.</v>
      </c>
    </row>
    <row r="977" ht="15.75" customHeight="1">
      <c r="A977" s="1">
        <v>975.0</v>
      </c>
      <c r="B977" s="3">
        <v>1.0</v>
      </c>
      <c r="C977" s="3">
        <v>1.0</v>
      </c>
      <c r="D977" s="3">
        <v>1.0</v>
      </c>
      <c r="E977" s="3" t="s">
        <v>980</v>
      </c>
      <c r="F977" s="3" t="str">
        <f>IFERROR(__xludf.DUMMYFUNCTION("GOOGLETRANSLATE(E977,""nl"",""en"")"),"Smooth thriller in which some Japanese women are dragged into a spiral of jealousy and violence, after one of them killed her husband. The events follow each other like the most natural state of affairs is, but behind it lies a shocking story about an obl"&amp;"igation to run and make money in the tough, performance-oriented Japanese society, but also about the slow loss of any sense of good or evil. If they all write like Kirino, which allows Japanezen than coming.")</f>
        <v>Smooth thriller in which some Japanese women are dragged into a spiral of jealousy and violence, after one of them killed her husband. The events follow each other like the most natural state of affairs is, but behind it lies a shocking story about an obligation to run and make money in the tough, performance-oriented Japanese society, but also about the slow loss of any sense of good or evil. If they all write like Kirino, which allows Japanezen than coming.</v>
      </c>
    </row>
    <row r="978" ht="15.75" customHeight="1">
      <c r="A978" s="1">
        <v>976.0</v>
      </c>
      <c r="B978" s="3">
        <v>0.0</v>
      </c>
      <c r="C978" s="3">
        <v>0.0</v>
      </c>
      <c r="D978" s="3">
        <v>0.0</v>
      </c>
      <c r="E978" s="3" t="s">
        <v>981</v>
      </c>
      <c r="F978" s="3" t="str">
        <f>IFERROR(__xludf.DUMMYFUNCTION("GOOGLETRANSLATE(E978,""nl"",""en"")"),"My one star is perhaps not entirely fair, because I have not got beyond page 130. Because of the positive comments I was very curious, but when I started reading I really feel there is a joke to me was gutted. As if all these reactions zijn.Jemig a prank,"&amp;" what a boring cliché story. It could totally fascinate me. Tastes differ!")</f>
        <v>My one star is perhaps not entirely fair, because I have not got beyond page 130. Because of the positive comments I was very curious, but when I started reading I really feel there is a joke to me was gutted. As if all these reactions zijn.Jemig a prank, what a boring cliché story. It could totally fascinate me. Tastes differ!</v>
      </c>
    </row>
    <row r="979" ht="15.75" customHeight="1">
      <c r="A979" s="1">
        <v>977.0</v>
      </c>
      <c r="B979" s="3">
        <v>0.0</v>
      </c>
      <c r="C979" s="3">
        <v>0.0</v>
      </c>
      <c r="D979" s="3">
        <v>0.0</v>
      </c>
      <c r="E979" s="3" t="s">
        <v>982</v>
      </c>
      <c r="F979" s="3" t="str">
        <f>IFERROR(__xludf.DUMMYFUNCTION("GOOGLETRANSLATE(E979,""nl"",""en"")"),"Elsewhere on this site Jacob Fish talks about a newly written book: This book should quickly. I'm in a hurry. Perhaps anxiety is a common problem of fish, because to We, a book about Mabel Gate, Fish had quite some may spend more time. Now it is an apocry"&amp;"phal book of coincidences, redundant events and a spasmodic climax with no more than a nice story about how the royal house itself could into trouble when Klaas Bruinsma still had geleefd.Het story is partly told in the I- form from main princess Anna Kat"&amp;"harina Hainault, daughter of the queen. Anna Katharina biter is the family. They shall literally off the beaten path by working as a forester. Through her we meet other members of the royal family, which we though the names have been changed in the book, "&amp;"hassle Beatrix and Claus, Maxima and Willem-Alexander, Friso and Mabel and even dandelion recognize Irene. Anna is the conscience of the royal family and looks desperate as her brothers invest the royal power in dubious projects. Meanwhile, the reader lea"&amp;"rns, by sharing the story in his form, what happens in the criminal world including Klaas Bruinsma (Klaas Cook in the book), the former Mabel (Mary van Mourik). The same reader will see with astonishment and incomprehension light to which the royal money "&amp;"is used. Meanwhile mee.U terrorist group with above average interest looks can imagine the complications and to not produce great literature by definition the royal family. The events in the nether are more suitable for this purpose. Although we establish"&amp;"es a promising link between these worlds and the spelling of Fish often reads very nice, it's some exciting passages counted on one hand. The story meanders a little forth, all the while bringing a number of improbabilities in motion. A princess as forest"&amp;"er and a paint can as a murder weapon are nice finds of the author, but casual and the story of great interest meetings between Anna and both the twin brother of Klaas as the murderer of Theo van Gogh (Vincent van Rijn in the book) go too far. And how kic"&amp;"king the girlfriend of a brutal criminal, also tea lady at the local theater, suddenly Head catering on a luxury cruise ship? Jacob Fish has an original thought in incredible fashion design in this crime novel. While (in a pleasant way, it must be said) d"&amp;"escribing the many and often recognizable characters and processing of current events is a powerful plot Fish lost from sight. And that is more than a minor offense in the world of the thriller.")</f>
        <v>Elsewhere on this site Jacob Fish talks about a newly written book: This book should quickly. I'm in a hurry. Perhaps anxiety is a common problem of fish, because to We, a book about Mabel Gate, Fish had quite some may spend more time. Now it is an apocryphal book of coincidences, redundant events and a spasmodic climax with no more than a nice story about how the royal house itself could into trouble when Klaas Bruinsma still had geleefd.Het story is partly told in the I- form from main princess Anna Katharina Hainault, daughter of the queen. Anna Katharina biter is the family. They shall literally off the beaten path by working as a forester. Through her we meet other members of the royal family, which we though the names have been changed in the book, hassle Beatrix and Claus, Maxima and Willem-Alexander, Friso and Mabel and even dandelion recognize Irene. Anna is the conscience of the royal family and looks desperate as her brothers invest the royal power in dubious projects. Meanwhile, the reader learns, by sharing the story in his form, what happens in the criminal world including Klaas Bruinsma (Klaas Cook in the book), the former Mabel (Mary van Mourik). The same reader will see with astonishment and incomprehension light to which the royal money is used. Meanwhile mee.U terrorist group with above average interest looks can imagine the complications and to not produce great literature by definition the royal family. The events in the nether are more suitable for this purpose. Although we establishes a promising link between these worlds and the spelling of Fish often reads very nice, it's some exciting passages counted on one hand. The story meanders a little forth, all the while bringing a number of improbabilities in motion. A princess as forester and a paint can as a murder weapon are nice finds of the author, but casual and the story of great interest meetings between Anna and both the twin brother of Klaas as the murderer of Theo van Gogh (Vincent van Rijn in the book) go too far. And how kicking the girlfriend of a brutal criminal, also tea lady at the local theater, suddenly Head catering on a luxury cruise ship? Jacob Fish has an original thought in incredible fashion design in this crime novel. While (in a pleasant way, it must be said) describing the many and often recognizable characters and processing of current events is a powerful plot Fish lost from sight. And that is more than a minor offense in the world of the thriller.</v>
      </c>
    </row>
    <row r="980" ht="15.75" customHeight="1">
      <c r="A980" s="1">
        <v>978.0</v>
      </c>
      <c r="B980" s="3">
        <v>1.0</v>
      </c>
      <c r="C980" s="3">
        <v>1.0</v>
      </c>
      <c r="D980" s="3">
        <v>1.0</v>
      </c>
      <c r="E980" s="3" t="s">
        <v>983</v>
      </c>
      <c r="F980" s="3" t="str">
        <f>IFERROR(__xludf.DUMMYFUNCTION("GOOGLETRANSLATE(E980,""nl"",""en"")"),"Three readers Hebban give the book five stars in 1920, but has not (yet) review. What does that mean? In my opinion the following: A. Roland Holst is beyond doubt. With a critical eye watching his story would be sacrilege point.The story is about love, lo"&amp;"yalty and above fate. At the birth of a druid Deirdre predicts that by her beauty ""will bring sorrow and destruction. Her parents sent her away with a carer for an accident to the prediction to ontkomen.Door learns Concobar king of Emain Macha of its exi"&amp;"stence and decides that she will be queen. But then find Noisa, the eldest son of Usnach and Deirdre another ""final, as the wind and the sea. Some time they live in seclusion with Ardaan and anla, brothers Noisa. Happiness, however, can not duren.Roland "&amp;"Holst based this story on ancient Celtic stories. The language is very poetic. Descriptions of wind, storm, sea, air, light and dark lead events or used in equations. Is regularly quoted 'West', where according to Roland Holst the unreachable Elysium behi"&amp;"nd the sea is situated. Deirdre (especially) and the sons of Usnach seem superior to ordinary mortals. Despite the inevitable fate.")</f>
        <v>Three readers Hebban give the book five stars in 1920, but has not (yet) review. What does that mean? In my opinion the following: A. Roland Holst is beyond doubt. With a critical eye watching his story would be sacrilege point.The story is about love, loyalty and above fate. At the birth of a druid Deirdre predicts that by her beauty "will bring sorrow and destruction. Her parents sent her away with a carer for an accident to the prediction to ontkomen.Door learns Concobar king of Emain Macha of its existence and decides that she will be queen. But then find Noisa, the eldest son of Usnach and Deirdre another "final, as the wind and the sea. Some time they live in seclusion with Ardaan and anla, brothers Noisa. Happiness, however, can not duren.Roland Holst based this story on ancient Celtic stories. The language is very poetic. Descriptions of wind, storm, sea, air, light and dark lead events or used in equations. Is regularly quoted 'West', where according to Roland Holst the unreachable Elysium behind the sea is situated. Deirdre (especially) and the sons of Usnach seem superior to ordinary mortals. Despite the inevitable fate.</v>
      </c>
    </row>
    <row r="981" ht="15.75" customHeight="1">
      <c r="A981" s="1">
        <v>979.0</v>
      </c>
      <c r="B981" s="3">
        <v>0.0</v>
      </c>
      <c r="C981" s="3">
        <v>0.0</v>
      </c>
      <c r="D981" s="3">
        <v>0.0</v>
      </c>
      <c r="E981" s="3" t="s">
        <v>984</v>
      </c>
      <c r="F981" s="3" t="str">
        <f>IFERROR(__xludf.DUMMYFUNCTION("GOOGLETRANSLATE(E981,""nl"",""en"")"),"After all the publicity and rave reviews, I also wanted me daresn't this book. The start was quite exciting, an invitation to further reading. Unfortunately, my enthusiasm declined considerably as the book progressed and I thought it was getting to be a 1"&amp;"3 out of a dozen story. A leading role for some color and adrift inspector Erika Foster, typical macho roles for her superiors which, of course, make the wrong decisions, an end for me anyway what comes out of the blue. I found it very original. And the h"&amp;"ype that has developed around this book, I really do not understand.")</f>
        <v>After all the publicity and rave reviews, I also wanted me daresn't this book. The start was quite exciting, an invitation to further reading. Unfortunately, my enthusiasm declined considerably as the book progressed and I thought it was getting to be a 13 out of a dozen story. A leading role for some color and adrift inspector Erika Foster, typical macho roles for her superiors which, of course, make the wrong decisions, an end for me anyway what comes out of the blue. I found it very original. And the hype that has developed around this book, I really do not understand.</v>
      </c>
    </row>
    <row r="982" ht="15.75" customHeight="1">
      <c r="A982" s="1">
        <v>980.0</v>
      </c>
      <c r="B982" s="3">
        <v>0.0</v>
      </c>
      <c r="C982" s="3">
        <v>0.0</v>
      </c>
      <c r="D982" s="3">
        <v>0.0</v>
      </c>
      <c r="E982" s="3" t="s">
        <v>985</v>
      </c>
      <c r="F982" s="3" t="str">
        <f>IFERROR(__xludf.DUMMYFUNCTION("GOOGLETRANSLATE(E982,""nl"",""en"")"),"Major themes in this story were alienation and forgiveness. The family of Lynette were totally estranged, but fortunately they were able to forgive each other and there was an improved relationship possible. And when the truth comes out that brings aliena"&amp;"tion and then forgiveness. The story was interesting because there is always a new character came in and because there was always a part of the mystery unraveled. I could not identify with Lynette who tried to fix everything himself. The romance between N"&amp;"ick and Lynette did not come in earnest. Lynette dared not trust to himself, but was again realistic, because they had to get to know themselves.")</f>
        <v>Major themes in this story were alienation and forgiveness. The family of Lynette were totally estranged, but fortunately they were able to forgive each other and there was an improved relationship possible. And when the truth comes out that brings alienation and then forgiveness. The story was interesting because there is always a new character came in and because there was always a part of the mystery unraveled. I could not identify with Lynette who tried to fix everything himself. The romance between Nick and Lynette did not come in earnest. Lynette dared not trust to himself, but was again realistic, because they had to get to know themselves.</v>
      </c>
    </row>
    <row r="983" ht="15.75" customHeight="1">
      <c r="A983" s="1">
        <v>981.0</v>
      </c>
      <c r="B983" s="3">
        <v>0.0</v>
      </c>
      <c r="C983" s="3">
        <v>0.0</v>
      </c>
      <c r="D983" s="3">
        <v>1.0</v>
      </c>
      <c r="E983" s="3" t="s">
        <v>986</v>
      </c>
      <c r="F983" s="3" t="str">
        <f>IFERROR(__xludf.DUMMYFUNCTION("GOOGLETRANSLATE(E983,""nl"",""en"")"),"H.J. HERMELER in 2011 wrote his first book, entitled Bonfire, chaos reigns. The description seems to have many similarities with his second book bonfire, under the shadow of Icarus. Both stories about small outbursts of violence which result in major riot"&amp;"s. A hot topic in today's society in which large groups of people are connected via media with each other and can reach a large group an idea of ​​an individual. We saw this in real life happen when Project X Haren in 2012, with an innocent invitation to "&amp;"a birthday party ended in a massive influx of people, which degenerated into riots. So interesting theme, but it lacks depth and sophistication in the uitwerking.Een small town in the Netherlands, Angerlo, is startled by a planned, organized violent outbu"&amp;"rst. The village is destroyed and nothing to hold the perpetrators. It is a 'bonfire'. Participants in the bonfire seem to react against the ""system"" the government, police and judiciary. A few weeks later the same thing happens in another village, but "&amp;"now also fall victim. It seems out of control to run. Police have his hands full with the investigation. They are helped by the special unit of Evert Drost. The unit is getting more freedom to restore the country's peace. All possible channels are used to"&amp;" detect the perpetrators and the prevention of new bonfires. Even channels which run counter to the fundamental. Meanwhile it is clear that not all participants join the bonfires same purpose. Does the end justify all means and that going from bad to wors"&amp;"e? HERMELER divides the book into three parts, successively Dusk, Night and Dawn. The titles symbolize the course of the story, but the positions seem not always logical. There apron anyway what the structure of the story. There are many jumps in time, so"&amp;"metimes even within the average of all short chapters. Normally flashbacks or flash-forwards to good story structure and voltage curves, but now it is very often the thing to another. This allows the reader to flounder and lose focus. Bonfire is classifie"&amp;"d under the shadow of Icarus as a thriller, but often loses power and turns more into a report or record. Too bad! The issue is also a bit sloppy. Fonts page numbers are different from each other, there are still a few typing errors, and there is occasion"&amp;"ally made use of popular language. Where 'me' instead of 'my' in youth may still be applicable is that in a meeting of a police team would not be very much plek.Vrij appear many characters on stage, but none really go into the depths. For displaying the e"&amp;"vents is not necessary, but to grab the reader and keep curious bind to a sequel. HERMELER know the original story is fascinating to spend, but still lags behind its fellow thriller writers.")</f>
        <v>H.J. HERMELER in 2011 wrote his first book, entitled Bonfire, chaos reigns. The description seems to have many similarities with his second book bonfire, under the shadow of Icarus. Both stories about small outbursts of violence which result in major riots. A hot topic in today's society in which large groups of people are connected via media with each other and can reach a large group an idea of ​​an individual. We saw this in real life happen when Project X Haren in 2012, with an innocent invitation to a birthday party ended in a massive influx of people, which degenerated into riots. So interesting theme, but it lacks depth and sophistication in the uitwerking.Een small town in the Netherlands, Angerlo, is startled by a planned, organized violent outburst. The village is destroyed and nothing to hold the perpetrators. It is a 'bonfire'. Participants in the bonfire seem to react against the "system" the government, police and judiciary. A few weeks later the same thing happens in another village, but now also fall victim. It seems out of control to run. Police have his hands full with the investigation. They are helped by the special unit of Evert Drost. The unit is getting more freedom to restore the country's peace. All possible channels are used to detect the perpetrators and the prevention of new bonfires. Even channels which run counter to the fundamental. Meanwhile it is clear that not all participants join the bonfires same purpose. Does the end justify all means and that going from bad to worse? HERMELER divides the book into three parts, successively Dusk, Night and Dawn. The titles symbolize the course of the story, but the positions seem not always logical. There apron anyway what the structure of the story. There are many jumps in time, sometimes even within the average of all short chapters. Normally flashbacks or flash-forwards to good story structure and voltage curves, but now it is very often the thing to another. This allows the reader to flounder and lose focus. Bonfire is classified under the shadow of Icarus as a thriller, but often loses power and turns more into a report or record. Too bad! The issue is also a bit sloppy. Fonts page numbers are different from each other, there are still a few typing errors, and there is occasionally made use of popular language. Where 'me' instead of 'my' in youth may still be applicable is that in a meeting of a police team would not be very much plek.Vrij appear many characters on stage, but none really go into the depths. For displaying the events is not necessary, but to grab the reader and keep curious bind to a sequel. HERMELER know the original story is fascinating to spend, but still lags behind its fellow thriller writers.</v>
      </c>
    </row>
    <row r="984" ht="15.75" customHeight="1">
      <c r="A984" s="1">
        <v>982.0</v>
      </c>
      <c r="B984" s="3">
        <v>0.0</v>
      </c>
      <c r="C984" s="3">
        <v>0.0</v>
      </c>
      <c r="D984" s="3">
        <v>0.0</v>
      </c>
      <c r="E984" s="3" t="s">
        <v>987</v>
      </c>
      <c r="F984" s="3" t="str">
        <f>IFERROR(__xludf.DUMMYFUNCTION("GOOGLETRANSLATE(E984,""nl"",""en"")"),"When I see reviews from other readers, I notice that I assign the book yet I experienced anything like the others.The is perhaps not quite reeel to this book but two stars, but that's because I do not really fun the book have experienced, I'm clearly on a"&amp;" different wavelength, and that may well have to do with myself, so be it.")</f>
        <v>When I see reviews from other readers, I notice that I assign the book yet I experienced anything like the others.The is perhaps not quite reeel to this book but two stars, but that's because I do not really fun the book have experienced, I'm clearly on a different wavelength, and that may well have to do with myself, so be it.</v>
      </c>
    </row>
    <row r="985" ht="15.75" customHeight="1">
      <c r="A985" s="1">
        <v>983.0</v>
      </c>
      <c r="B985" s="3">
        <v>1.0</v>
      </c>
      <c r="C985" s="3">
        <v>1.0</v>
      </c>
      <c r="D985" s="3">
        <v>1.0</v>
      </c>
      <c r="E985" s="3" t="s">
        <v>988</v>
      </c>
      <c r="F985" s="3" t="str">
        <f>IFERROR(__xludf.DUMMYFUNCTION("GOOGLETRANSLATE(E985,""nl"",""en"")"),"But a great book, but too bad the blurb so much betrayal. I had some things therefore prefer to discover while reading, now beginning to increase, especially some of the stress away. That Sabine Thiesler can write that she proves with this book. The story"&amp;" is very well organized. What begins as an obedient and quiet story emerges quickly to a terrifying thriller. You get the characters are well described thus quickly disliked Raphael and his violent behavior and feels this is a time error. The plot is well"&amp;" constructed and provides enough variety. If you think it goes a little longer, then Sabine Weather comes with new twists, it is also a good dose story. In short, shame about the blurb, but there's still plenty left to enjoy too. A book that certainly is "&amp;"worth.")</f>
        <v>But a great book, but too bad the blurb so much betrayal. I had some things therefore prefer to discover while reading, now beginning to increase, especially some of the stress away. That Sabine Thiesler can write that she proves with this book. The story is very well organized. What begins as an obedient and quiet story emerges quickly to a terrifying thriller. You get the characters are well described thus quickly disliked Raphael and his violent behavior and feels this is a time error. The plot is well constructed and provides enough variety. If you think it goes a little longer, then Sabine Weather comes with new twists, it is also a good dose story. In short, shame about the blurb, but there's still plenty left to enjoy too. A book that certainly is worth.</v>
      </c>
    </row>
    <row r="986" ht="15.75" customHeight="1">
      <c r="A986" s="1">
        <v>984.0</v>
      </c>
      <c r="B986" s="3">
        <v>1.0</v>
      </c>
      <c r="C986" s="3">
        <v>1.0</v>
      </c>
      <c r="D986" s="3">
        <v>1.0</v>
      </c>
      <c r="E986" s="3" t="s">
        <v>989</v>
      </c>
      <c r="F986" s="3" t="str">
        <f>IFERROR(__xludf.DUMMYFUNCTION("GOOGLETRANSLATE(E986,""nl"",""en"")"),"Mara wake up in the hospital and can remember nothing of Wednesday night. She proposes to move to and they leave for Florida. In Florida, she has hallucinations and nightmares. Mara also Noah learns. Noah keeps asking her attention whereby girls are jealo"&amp;"us of Mara. When Mara does a good deed to perform there is one dead and later 1. Slowly begin her memory back bowls and Mara thinks she's crazy. But what if she is not the only one who is different? A super addictive book! The way of writing very fine, an"&amp;"d the characters are well written. The events follow each other so that it is never boring and you can not stop lezen.Dit book deserves a place at my favorite books!")</f>
        <v>Mara wake up in the hospital and can remember nothing of Wednesday night. She proposes to move to and they leave for Florida. In Florida, she has hallucinations and nightmares. Mara also Noah learns. Noah keeps asking her attention whereby girls are jealous of Mara. When Mara does a good deed to perform there is one dead and later 1. Slowly begin her memory back bowls and Mara thinks she's crazy. But what if she is not the only one who is different? A super addictive book! The way of writing very fine, and the characters are well written. The events follow each other so that it is never boring and you can not stop lezen.Dit book deserves a place at my favorite books!</v>
      </c>
    </row>
    <row r="987" ht="15.75" customHeight="1">
      <c r="A987" s="1">
        <v>985.0</v>
      </c>
      <c r="B987" s="3">
        <v>1.0</v>
      </c>
      <c r="C987" s="3">
        <v>1.0</v>
      </c>
      <c r="D987" s="3">
        <v>1.0</v>
      </c>
      <c r="E987" s="3" t="s">
        <v>990</v>
      </c>
      <c r="F987" s="3" t="str">
        <f>IFERROR(__xludf.DUMMYFUNCTION("GOOGLETRANSLATE(E987,""nl"",""en"")"),"She is anything but an ordinary eleven. Amanda is not only wise for her age but she feels and behaves so. And its behavior has not gone unnoticed in its environment. She smokes like a chimney and has a strong survival instinct which has attracted attentio"&amp;"n in school. Amanda lives with her father in the family home where her mother left them. When her father unexpectedly dies, she is all alone. Provided you her best friend Gloria, a snake, not meetelt.Ze may be very young but Amanda knows very well from th"&amp;"e outside world to hide that her father disappeared. Because it is her clear what happens to children without parents and that they do not necessarily. During the day she goes to school, it's almost summer and they have to do until then as if nothing is w"&amp;"rong. For Amanda has decided to look for her mother so she can be with her. That's her ultimate wish and then starts when the holiday comes immediately to its mission. But a young child with a tame boa constrictor is off course. The press gets wind of Ama"&amp;"nda's quest allowing everyone suddenly eye to this particular girl is determined to be reunited with her mother worden.De cover of 'Amanda' immediately apparent already on the unusual styling. A bit cartoonish but hindsight unpack just the atmosphere of t"&amp;"he story. Because that, like the main character (s) and the storyline, not standard. It stands out for the surreal and the moments when the story seems to approach the absurd. But that is not also rule out the possibility in a world in which we live and t"&amp;"herefore there is no ongeloofwaardigheid.Jelmer Jepsen was inspired by the real Amanda write to this story. And it has worked out very special. The writing style of Jepsen is of an exceptionally high standard. It is clear, smooth and profound. He dares ev"&amp;"en to a particular sense of humor and arranged this with a nod to apply, fun is that! Jepsen writes so fascinating that the story, the separate, is not to put down. In addition to the distinctive features that make the story, a chain smoker of eleven, a t"&amp;"ame boa constrictor and a very hands headmaster, just right backwards this verhaal.Jepsen writes expressive and highly detailed but still manages to remain at the core. This wander off for a second and keep you wondering how this develops're all in hell. "&amp;"Amanda is a girl you look so right for you and steals your heart. Her childlike charms thaw any frozen heart and Jepsen has fully empathized from that perspective. Heartwarming and beautiful. She makes things with which to beat a mother's heart beat faste"&amp;"r and make you want to store arms around her. And that exactly where Amanda longing for. How good do you want it? Jepsen has processed more interest in the story and that work perfectly together. All the story lines eventually come together nicely. The so"&amp;"cial impact of youth and the importance of good education are subtle but clearly expressed. This is fully in place in this regard. The characters one by one appealing, and everyone's intention is immediately obvious ensures that you are not left with ques"&amp;"tions. Amanda has all the same effect, unconsciously and perhaps not immediately but purer than this girl she is not there. But they also have to deal with extraordinary people who cross her path during her trip and everyone plays a beautiful role in gehe"&amp;"el.'Amanda is a special story altogether. The originality, the fact that a grown man is so can empathize with a girl of eleven years makes everything even more special. The tone is tragicomic, endearing and verontwaardigend. It is actually for words too c"&amp;"razy. Yet Jelmer Jepsen has to know to find. Fortunately, because this book you should really read hebben.5 big stars patrice - Team Perfect Neighbors")</f>
        <v>She is anything but an ordinary eleven. Amanda is not only wise for her age but she feels and behaves so. And its behavior has not gone unnoticed in its environment. She smokes like a chimney and has a strong survival instinct which has attracted attention in school. Amanda lives with her father in the family home where her mother left them. When her father unexpectedly dies, she is all alone. Provided you her best friend Gloria, a snake, not meetelt.Ze may be very young but Amanda knows very well from the outside world to hide that her father disappeared. Because it is her clear what happens to children without parents and that they do not necessarily. During the day she goes to school, it's almost summer and they have to do until then as if nothing is wrong. For Amanda has decided to look for her mother so she can be with her. That's her ultimate wish and then starts when the holiday comes immediately to its mission. But a young child with a tame boa constrictor is off course. The press gets wind of Amanda's quest allowing everyone suddenly eye to this particular girl is determined to be reunited with her mother worden.De cover of 'Amanda' immediately apparent already on the unusual styling. A bit cartoonish but hindsight unpack just the atmosphere of the story. Because that, like the main character (s) and the storyline, not standard. It stands out for the surreal and the moments when the story seems to approach the absurd. But that is not also rule out the possibility in a world in which we live and therefore there is no ongeloofwaardigheid.Jelmer Jepsen was inspired by the real Amanda write to this story. And it has worked out very special. The writing style of Jepsen is of an exceptionally high standard. It is clear, smooth and profound. He dares even to a particular sense of humor and arranged this with a nod to apply, fun is that! Jepsen writes so fascinating that the story, the separate, is not to put down. In addition to the distinctive features that make the story, a chain smoker of eleven, a tame boa constrictor and a very hands headmaster, just right backwards this verhaal.Jepsen writes expressive and highly detailed but still manages to remain at the core. This wander off for a second and keep you wondering how this develops're all in hell. Amanda is a girl you look so right for you and steals your heart. Her childlike charms thaw any frozen heart and Jepsen has fully empathized from that perspective. Heartwarming and beautiful. She makes things with which to beat a mother's heart beat faster and make you want to store arms around her. And that exactly where Amanda longing for. How good do you want it? Jepsen has processed more interest in the story and that work perfectly together. All the story lines eventually come together nicely. The social impact of youth and the importance of good education are subtle but clearly expressed. This is fully in place in this regard. The characters one by one appealing, and everyone's intention is immediately obvious ensures that you are not left with questions. Amanda has all the same effect, unconsciously and perhaps not immediately but purer than this girl she is not there. But they also have to deal with extraordinary people who cross her path during her trip and everyone plays a beautiful role in geheel.'Amanda is a special story altogether. The originality, the fact that a grown man is so can empathize with a girl of eleven years makes everything even more special. The tone is tragicomic, endearing and verontwaardigend. It is actually for words too crazy. Yet Jelmer Jepsen has to know to find. Fortunately, because this book you should really read hebben.5 big stars patrice - Team Perfect Neighbors</v>
      </c>
    </row>
    <row r="988" ht="15.75" customHeight="1">
      <c r="A988" s="1">
        <v>986.0</v>
      </c>
      <c r="B988" s="3">
        <v>1.0</v>
      </c>
      <c r="C988" s="3">
        <v>1.0</v>
      </c>
      <c r="D988" s="3">
        <v>1.0</v>
      </c>
      <c r="E988" s="3" t="s">
        <v>991</v>
      </c>
      <c r="F988" s="3" t="str">
        <f>IFERROR(__xludf.DUMMYFUNCTION("GOOGLETRANSLATE(E988,""nl"",""en"")"),"""The Invisible Life of Ivan Isaenko"" a debut novel, where you do not really know what to expect at first sight. It takes you by Ivan Isaenko who told his opinion on his 17-year stay in ""Mozir Hospital for seriously ill children"" (as he calls it himsel"&amp;"f). This hospital which treated Chernobyl Victims in Belarus. Ivan Isaenko is deformed, it does not have any legs, the first arm, and three fingers, even his facial muscles are loosely connected to his brain, therefore it can not show the emotion, through"&amp;" its face. Yet Ivan has a high IQ and observe one of his daily activities. His days in the hospital is always a repetition, he sits among children with severe disabilities, where he can close no contact. His parents he never knew because he was put into f"&amp;"oundling. Outside sister Natalya he had no real band. In the hospital he lives in a bubble own kind, sprung by fantasy and life bit more bearable to create, read belongs to the bubble. Arrives to a new patient, the beautiful seventeen year old Polina. Pol"&amp;"ina has leukemia, this creates a beautiful love story. Between two young people who know that there is no future role for them, two youths associated with sadness and pain. The story has a certain dark side and sometimes crawls under your skin. I am an av"&amp;"id reader with a different flavor so there are certainly many books passed to me. Is this a repeat of ""The Fault in Our Stars"" No not at all (though the book has been compared), but as a debut can count so. The emotional wording, wording about death, it"&amp;" has grabbed me by the throat at times. There are parts that I really stressed or have read two times, the author expresses the beauty of Polina in such a beautiful way. This is a book not to read it once to leave for a while and read again, even sarcasti"&amp;"c (do not call it humorous) pieces are very original. While the book is my hope to continue to grow, hoping for a happy ending, by which hope I definitely did not see it coming plot. The cover can only understand if you've read the book, which makes it ce"&amp;"rtainly mysterious and gives still unexpected. As an author you will with something very special to come down now, in order to match here, I write in capital letters ""ORGANI STRENGTH TO GO"".")</f>
        <v>"The Invisible Life of Ivan Isaenko" a debut novel, where you do not really know what to expect at first sight. It takes you by Ivan Isaenko who told his opinion on his 17-year stay in "Mozir Hospital for seriously ill children" (as he calls it himself). This hospital which treated Chernobyl Victims in Belarus. Ivan Isaenko is deformed, it does not have any legs, the first arm, and three fingers, even his facial muscles are loosely connected to his brain, therefore it can not show the emotion, through its face. Yet Ivan has a high IQ and observe one of his daily activities. His days in the hospital is always a repetition, he sits among children with severe disabilities, where he can close no contact. His parents he never knew because he was put into foundling. Outside sister Natalya he had no real band. In the hospital he lives in a bubble own kind, sprung by fantasy and life bit more bearable to create, read belongs to the bubble. Arrives to a new patient, the beautiful seventeen year old Polina. Polina has leukemia, this creates a beautiful love story. Between two young people who know that there is no future role for them, two youths associated with sadness and pain. The story has a certain dark side and sometimes crawls under your skin. I am an avid reader with a different flavor so there are certainly many books passed to me. Is this a repeat of "The Fault in Our Stars" No not at all (though the book has been compared), but as a debut can count so. The emotional wording, wording about death, it has grabbed me by the throat at times. There are parts that I really stressed or have read two times, the author expresses the beauty of Polina in such a beautiful way. This is a book not to read it once to leave for a while and read again, even sarcastic (do not call it humorous) pieces are very original. While the book is my hope to continue to grow, hoping for a happy ending, by which hope I definitely did not see it coming plot. The cover can only understand if you've read the book, which makes it certainly mysterious and gives still unexpected. As an author you will with something very special to come down now, in order to match here, I write in capital letters "ORGANI STRENGTH TO GO".</v>
      </c>
    </row>
    <row r="989" ht="15.75" customHeight="1">
      <c r="A989" s="1">
        <v>987.0</v>
      </c>
      <c r="B989" s="3">
        <v>1.0</v>
      </c>
      <c r="C989" s="3">
        <v>1.0</v>
      </c>
      <c r="D989" s="3">
        <v>1.0</v>
      </c>
      <c r="E989" s="3" t="s">
        <v>992</v>
      </c>
      <c r="F989" s="3" t="str">
        <f>IFERROR(__xludf.DUMMYFUNCTION("GOOGLETRANSLATE(E989,""nl"",""en"")"),"Language learning is for an adult very difficult. Some languages ​​are so different from each other that you do not really can learn well. Only at a young age can easily learn a second language. For languages ​​you need a bump. Just some basic principles "&amp;"that are brought down in the book of Gabriel Wyner in a simple way. Not only he knows in a convincing way the ground under the road propositions to sweep, he is also able to put down an approach that is so simple and effective that it should work.The main"&amp;" starting point for learning a foreign language in contrast with most programs as source material is not: Learn the grammar and the rules and then the rest of itself, but: Learn to listen and speak, limit takes you to what is important and build the langu"&amp;"age from you belangstelling.En own it is so logical! Why would someone with a preference for technical issues first need to bother with things he really has no interest in (and he surely not going to find more fun in a foreign language!) Highlight pupil p"&amp;"recisely the perspective that most you connect and work from there. By then even follow a sophisticated roadmap of repetitions and processing (with flashcards and talking tips) you can quickly in any language from the feet who would like to teach you! Lea"&amp;"rning is a game and the outcome of the game is directly zien.De Language Hacker is a very useful guide if you want to learn a language. Even if you're a language learning through regular training, you can use the tricks that are given to your advantage. T"&amp;"he approach can fit seamlessly into any training whatsoever. (Even if you're going to wonder why would not every language course this method to follow)")</f>
        <v>Language learning is for an adult very difficult. Some languages ​​are so different from each other that you do not really can learn well. Only at a young age can easily learn a second language. For languages ​​you need a bump. Just some basic principles that are brought down in the book of Gabriel Wyner in a simple way. Not only he knows in a convincing way the ground under the road propositions to sweep, he is also able to put down an approach that is so simple and effective that it should work.The main starting point for learning a foreign language in contrast with most programs as source material is not: Learn the grammar and the rules and then the rest of itself, but: Learn to listen and speak, limit takes you to what is important and build the language from you belangstelling.En own it is so logical! Why would someone with a preference for technical issues first need to bother with things he really has no interest in (and he surely not going to find more fun in a foreign language!) Highlight pupil precisely the perspective that most you connect and work from there. By then even follow a sophisticated roadmap of repetitions and processing (with flashcards and talking tips) you can quickly in any language from the feet who would like to teach you! Learning is a game and the outcome of the game is directly zien.De Language Hacker is a very useful guide if you want to learn a language. Even if you're a language learning through regular training, you can use the tricks that are given to your advantage. The approach can fit seamlessly into any training whatsoever. (Even if you're going to wonder why would not every language course this method to follow)</v>
      </c>
    </row>
    <row r="990" ht="15.75" customHeight="1">
      <c r="A990" s="1">
        <v>988.0</v>
      </c>
      <c r="B990" s="3">
        <v>1.0</v>
      </c>
      <c r="C990" s="3">
        <v>1.0</v>
      </c>
      <c r="D990" s="3">
        <v>1.0</v>
      </c>
      <c r="E990" s="3" t="s">
        <v>993</v>
      </c>
      <c r="F990" s="3" t="str">
        <f>IFERROR(__xludf.DUMMYFUNCTION("GOOGLETRANSLATE(E990,""nl"",""en"")"),"Reading aloud to young children is every time a big party. I'm so glad Big Reading Festival Marianne Busser and Ron Schröder has appeared again. It will have a place on my bookshelf in klas.Het is a delightful collection of stories about Hare and Hedgehog"&amp;", the male, Branches Forests and neighbor Lunchbox. There are cheerful verses about the naked king, prince and pig Mondrian Alexander.Verschillende topics that children are very recognizable. Learn how the Bears fare if he gets the idea to bake an apple p"&amp;"ie, go for a walk with the male or keep just like grandma Fluitekruid a puddingdag. The stories are well written and very funny. This will keep the kids' attention span houden.De poems are written in verse in the bundle that we are used to these authors. "&amp;"Dagmar Stam has provided the illustrations that colorful and very attractive point.The large reading festival is fun for education, for parents and grandfathers and grandmothers. So you create your own reading party with your (grand) child.")</f>
        <v>Reading aloud to young children is every time a big party. I'm so glad Big Reading Festival Marianne Busser and Ron Schröder has appeared again. It will have a place on my bookshelf in klas.Het is a delightful collection of stories about Hare and Hedgehog, the male, Branches Forests and neighbor Lunchbox. There are cheerful verses about the naked king, prince and pig Mondrian Alexander.Verschillende topics that children are very recognizable. Learn how the Bears fare if he gets the idea to bake an apple pie, go for a walk with the male or keep just like grandma Fluitekruid a puddingdag. The stories are well written and very funny. This will keep the kids' attention span houden.De poems are written in verse in the bundle that we are used to these authors. Dagmar Stam has provided the illustrations that colorful and very attractive point.The large reading festival is fun for education, for parents and grandfathers and grandmothers. So you create your own reading party with your (grand) child.</v>
      </c>
    </row>
    <row r="991" ht="15.75" customHeight="1">
      <c r="A991" s="1">
        <v>989.0</v>
      </c>
      <c r="B991" s="3">
        <v>1.0</v>
      </c>
      <c r="C991" s="3">
        <v>1.0</v>
      </c>
      <c r="D991" s="3">
        <v>1.0</v>
      </c>
      <c r="E991" s="3" t="s">
        <v>994</v>
      </c>
      <c r="F991" s="3" t="str">
        <f>IFERROR(__xludf.DUMMYFUNCTION("GOOGLETRANSLATE(E991,""nl"",""en"")"),"Summary of the story London 1939: Ada Vaughan is eighteen and dressmaker by profession. She is very fashionable and takes good care of her appearance. This would not admit all her although she comes from a slum. She started working at age fifteen and it w"&amp;"as a magical world where they would make part of. Because she was a quick student and very skillful with needle and thread she was still somewhat standing in the shop where she worked. They just had the ambition and talent. Ada wanted 'someone' but she kn"&amp;"ew she still had a long way off to leggen.Op a rainy April day they met by chance a man. He called Stanislaus von Lieben and a backhoe. He showered her with attention and in no time she was infatuated with him. He wants to show her Paris and she wants not"&amp;"hing more than to go with him. She wants to see the famous fashion houses and maybe they can as a job geraken.Tegen all warnings of her mistress, mrs. B, they're going with him. Finally, it is only for four days and they know they're back. What can it hap"&amp;"pen to them on the eve of the war which is at the door? On the fourth and last day they stay in Paris, the war is declared and they can not return. Ada decides a job search so they can stay until they can go back to England together in Paris. While they a"&amp;"re working, they do not really know what it all extends the day. His mood and attitude towards her veranderen.Na a few months, something happens and they have to hurry flights to Belgium, to Namur in particular. But Stanislaus let her down and she herself"&amp;" must make do with all that dien.Ze is under the care taken by nuns but they eventually come up in Dachau where they house slave from the camp commander. There is one thing holding her right and that is making and repairing kleding.Na miserable long years"&amp;" they can still return to her beloved homeland. But it is there better for her? And how should they manage to survive ConclusieHet book consists of three parts: the first part describes how she grew up and eventually got caught up in Dachau. The second pa"&amp;"rt is how she comes back in London in July 1945 and it paints a picture after the war. What it was like coming, the poverty, the black market and much more. The third part is very captivating and makes you think about how hard the women did in those days."&amp;" I can not go deeper here because of the spoilers I would way geven.Het story paints a picture of a young lady so naive but has only one purpose in life and that is that they are a lot of fashion loves, she embraces the substances as if they were her chil"&amp;"dren. She wants nothing more than designing clothes. It is nice to read how she describes the materials and what they can do best with. How she thinks back to her old boss Isidore having her all the tricks of the trade I geleerd.Wat liked distracting her "&amp;"naivety, not once but several times. That was frustrating to read. The decisions they took, I could not hold good. I thought she would have learned her lesson. I would have her as to shake for all the wrong decisions they took while the signals were clear"&amp;" that something was wrong. My feelings for her were really superficial to the last part of the book and then I really had to do with her. The time in the home of the commander was at one time called boring. There comes a point no momentum in verhaal.De ti"&amp;"tle of the book is indeed misleading. This story describes a different part of WWII. The title makes you think to do it especially in Dachau but that is not true. This is more the post-war conditions in particular. The author describes this part and let y"&amp;"ou know how London had changed and how things ging.Het to thank the author in society put women in the spotlight. The historical characteristics such as education, the education, the legal system, politics and much more. For the London Ada no longer exist"&amp;"s. There are so many things have changed and some areas were the British still as narrow as the war. It gives an enlightening picture weer.Het is not so much the part in Dachau which I was impressed but the plot of the boek.Dit is a book for readers who l"&amp;"ove historical facts. It makes you just think. And above all, you could vastly to do with a girl who go far as they had gehandeld.Ik just give this book 3.5 stars")</f>
        <v>Summary of the story London 1939: Ada Vaughan is eighteen and dressmaker by profession. She is very fashionable and takes good care of her appearance. This would not admit all her although she comes from a slum. She started working at age fifteen and it was a magical world where they would make part of. Because she was a quick student and very skillful with needle and thread she was still somewhat standing in the shop where she worked. They just had the ambition and talent. Ada wanted 'someone' but she knew she still had a long way off to leggen.Op a rainy April day they met by chance a man. He called Stanislaus von Lieben and a backhoe. He showered her with attention and in no time she was infatuated with him. He wants to show her Paris and she wants nothing more than to go with him. She wants to see the famous fashion houses and maybe they can as a job geraken.Tegen all warnings of her mistress, mrs. B, they're going with him. Finally, it is only for four days and they know they're back. What can it happen to them on the eve of the war which is at the door? On the fourth and last day they stay in Paris, the war is declared and they can not return. Ada decides a job search so they can stay until they can go back to England together in Paris. While they are working, they do not really know what it all extends the day. His mood and attitude towards her veranderen.Na a few months, something happens and they have to hurry flights to Belgium, to Namur in particular. But Stanislaus let her down and she herself must make do with all that dien.Ze is under the care taken by nuns but they eventually come up in Dachau where they house slave from the camp commander. There is one thing holding her right and that is making and repairing kleding.Na miserable long years they can still return to her beloved homeland. But it is there better for her? And how should they manage to survive ConclusieHet book consists of three parts: the first part describes how she grew up and eventually got caught up in Dachau. The second part is how she comes back in London in July 1945 and it paints a picture after the war. What it was like coming, the poverty, the black market and much more. The third part is very captivating and makes you think about how hard the women did in those days. I can not go deeper here because of the spoilers I would way geven.Het story paints a picture of a young lady so naive but has only one purpose in life and that is that they are a lot of fashion loves, she embraces the substances as if they were her children. She wants nothing more than designing clothes. It is nice to read how she describes the materials and what they can do best with. How she thinks back to her old boss Isidore having her all the tricks of the trade I geleerd.Wat liked distracting her naivety, not once but several times. That was frustrating to read. The decisions they took, I could not hold good. I thought she would have learned her lesson. I would have her as to shake for all the wrong decisions they took while the signals were clear that something was wrong. My feelings for her were really superficial to the last part of the book and then I really had to do with her. The time in the home of the commander was at one time called boring. There comes a point no momentum in verhaal.De title of the book is indeed misleading. This story describes a different part of WWII. The title makes you think to do it especially in Dachau but that is not true. This is more the post-war conditions in particular. The author describes this part and let you know how London had changed and how things ging.Het to thank the author in society put women in the spotlight. The historical characteristics such as education, the education, the legal system, politics and much more. For the London Ada no longer exists. There are so many things have changed and some areas were the British still as narrow as the war. It gives an enlightening picture weer.Het is not so much the part in Dachau which I was impressed but the plot of the boek.Dit is a book for readers who love historical facts. It makes you just think. And above all, you could vastly to do with a girl who go far as they had gehandeld.Ik just give this book 3.5 stars</v>
      </c>
    </row>
    <row r="992" ht="15.75" customHeight="1">
      <c r="A992" s="1">
        <v>990.0</v>
      </c>
      <c r="B992" s="3">
        <v>1.0</v>
      </c>
      <c r="C992" s="3">
        <v>1.0</v>
      </c>
      <c r="D992" s="3">
        <v>1.0</v>
      </c>
      <c r="E992" s="3" t="s">
        <v>995</v>
      </c>
      <c r="F992" s="3" t="str">
        <f>IFERROR(__xludf.DUMMYFUNCTION("GOOGLETRANSLATE(E992,""nl"",""en"")"),"If you read a thriller than is often the case that you find it does not really may have happened. Exciting, but everything is too casual and not realistic. That's with this thriller else. It is not only a true story, if you read it you will notice that ev"&amp;"erything that it is a real autobiography. But not boring autobiography, it's just become a real thriller that wants uitlezen.Ontsnapt you in one go at death is a title that makes sense. The protagonist is always haunted by death, literally, but she manage"&amp;"d to get out of the clutches of the underworld and of which remain claws? All in a all a very moving story, but on the other hand, a very nice, fine, exciting and beautiful book to read! and although it's a story that has already transpired years ago, it "&amp;"shows not in the book. It's a story that also would henceforth play and still could really gebeuren.Een highly recommended!")</f>
        <v>If you read a thriller than is often the case that you find it does not really may have happened. Exciting, but everything is too casual and not realistic. That's with this thriller else. It is not only a true story, if you read it you will notice that everything that it is a real autobiography. But not boring autobiography, it's just become a real thriller that wants uitlezen.Ontsnapt you in one go at death is a title that makes sense. The protagonist is always haunted by death, literally, but she managed to get out of the clutches of the underworld and of which remain claws? All in a all a very moving story, but on the other hand, a very nice, fine, exciting and beautiful book to read! and although it's a story that has already transpired years ago, it shows not in the book. It's a story that also would henceforth play and still could really gebeuren.Een highly recommended!</v>
      </c>
    </row>
    <row r="993" ht="15.75" customHeight="1">
      <c r="A993" s="1">
        <v>991.0</v>
      </c>
      <c r="B993" s="3">
        <v>1.0</v>
      </c>
      <c r="C993" s="3">
        <v>1.0</v>
      </c>
      <c r="D993" s="3">
        <v>1.0</v>
      </c>
      <c r="E993" s="3" t="s">
        <v>996</v>
      </c>
      <c r="F993" s="3" t="str">
        <f>IFERROR(__xludf.DUMMYFUNCTION("GOOGLETRANSLATE(E993,""nl"",""en"")"),"Oppressive, threatening, ominous, terrifying. With Bunker Diary Kevin Brooks has written a very exciting young adult book. Captivating from the first word to the last woord.Linus been living for a while in the street, because he no longer wants to live wi"&amp;"th his father. He'll be fine, until he is kidnapped and finds himself in a bunker with six rooms. First he just sits there, but after a few days Jenny rolls out of the elevator, a girl of nine years old. Eventually, the company consists of six persons; al"&amp;"l the rooms are gevuld.Er results in a kind of cat-and-mouse game with the unknown abductor. They get food, drinks and other things, but when they do something that is not on their kidnapper, they are punished terribly. There is a total lack of privacy as"&amp;" each room is equipped with cameras and microphones. So their kidnapper sees and hears everything and misses no opportunity to manipulate the company. They communicate with their abductor through notes in the elevator. There is a ""game"" of life and deat"&amp;"h: who is the longest sustain off on a clever way exchange despair, hope and resignation together?. The reader looks like a ""big brother"" back to this small community. Naturally arise the same problems as in a normal society distrust, betrayal, friendsh"&amp;"ip, power, ... Read boring? After reading Bunker Diary can not say more.")</f>
        <v>Oppressive, threatening, ominous, terrifying. With Bunker Diary Kevin Brooks has written a very exciting young adult book. Captivating from the first word to the last woord.Linus been living for a while in the street, because he no longer wants to live with his father. He'll be fine, until he is kidnapped and finds himself in a bunker with six rooms. First he just sits there, but after a few days Jenny rolls out of the elevator, a girl of nine years old. Eventually, the company consists of six persons; all the rooms are gevuld.Er results in a kind of cat-and-mouse game with the unknown abductor. They get food, drinks and other things, but when they do something that is not on their kidnapper, they are punished terribly. There is a total lack of privacy as each room is equipped with cameras and microphones. So their kidnapper sees and hears everything and misses no opportunity to manipulate the company. They communicate with their abductor through notes in the elevator. There is a "game" of life and death: who is the longest sustain off on a clever way exchange despair, hope and resignation together?. The reader looks like a "big brother" back to this small community. Naturally arise the same problems as in a normal society distrust, betrayal, friendship, power, ... Read boring? After reading Bunker Diary can not say more.</v>
      </c>
    </row>
    <row r="994" ht="15.75" customHeight="1">
      <c r="A994" s="1">
        <v>992.0</v>
      </c>
      <c r="B994" s="3">
        <v>0.0</v>
      </c>
      <c r="C994" s="3">
        <v>0.0</v>
      </c>
      <c r="D994" s="3">
        <v>1.0</v>
      </c>
      <c r="E994" s="3" t="s">
        <v>997</v>
      </c>
      <c r="F994" s="3" t="str">
        <f>IFERROR(__xludf.DUMMYFUNCTION("GOOGLETRANSLATE(E994,""nl"",""en"")"),"Marvelous Ways is an ancient, spiritual woman who has been living alone along a river. The people from the village she has no contact, they find it strange. Then rinse the traumatized soldier Freddy Drake at her. It's a few years after the Second World Wa"&amp;"r in Cornwall (England). Marvelous and Drake developed a special bond, they start to know each other, trust each other and tell verhalen.Het story is about more unique characters, but marvelous and Drake are hoofdlijn.Dit is the second book of actress Sar"&amp;"ah Winman (1964) . It's a very visual story by the particular writing style. Her poetic phrases are written with a touch of fantasy. It was difficult to get in, where is the line between realism and fantasie.Er switching between different characters, whic"&amp;"h made it difficult. Are you like a person, it goes back over the history of another. At the end you see more the big picture and the story understandable. Yet it did not hit me.")</f>
        <v>Marvelous Ways is an ancient, spiritual woman who has been living alone along a river. The people from the village she has no contact, they find it strange. Then rinse the traumatized soldier Freddy Drake at her. It's a few years after the Second World War in Cornwall (England). Marvelous and Drake developed a special bond, they start to know each other, trust each other and tell verhalen.Het story is about more unique characters, but marvelous and Drake are hoofdlijn.Dit is the second book of actress Sarah Winman (1964) . It's a very visual story by the particular writing style. Her poetic phrases are written with a touch of fantasy. It was difficult to get in, where is the line between realism and fantasie.Er switching between different characters, which made it difficult. Are you like a person, it goes back over the history of another. At the end you see more the big picture and the story understandable. Yet it did not hit me.</v>
      </c>
    </row>
    <row r="995" ht="15.75" customHeight="1">
      <c r="A995" s="1">
        <v>993.0</v>
      </c>
      <c r="B995" s="3">
        <v>0.0</v>
      </c>
      <c r="C995" s="3">
        <v>0.0</v>
      </c>
      <c r="D995" s="3">
        <v>0.0</v>
      </c>
      <c r="E995" s="3" t="s">
        <v>998</v>
      </c>
      <c r="F995" s="3" t="str">
        <f>IFERROR(__xludf.DUMMYFUNCTION("GOOGLETRANSLATE(E995,""nl"",""en"")"),"Alan has a lot of business gambled in his life, but did not come well out of the fight, he gets one last chance; it is in Saudi Arabia in the desert pounded a whole new city from the ground, at least that is the intention, Harry here has also its contribu"&amp;"tion, but whenever he wants to meet the king of the land to unfold his plan gives king not at home, the days are longer because nothing happened, he will be notified of a nice woman with whom he's undertakings, but not a real relationship komt.Laten we pu"&amp;"t first and foremost that I am a fan of Eggers pretty, very pretty he again and again to write about totally different topics, but this book really struck me at, I could not enjoy it like his other books was the case")</f>
        <v>Alan has a lot of business gambled in his life, but did not come well out of the fight, he gets one last chance; it is in Saudi Arabia in the desert pounded a whole new city from the ground, at least that is the intention, Harry here has also its contribution, but whenever he wants to meet the king of the land to unfold his plan gives king not at home, the days are longer because nothing happened, he will be notified of a nice woman with whom he's undertakings, but not a real relationship komt.Laten we put first and foremost that I am a fan of Eggers pretty, very pretty he again and again to write about totally different topics, but this book really struck me at, I could not enjoy it like his other books was the case</v>
      </c>
    </row>
    <row r="996" ht="15.75" customHeight="1">
      <c r="A996" s="1">
        <v>994.0</v>
      </c>
      <c r="B996" s="3">
        <v>1.0</v>
      </c>
      <c r="C996" s="3">
        <v>1.0</v>
      </c>
      <c r="D996" s="3">
        <v>1.0</v>
      </c>
      <c r="E996" s="3" t="s">
        <v>999</v>
      </c>
      <c r="F996" s="3" t="str">
        <f>IFERROR(__xludf.DUMMYFUNCTION("GOOGLETRANSLATE(E996,""nl"",""en"")"),"Part 1 ""Dear Hart'Huizen anno December 1906. Marrie is anxiously waiting for her mother. Her father and uncle are missing. It soon turns out that her father has fallen through the ice and did not survive. Marrie at that time seventeen years and five sist"&amp;"ers. Her dear mother was seven months pregnant and she will best should now make her father not is.Doordat the winter they should be and is also very economical on credit purchased in the grocery store. Marrie devises a plan to make money. She is very ski"&amp;"lled in handicrafts and start a naailesgroep on. That way, she added geld.Marrie is secretly in love with Lammert, a fisher man of twenty-four years old. Her mother soon something in the moth, which really is not pleased with this fact. Eventually she agr"&amp;"ees can go hiking on Sunday a tour that Marrie Lammert. Marrie is madly in love and watch every Saturday morning in the port hem.Maar than it does the inevitable and Marrie Lammert says that she is pregnant. Lammert is not really happy with this, he had h"&amp;"is life otherwise suggested. It's the last week of the fishing season and then disaster strikes again toe.Deel 2 'Caught wind'Huizen anno October, 1914. Marrie leave with much regret in her heart Houses to live on a farm in Friesland. It's a very differen"&amp;"t life and she's enormously hard. Here there are no port and fishing. Here are just large meadows and cheese shop. Marrie and her son could not settle here and after a year they go back to their beloved homes where her mother is with her zussen.Doordat th"&amp;"ere political interference from the fishmongers and the flood there is not much longer fishing. The cheese shop is where she should live. These are hard times. Can she here now finally be happy again? ConclusieJanine a beautiful piece of writing penned th"&amp;"is book. It drags you into another time, another way of life and it is impressive to see how the then all look to it ging.De Marrie author manages to put down very well. A young lady who is a proud girl and wants to have everything neatly into the fold, f"&amp;"rom clothing to her hairstyle. How poor she is, everything should always be neatly groomed. Because she is the oldest she has a huge job to help her mother and to be a source of income. You learn in this book how hard and unjust in the fish trade is added"&amp;". Both her mother and they should undergo this if they have no income, and there's been so little from where they should live. Women were very difficult at the time, especially when the head of the family no longer was.Doorheen the story you learn how it "&amp;"was in the Dutch contrarian. A wonderful piece of history that I like Flemish appreciate and I really have enjoyed it. It gives a hard time again but the people had a kind of pride. And in this book is the evolution not stil.Janine has done a lot of resea"&amp;"rch for this book, and it shows very well. She was giving a look into the world of houses and how it all. The fishing trade to the cheese shop, habits, dress, religion, geography, culture and taalgebruik.Gelukkig there was a glossary at the back of the bo"&amp;"ok. It was very nice to read this language and proverbs. ""In embedded bowls a kijntjen 'as one of the typical expressions of that time. In the afterword Janine has taken us time to get acquainted with the kaashandel.Ik would be so still could go briefly "&amp;"but read the book, I would say. It is a beautiful story of a demure girl unteachable touched me deeply adulthood ingaat.Dit historical gem and I give 5 stars.")</f>
        <v>Part 1 "Dear Hart'Huizen anno December 1906. Marrie is anxiously waiting for her mother. Her father and uncle are missing. It soon turns out that her father has fallen through the ice and did not survive. Marrie at that time seventeen years and five sisters. Her dear mother was seven months pregnant and she will best should now make her father not is.Doordat the winter they should be and is also very economical on credit purchased in the grocery store. Marrie devises a plan to make money. She is very skilled in handicrafts and start a naailesgroep on. That way, she added geld.Marrie is secretly in love with Lammert, a fisher man of twenty-four years old. Her mother soon something in the moth, which really is not pleased with this fact. Eventually she agrees can go hiking on Sunday a tour that Marrie Lammert. Marrie is madly in love and watch every Saturday morning in the port hem.Maar than it does the inevitable and Marrie Lammert says that she is pregnant. Lammert is not really happy with this, he had his life otherwise suggested. It's the last week of the fishing season and then disaster strikes again toe.Deel 2 'Caught wind'Huizen anno October, 1914. Marrie leave with much regret in her heart Houses to live on a farm in Friesland. It's a very different life and she's enormously hard. Here there are no port and fishing. Here are just large meadows and cheese shop. Marrie and her son could not settle here and after a year they go back to their beloved homes where her mother is with her zussen.Doordat there political interference from the fishmongers and the flood there is not much longer fishing. The cheese shop is where she should live. These are hard times. Can she here now finally be happy again? ConclusieJanine a beautiful piece of writing penned this book. It drags you into another time, another way of life and it is impressive to see how the then all look to it ging.De Marrie author manages to put down very well. A young lady who is a proud girl and wants to have everything neatly into the fold, from clothing to her hairstyle. How poor she is, everything should always be neatly groomed. Because she is the oldest she has a huge job to help her mother and to be a source of income. You learn in this book how hard and unjust in the fish trade is added. Both her mother and they should undergo this if they have no income, and there's been so little from where they should live. Women were very difficult at the time, especially when the head of the family no longer was.Doorheen the story you learn how it was in the Dutch contrarian. A wonderful piece of history that I like Flemish appreciate and I really have enjoyed it. It gives a hard time again but the people had a kind of pride. And in this book is the evolution not stil.Janine has done a lot of research for this book, and it shows very well. She was giving a look into the world of houses and how it all. The fishing trade to the cheese shop, habits, dress, religion, geography, culture and taalgebruik.Gelukkig there was a glossary at the back of the book. It was very nice to read this language and proverbs. "In embedded bowls a kijntjen 'as one of the typical expressions of that time. In the afterword Janine has taken us time to get acquainted with the kaashandel.Ik would be so still could go briefly but read the book, I would say. It is a beautiful story of a demure girl unteachable touched me deeply adulthood ingaat.Dit historical gem and I give 5 stars.</v>
      </c>
    </row>
    <row r="997" ht="15.75" customHeight="1">
      <c r="A997" s="1">
        <v>995.0</v>
      </c>
      <c r="B997" s="3">
        <v>1.0</v>
      </c>
      <c r="C997" s="3">
        <v>1.0</v>
      </c>
      <c r="D997" s="3">
        <v>1.0</v>
      </c>
      <c r="E997" s="3" t="s">
        <v>1000</v>
      </c>
      <c r="F997" s="3" t="str">
        <f>IFERROR(__xludf.DUMMYFUNCTION("GOOGLETRANSLATE(E997,""nl"",""en"")"),"Cristina Caboni writes books with a theme. The theme here is honey. Each chapter she starts with the description of a particular type of honey. Interesting and instructive, otherwise I look now at Honey aan.Angelica is beekeeper and draws throughout Europ"&amp;"e to help with problems beekeepers in solving these problems. She got the knowledge about bees from her godmother Jaja, who she lost in her youth. After that they themselves are increasingly learning about bees. The relationship with her mother is not so "&amp;"good. After the death of her godmother, she returned to Sardinia and there must learn to deal with what she missed, secrets and revenge. Everything of course with bees and honey doen.Een beautifully written book in my beloved Italy. I had never been to Sa"&amp;"rdinia but so would board the plane. Cristina Caboni writes so you want to put the book not leave. Romantic, adventurous and educational in one!")</f>
        <v>Cristina Caboni writes books with a theme. The theme here is honey. Each chapter she starts with the description of a particular type of honey. Interesting and instructive, otherwise I look now at Honey aan.Angelica is beekeeper and draws throughout Europe to help with problems beekeepers in solving these problems. She got the knowledge about bees from her godmother Jaja, who she lost in her youth. After that they themselves are increasingly learning about bees. The relationship with her mother is not so good. After the death of her godmother, she returned to Sardinia and there must learn to deal with what she missed, secrets and revenge. Everything of course with bees and honey doen.Een beautifully written book in my beloved Italy. I had never been to Sardinia but so would board the plane. Cristina Caboni writes so you want to put the book not leave. Romantic, adventurous and educational in one!</v>
      </c>
    </row>
    <row r="998" ht="15.75" customHeight="1">
      <c r="A998" s="1">
        <v>996.0</v>
      </c>
      <c r="B998" s="3">
        <v>0.0</v>
      </c>
      <c r="C998" s="3">
        <v>0.0</v>
      </c>
      <c r="D998" s="3">
        <v>0.0</v>
      </c>
      <c r="E998" s="3" t="s">
        <v>1001</v>
      </c>
      <c r="F998" s="3" t="str">
        <f>IFERROR(__xludf.DUMMYFUNCTION("GOOGLETRANSLATE(E998,""nl"",""en"")"),"Hm, when I see what is on average Thumbs up to this book, I fear that I will still get down ... I was not excited about this book! It took incredibly long before I was a bit in the story. Long, almost poetic phrases and obscure people (maybe that's becaus"&amp;"e I did not read previous books?). Anyway, when I finally began to appreciate a bit of the story, it was suddenly over! Oh, what an anticlimax to end! No, I really could not appreciate and will attend the final of Lieneke Dijkzeul what I read.")</f>
        <v>Hm, when I see what is on average Thumbs up to this book, I fear that I will still get down ... I was not excited about this book! It took incredibly long before I was a bit in the story. Long, almost poetic phrases and obscure people (maybe that's because I did not read previous books?). Anyway, when I finally began to appreciate a bit of the story, it was suddenly over! Oh, what an anticlimax to end! No, I really could not appreciate and will attend the final of Lieneke Dijkzeul what I read.</v>
      </c>
    </row>
    <row r="999" ht="15.75" customHeight="1">
      <c r="A999" s="1">
        <v>997.0</v>
      </c>
      <c r="B999" s="3">
        <v>1.0</v>
      </c>
      <c r="C999" s="3">
        <v>1.0</v>
      </c>
      <c r="D999" s="3">
        <v>1.0</v>
      </c>
      <c r="E999" s="3" t="s">
        <v>1002</v>
      </c>
      <c r="F999" s="3" t="str">
        <f>IFERROR(__xludf.DUMMYFUNCTION("GOOGLETRANSLATE(E999,""nl"",""en"")"),"Ronnie Rokebrand has greatly surprised me with his debut thriller ""Operation Hanokmin"". The Dutch journalist Mike participates in secret international mission to Rwanda where among other things is to be destroyed a training camp of Al-Qaeda. In very sho"&amp;"rt chapters written and well exposed characters Rokebrand takes me to the African hornet's nest where the terror organization also are all poisonous wings stretched out. This thriller you need to have a strong stomach for violence is not shunned. This is "&amp;"to support the story and distressing situation to clarify the spot, these scenes are intense but most realistically written. I think Rokebrand has painted a very clear picture through this thriller of the situation in this region and actually I do not kno"&amp;"w whether there are so pleased to be with ... a debut to dream!")</f>
        <v>Ronnie Rokebrand has greatly surprised me with his debut thriller "Operation Hanokmin". The Dutch journalist Mike participates in secret international mission to Rwanda where among other things is to be destroyed a training camp of Al-Qaeda. In very short chapters written and well exposed characters Rokebrand takes me to the African hornet's nest where the terror organization also are all poisonous wings stretched out. This thriller you need to have a strong stomach for violence is not shunned. This is to support the story and distressing situation to clarify the spot, these scenes are intense but most realistically written. I think Rokebrand has painted a very clear picture through this thriller of the situation in this region and actually I do not know whether there are so pleased to be with ... a debut to dream!</v>
      </c>
    </row>
    <row r="1000" ht="15.75" customHeight="1">
      <c r="A1000" s="1">
        <v>998.0</v>
      </c>
      <c r="B1000" s="3">
        <v>1.0</v>
      </c>
      <c r="C1000" s="3">
        <v>1.0</v>
      </c>
      <c r="D1000" s="3">
        <v>1.0</v>
      </c>
      <c r="E1000" s="3" t="s">
        <v>1003</v>
      </c>
      <c r="F1000" s="3" t="str">
        <f>IFERROR(__xludf.DUMMYFUNCTION("GOOGLETRANSLATE(E1000,""nl"",""en"")"),"Lia, 28.08.2009Een response to the debut book by Svea Ersson, only Eva.Een well written book full of suspense and surprising plot.Een book you want at once uitlezen.Een highly recommended !!!")</f>
        <v>Lia, 28.08.2009Een response to the debut book by Svea Ersson, only Eva.Een well written book full of suspense and surprising plot.Een book you want at once uitlezen.Een highly recommended !!!</v>
      </c>
    </row>
    <row r="1001" ht="15.75" customHeight="1">
      <c r="A1001" s="1">
        <v>999.0</v>
      </c>
      <c r="B1001" s="3">
        <v>1.0</v>
      </c>
      <c r="C1001" s="3">
        <v>1.0</v>
      </c>
      <c r="D1001" s="3">
        <v>1.0</v>
      </c>
      <c r="E1001" s="3" t="s">
        <v>1004</v>
      </c>
      <c r="F1001" s="3" t="str">
        <f>IFERROR(__xludf.DUMMYFUNCTION("GOOGLETRANSLATE(E1001,""nl"",""en"")"),"Read October 2008.Wat a wonderful, absurd, great fun book! I enjoyed it; right book at the right time. The start was a bit difficult to get in to, but then I read the row.")</f>
        <v>Read October 2008.Wat a wonderful, absurd, great fun book! I enjoyed it; right book at the right time. The start was a bit difficult to get in to, but then I read the row.</v>
      </c>
    </row>
    <row r="1002" ht="15.75" customHeight="1">
      <c r="A1002" s="1">
        <v>1000.0</v>
      </c>
      <c r="B1002" s="3">
        <v>0.0</v>
      </c>
      <c r="C1002" s="3">
        <v>0.0</v>
      </c>
      <c r="D1002" s="3">
        <v>0.0</v>
      </c>
      <c r="E1002" s="3" t="s">
        <v>1005</v>
      </c>
      <c r="F1002" s="3" t="str">
        <f>IFERROR(__xludf.DUMMYFUNCTION("GOOGLETRANSLATE(E1002,""nl"",""en"")"),"After more than ten years of silence in the world of vampires, Anne Rice came back strongly with 'Prince Lestat. A book that I had then quickly purchased after the disappointing ""Blackwood Farm"" and ""Blood Canticle"", my interest in the Vampire Chronic"&amp;"les could aanwakkeren.Het direct sequel back on that book, ""Prince Lestat and the Realms of Atlantis' . And the beginning was inviting. A new threat that concerns all vampires. An unknown creature that caught and held very special properties heeft.Helaas"&amp;" rattled my interest just as quickly. In ""The Prince Lestat Anne Rice had scenes that lasted too long, too many were focused on the emotions of the vampires, emotions that the reader knows all along. And she repeats this over and over again. In that book"&amp;" it was not too bad, the story went quickly and was interessant.In this book, the reader not so lucky. Lengthy scenes as well as contribute nothing to the story, always the same feelings back again which are widely spread over the pages to me as a reader "&amp;"simply not interested ben.Het book has no power, the threat arises in the beginning never worked properly. It keeps the whole story is somewhat present, but after another a scene about how Lestat treats his fellow vampires, what are his feelings disappear"&amp;" all the tension that was never really there. If there ever comes a scene which perhaps could bring some tension, you are there as a reader rushed. An ancient battle between vampires should be spectacular, but is over after a few lines. Very disappointing"&amp;" allemaal.Het book has more than four hundred pages, but the plot is thin and implausible (Evil aliens, really? Amel is suddenly an ancient and extremely good-natured creature who simply forgot his past? And then also unnecessary for existence of vampires"&amp;" themselves? to not to mention the rather silly way the vampires find the solution at the end.) Anne Rice had beforehand said that would strike the events in this book as a bomb in the vampire community, unfortunately it is totally up in this book. Ultima"&amp;"tely, there is very little change for them. And if something has changed, simply does not interest me meer.De characters all remain as years ago have been put on paper. No evolution. They never come to life, barely have their own identity. Except maybe Ro"&amp;"shamandus but vampire still remains the eternal doubter and his actions are totally unimportant. Remove three-quarters of the characters in this book and it does not change the verhaal.Het continuous focus on the emotions of the characters ensures that th"&amp;"is has no effect for me. In itself, there are scenes in this book that could have been a blow to the reader. Ancient vampires who face suffered the consequences of actions of hundreds of years, but, as the only action in this book, it's all crabs about.Th"&amp;"e story offers too little, especially for those hundred plus pages. There will be a sequel, all fascinates me no more. And that's a shame.")</f>
        <v>After more than ten years of silence in the world of vampires, Anne Rice came back strongly with 'Prince Lestat. A book that I had then quickly purchased after the disappointing "Blackwood Farm" and "Blood Canticle", my interest in the Vampire Chronicles could aanwakkeren.Het direct sequel back on that book, "Prince Lestat and the Realms of Atlantis' . And the beginning was inviting. A new threat that concerns all vampires. An unknown creature that caught and held very special properties heeft.Helaas rattled my interest just as quickly. In "The Prince Lestat Anne Rice had scenes that lasted too long, too many were focused on the emotions of the vampires, emotions that the reader knows all along. And she repeats this over and over again. In that book it was not too bad, the story went quickly and was interessant.In this book, the reader not so lucky. Lengthy scenes as well as contribute nothing to the story, always the same feelings back again which are widely spread over the pages to me as a reader simply not interested ben.Het book has no power, the threat arises in the beginning never worked properly. It keeps the whole story is somewhat present, but after another a scene about how Lestat treats his fellow vampires, what are his feelings disappear all the tension that was never really there. If there ever comes a scene which perhaps could bring some tension, you are there as a reader rushed. An ancient battle between vampires should be spectacular, but is over after a few lines. Very disappointing allemaal.Het book has more than four hundred pages, but the plot is thin and implausible (Evil aliens, really? Amel is suddenly an ancient and extremely good-natured creature who simply forgot his past? And then also unnecessary for existence of vampires themselves? to not to mention the rather silly way the vampires find the solution at the end.) Anne Rice had beforehand said that would strike the events in this book as a bomb in the vampire community, unfortunately it is totally up in this book. Ultimately, there is very little change for them. And if something has changed, simply does not interest me meer.De characters all remain as years ago have been put on paper. No evolution. They never come to life, barely have their own identity. Except maybe Roshamandus but vampire still remains the eternal doubter and his actions are totally unimportant. Remove three-quarters of the characters in this book and it does not change the verhaal.Het continuous focus on the emotions of the characters ensures that this has no effect for me. In itself, there are scenes in this book that could have been a blow to the reader. Ancient vampires who face suffered the consequences of actions of hundreds of years, but, as the only action in this book, it's all crabs about.The story offers too little, especially for those hundred plus pages. There will be a sequel, all fascinates me no more. And that's a shame.</v>
      </c>
    </row>
    <row r="1003" ht="15.75" customHeight="1">
      <c r="A1003" s="1">
        <v>1001.0</v>
      </c>
      <c r="B1003" s="3">
        <v>0.0</v>
      </c>
      <c r="C1003" s="3">
        <v>0.0</v>
      </c>
      <c r="D1003" s="3">
        <v>0.0</v>
      </c>
      <c r="E1003" s="3" t="s">
        <v>1006</v>
      </c>
      <c r="F1003" s="3" t="str">
        <f>IFERROR(__xludf.DUMMYFUNCTION("GOOGLETRANSLATE(E1003,""nl"",""en"")"),"Well ... ""k got him from hearing (this first sentence, you can already deduce that it was rather difficult!) And yet started the story errrrrg good! From the previous book ""Child 44"" we knew protagonist Leo puppet of Stalin, on behalf of people with a "&amp;"different opinion than the government tracked, without trial, tortured and left fussileren because a lot of remorse experienced, two daughters of a by his guilt murdered 'dissident' and adopted a murder case solved despite opposition from bovenaf.Nu in th"&amp;"is part he has his own 'murder-solving agency' and recommends working on a happy life with his gezin.Je already so that will not succeed. That's because a vengeful person from his past Soviet agent kidnaps one of his daughters and in return demands that L"&amp;"eo took her husband from a Siberian labor camp. Undercover because Stalin may cases, the establishment does not want to pass the buck for any misdeeds and get just goes on with their daily activities cruel. This fact brings out the best in the writer upwa"&amp;"rds. Half to three-quarters volume turns into an icy thriller that can not fail to 't edge of your seat can lezen.Totdat Leo Jack Bauer traits begins to show. Rose from the martyrdom he has suddenly to great things in any other state where surely a moment"&amp;" like a month or something had to convalesce in the hospital. Pretty unbelievable. So mega irritating and good for many a deep sigh and 'oh yes Hoors "".But good ... that handsome first written piece of plot I could somewhat by bouncing off the adrenaline"&amp;" doorkomen.Tis more the last quarter of the book I not managed to get through. Oh well .. almost over, because I'm out. Sjonge Young say ... rd was eenHongaarse revolt at that time. Smith rotten shame that all his protagonists there bonjourde and was invo"&amp;"lved in getting an overkill (again incredibly less) action scenes and incomprehensible political affairs. That takes him for me at least two, if not three stars. I doubted whether I would give two or three but the prevailing disappointment and depressed d"&amp;"escending book (probably because of the ridiculous weird rapid end (he had a deadline which expired suddenly?)) Decisive to 2.Dusss gave ... Runner up at 6! Because he can 't do. A full write five star book;. O)")</f>
        <v>Well ... "k got him from hearing (this first sentence, you can already deduce that it was rather difficult!) And yet started the story errrrrg good! From the previous book "Child 44" we knew protagonist Leo puppet of Stalin, on behalf of people with a different opinion than the government tracked, without trial, tortured and left fussileren because a lot of remorse experienced, two daughters of a by his guilt murdered 'dissident' and adopted a murder case solved despite opposition from bovenaf.Nu in this part he has his own 'murder-solving agency' and recommends working on a happy life with his gezin.Je already so that will not succeed. That's because a vengeful person from his past Soviet agent kidnaps one of his daughters and in return demands that Leo took her husband from a Siberian labor camp. Undercover because Stalin may cases, the establishment does not want to pass the buck for any misdeeds and get just goes on with their daily activities cruel. This fact brings out the best in the writer upwards. Half to three-quarters volume turns into an icy thriller that can not fail to 't edge of your seat can lezen.Totdat Leo Jack Bauer traits begins to show. Rose from the martyrdom he has suddenly to great things in any other state where surely a moment like a month or something had to convalesce in the hospital. Pretty unbelievable. So mega irritating and good for many a deep sigh and 'oh yes Hoors ".But good ... that handsome first written piece of plot I could somewhat by bouncing off the adrenaline doorkomen.Tis more the last quarter of the book I not managed to get through. Oh well .. almost over, because I'm out. Sjonge Young say ... rd was eenHongaarse revolt at that time. Smith rotten shame that all his protagonists there bonjourde and was involved in getting an overkill (again incredibly less) action scenes and incomprehensible political affairs. That takes him for me at least two, if not three stars. I doubted whether I would give two or three but the prevailing disappointment and depressed descending book (probably because of the ridiculous weird rapid end (he had a deadline which expired suddenly?)) Decisive to 2.Dusss gave ... Runner up at 6! Because he can 't do. A full write five star book;. O)</v>
      </c>
    </row>
    <row r="1004" ht="15.75" customHeight="1">
      <c r="A1004" s="1">
        <v>1002.0</v>
      </c>
      <c r="B1004" s="3">
        <v>1.0</v>
      </c>
      <c r="C1004" s="3">
        <v>1.0</v>
      </c>
      <c r="D1004" s="3">
        <v>1.0</v>
      </c>
      <c r="E1004" s="3" t="s">
        <v>1007</v>
      </c>
      <c r="F1004" s="3" t="str">
        <f>IFERROR(__xludf.DUMMYFUNCTION("GOOGLETRANSLATE(E1004,""nl"",""en"")"),"Mara is haunted by drama, disasters and setbacks. The first is already so bad that Mara does some serious missteps. Then many political intrigues, which sometimes dazzled me the names of clans, houses and their connections. The whole political world of th"&amp;"e Empire is me now, after the trilogy to still have not read well duidelijk.Het beginning of this book made a deep impression all equal. The impact it had on the characters and story were very large. Still further, such a tragic event in the book. Over so"&amp;"me 100 pages was enough action to keep me in the story. The end of the book was very predictable. Hope in future books have something to read more about the new emperor and his familie.Een criticism is that there are too many plots in the story, which mig"&amp;"ht have been more justice into its own book.")</f>
        <v>Mara is haunted by drama, disasters and setbacks. The first is already so bad that Mara does some serious missteps. Then many political intrigues, which sometimes dazzled me the names of clans, houses and their connections. The whole political world of the Empire is me now, after the trilogy to still have not read well duidelijk.Het beginning of this book made a deep impression all equal. The impact it had on the characters and story were very large. Still further, such a tragic event in the book. Over some 100 pages was enough action to keep me in the story. The end of the book was very predictable. Hope in future books have something to read more about the new emperor and his familie.Een criticism is that there are too many plots in the story, which might have been more justice into its own book.</v>
      </c>
    </row>
    <row r="1005" ht="15.75" customHeight="1">
      <c r="A1005" s="1">
        <v>1003.0</v>
      </c>
      <c r="B1005" s="3">
        <v>0.0</v>
      </c>
      <c r="C1005" s="3">
        <v>0.0</v>
      </c>
      <c r="D1005" s="3">
        <v>0.0</v>
      </c>
      <c r="E1005" s="3" t="s">
        <v>1008</v>
      </c>
      <c r="F1005" s="3" t="str">
        <f>IFERROR(__xludf.DUMMYFUNCTION("GOOGLETRANSLATE(E1005,""nl"",""en"")"),"For me, no high-flyer and a very unbelievable story. Very naive and childish sometimes written.")</f>
        <v>For me, no high-flyer and a very unbelievable story. Very naive and childish sometimes written.</v>
      </c>
    </row>
    <row r="1006" ht="15.75" customHeight="1">
      <c r="A1006" s="1">
        <v>1004.0</v>
      </c>
      <c r="B1006" s="3">
        <v>0.0</v>
      </c>
      <c r="C1006" s="3">
        <v>0.0</v>
      </c>
      <c r="D1006" s="3">
        <v>1.0</v>
      </c>
      <c r="E1006" s="3" t="s">
        <v>1009</v>
      </c>
      <c r="F1006" s="3" t="str">
        <f>IFERROR(__xludf.DUMMYFUNCTION("GOOGLETRANSLATE(E1006,""nl"",""en"")"),"It appeared in 2010 ""Dijkshoorn"" is the first collection of columns and stories of Nico Dijkshoorn, which he wrote for various media. The strength of Nico Dijkshoorn is that he makes the little things in life size. Reports in the newspaper, which any no"&amp;"rmal person just take it to them, for him ammunition to show how absurd life is sometimes and how naturally we accept it all. He enjoys the most common things we notice barely, then organizing them a report in the form of a dazzling column or confrontatio"&amp;"nal story. Life under a huge magnifying glass and Nico Dijkshoorn looks like no other through it. Yet this first volume is the same level as his later books. He struggles to order somewhat of content and form and refers occasionally to the board a little "&amp;"bit wrong. This may also have to deal with the wide variety of clients. You write for De Volkskrant probably still a little different than for Hard Gras, JFK or culinary magazine Bouillon.Ik'll Rinus Israel and Wim van Hanegem test like crazy gelaten.Isra"&amp;"ël was clear: ""So you want a boekie writing, like a big man? Where people can laugh? Well, I'd love it now but shorter and funnier make because now they fall asleep. Understood? Dijkshoorn? Note you a bit? I try to bring something here, ""Van Hanegem was"&amp;" even clearer:"" A book? No, I do not read stuff. ""Of course there is quite a bit to enjoy the first bundle of Nico Dijkshoorn, especially the stories of Hard Gras and some unpublished columns. However, it is nice to know that Dijkshoorn took particular "&amp;"the opinion of Rinus Israel quite seriously. The book ""Dijkshoorn"" costs only € 12.50 and the price will not fall to bump. If only to make the collection complete.")</f>
        <v>It appeared in 2010 "Dijkshoorn" is the first collection of columns and stories of Nico Dijkshoorn, which he wrote for various media. The strength of Nico Dijkshoorn is that he makes the little things in life size. Reports in the newspaper, which any normal person just take it to them, for him ammunition to show how absurd life is sometimes and how naturally we accept it all. He enjoys the most common things we notice barely, then organizing them a report in the form of a dazzling column or confrontational story. Life under a huge magnifying glass and Nico Dijkshoorn looks like no other through it. Yet this first volume is the same level as his later books. He struggles to order somewhat of content and form and refers occasionally to the board a little bit wrong. This may also have to deal with the wide variety of clients. You write for De Volkskrant probably still a little different than for Hard Gras, JFK or culinary magazine Bouillon.Ik'll Rinus Israel and Wim van Hanegem test like crazy gelaten.Israël was clear: "So you want a boekie writing, like a big man? Where people can laugh? Well, I'd love it now but shorter and funnier make because now they fall asleep. Understood? Dijkshoorn? Note you a bit? I try to bring something here, "Van Hanegem was even clearer:" A book? No, I do not read stuff. "Of course there is quite a bit to enjoy the first bundle of Nico Dijkshoorn, especially the stories of Hard Gras and some unpublished columns. However, it is nice to know that Dijkshoorn took particular the opinion of Rinus Israel quite seriously. The book "Dijkshoorn" costs only € 12.50 and the price will not fall to bump. If only to make the collection complete.</v>
      </c>
    </row>
    <row r="1007" ht="15.75" customHeight="1">
      <c r="A1007" s="1">
        <v>1005.0</v>
      </c>
      <c r="B1007" s="3">
        <v>0.0</v>
      </c>
      <c r="C1007" s="3">
        <v>0.0</v>
      </c>
      <c r="D1007" s="3">
        <v>1.0</v>
      </c>
      <c r="E1007" s="3" t="s">
        <v>1010</v>
      </c>
      <c r="F1007" s="3" t="str">
        <f>IFERROR(__xludf.DUMMYFUNCTION("GOOGLETRANSLATE(E1007,""nl"",""en"")"),"Good book between. Concur entirely with the reaction of Saskia below. Quite a nice-easy-read book and you're curious about the denouement but some pieces were too tedious and boring.")</f>
        <v>Good book between. Concur entirely with the reaction of Saskia below. Quite a nice-easy-read book and you're curious about the denouement but some pieces were too tedious and boring.</v>
      </c>
    </row>
    <row r="1008" ht="15.75" customHeight="1">
      <c r="A1008" s="1">
        <v>1006.0</v>
      </c>
      <c r="B1008" s="3">
        <v>1.0</v>
      </c>
      <c r="C1008" s="3">
        <v>1.0</v>
      </c>
      <c r="D1008" s="3">
        <v>1.0</v>
      </c>
      <c r="E1008" s="3" t="s">
        <v>1011</v>
      </c>
      <c r="F1008" s="3" t="str">
        <f>IFERROR(__xludf.DUMMYFUNCTION("GOOGLETRANSLATE(E1008,""nl"",""en"")"),"Talon is about Marit and her some ""twin"" brother Auric who live in the town of Gentofte Nooi on the island Semaris.Als one day a delegation from Aimerey the city calling to remove the boulders so that access to the city for trade again is open, it will "&amp;"change their lives and they need along with Eamon, who has a crush on Marit, flights to Magyckers and their magic spells for blijven.Het is a veritable manhunt and events will follow each lightning op.Mocht the claw Adrian Stone read like #buzzboek thrill"&amp;"er lover and when I was a little skeptical fantasy boek.Vind though I like my first thought, it is not, the story may well fascinate me? Now the book has surprised me, I was from the beginning of the story, no problems with that separate names, things and"&amp;" places it in voorkomen.Heb therefore very much and is for those who want to read something else they are used to, definitely recommended! Talon is the first part of the trilogy Magycker and I look forward to Part 2 as though I will have to be patient to "&amp;"have.")</f>
        <v>Talon is about Marit and her some "twin" brother Auric who live in the town of Gentofte Nooi on the island Semaris.Als one day a delegation from Aimerey the city calling to remove the boulders so that access to the city for trade again is open, it will change their lives and they need along with Eamon, who has a crush on Marit, flights to Magyckers and their magic spells for blijven.Het is a veritable manhunt and events will follow each lightning op.Mocht the claw Adrian Stone read like #buzzboek thriller lover and when I was a little skeptical fantasy boek.Vind though I like my first thought, it is not, the story may well fascinate me? Now the book has surprised me, I was from the beginning of the story, no problems with that separate names, things and places it in voorkomen.Heb therefore very much and is for those who want to read something else they are used to, definitely recommended! Talon is the first part of the trilogy Magycker and I look forward to Part 2 as though I will have to be patient to have.</v>
      </c>
    </row>
    <row r="1009" ht="15.75" customHeight="1">
      <c r="A1009" s="1">
        <v>1007.0</v>
      </c>
      <c r="B1009" s="3">
        <v>0.0</v>
      </c>
      <c r="C1009" s="3">
        <v>0.0</v>
      </c>
      <c r="D1009" s="3">
        <v>0.0</v>
      </c>
      <c r="E1009" s="3" t="s">
        <v>1012</v>
      </c>
      <c r="F1009" s="3" t="str">
        <f>IFERROR(__xludf.DUMMYFUNCTION("GOOGLETRANSLATE(E1009,""nl"",""en"")"),"k see jeFender is a nostalgic guy, early thirties, against better judgment in his own video library runs. When Lisa comes his way, he will feel for the first time since the break finally back to life with his ex. Lisa is beautiful but elusive; their pure "&amp;"love but stormy. Fender lives for movies and searching for proof that Elvis is still alive. Lisa wants to get everything out of life and does so with friends, music and drugs. How strong is his love and the other is always trying to flee? Too ordinary for"&amp;" a romanAls many readers I notice where my preference lies. Nevertheless (or because) it's nice to read different kinds of books. It took some getting used to the ultra simple narrative of Matthijs Kleyn, but the writing style makes the story accessible. "&amp;"It reads like a typical Lower Film situated in Amsterdam with a torn look celebrities in the main and supporting roles. I see the poster already me.Het written smoothly and yet it seems like you have from not fast enough. The story is boring, slow, yet an"&amp;"other similar kind of story about Amsterdam and lacking a voice, a unique way of story coloring. That one story is just not enough to form a fascinating novel. Fender is obsessed with Elvis and believes he is still alive. That is an element that makes som"&amp;"ething more creative ... if it would not be a nuisance for whom no passion for the man with the crest koestert.Veel digressions serve no purpose and take up valuable space that needed Kleyn for character development. It is totally ignored in the history o"&amp;"f Fender and only mentioned in passing Lisa. It is not enough to understand them. I miss the crucial depth that will make you identify with the characters and they are human. The book is then dominated, although strong dialogues. There is no place for beh"&amp;"avior and atmospheric descriptions of scenery. After a hundred pages you do not want to just read what they say, you want to know how they gedragen.Het story is ordinary. I annoyed me that it was so damn ordinary. In a novel I do not read about 'normal' l"&amp;"ives. Unlike ordinary life we ​​often only later give meaning to situations, in a novel all have meaning. That was missing here, like a tension which is quite important in a novel, already fits the lack of tension in the protagonist. But as enhanced conte"&amp;"nt niet.'Ik see 'is a film written story that is so much unnecessary elaborated Matthijs Kleyn casually mention a second story to invent characters and work out well. (This review originally appeared on www .alexhoogendoorn.nl)")</f>
        <v>k see jeFender is a nostalgic guy, early thirties, against better judgment in his own video library runs. When Lisa comes his way, he will feel for the first time since the break finally back to life with his ex. Lisa is beautiful but elusive; their pure love but stormy. Fender lives for movies and searching for proof that Elvis is still alive. Lisa wants to get everything out of life and does so with friends, music and drugs. How strong is his love and the other is always trying to flee? Too ordinary for a romanAls many readers I notice where my preference lies. Nevertheless (or because) it's nice to read different kinds of books. It took some getting used to the ultra simple narrative of Matthijs Kleyn, but the writing style makes the story accessible. It reads like a typical Lower Film situated in Amsterdam with a torn look celebrities in the main and supporting roles. I see the poster already me.Het written smoothly and yet it seems like you have from not fast enough. The story is boring, slow, yet another similar kind of story about Amsterdam and lacking a voice, a unique way of story coloring. That one story is just not enough to form a fascinating novel. Fender is obsessed with Elvis and believes he is still alive. That is an element that makes something more creative ... if it would not be a nuisance for whom no passion for the man with the crest koestert.Veel digressions serve no purpose and take up valuable space that needed Kleyn for character development. It is totally ignored in the history of Fender and only mentioned in passing Lisa. It is not enough to understand them. I miss the crucial depth that will make you identify with the characters and they are human. The book is then dominated, although strong dialogues. There is no place for behavior and atmospheric descriptions of scenery. After a hundred pages you do not want to just read what they say, you want to know how they gedragen.Het story is ordinary. I annoyed me that it was so damn ordinary. In a novel I do not read about 'normal' lives. Unlike ordinary life we ​​often only later give meaning to situations, in a novel all have meaning. That was missing here, like a tension which is quite important in a novel, already fits the lack of tension in the protagonist. But as enhanced content niet.'Ik see 'is a film written story that is so much unnecessary elaborated Matthijs Kleyn casually mention a second story to invent characters and work out well. (This review originally appeared on www .alexhoogendoorn.nl)</v>
      </c>
    </row>
    <row r="1010" ht="15.75" customHeight="1">
      <c r="A1010" s="1">
        <v>1008.0</v>
      </c>
      <c r="B1010" s="3">
        <v>0.0</v>
      </c>
      <c r="C1010" s="3">
        <v>0.0</v>
      </c>
      <c r="D1010" s="3">
        <v>0.0</v>
      </c>
      <c r="E1010" s="3" t="s">
        <v>1013</v>
      </c>
      <c r="F1010" s="3" t="str">
        <f>IFERROR(__xludf.DUMMYFUNCTION("GOOGLETRANSLATE(E1010,""nl"",""en"")"),"A short story that does not fit within the Q-series Jussi Adler-Olsen. It is apparently issued because it is still waiting for another story in that series. Is it to keep warm readership? No idea, but it's not exciting, it's short, characters are not expl"&amp;"ored how difficult could have called him boring in such a short verhaal.De wife Hvilling Lars Hansen reason to dump her and something about his appearance to do. He goes to a beauty salon and let nearly all treatments do exist out there, but that costs mo"&amp;"ney, of course. In the salon of François are also rich women for their treatments and he gets a great idea to money komen.Ik recognize there is nothing in the author of the Q series, or the lighthearted humor had to be in down the book. Furthermore, one t"&amp;"o forget. I'm glad I only borrowed bought the book yourself at the library.")</f>
        <v>A short story that does not fit within the Q-series Jussi Adler-Olsen. It is apparently issued because it is still waiting for another story in that series. Is it to keep warm readership? No idea, but it's not exciting, it's short, characters are not explored how difficult could have called him boring in such a short verhaal.De wife Hvilling Lars Hansen reason to dump her and something about his appearance to do. He goes to a beauty salon and let nearly all treatments do exist out there, but that costs money, of course. In the salon of François are also rich women for their treatments and he gets a great idea to money komen.Ik recognize there is nothing in the author of the Q series, or the lighthearted humor had to be in down the book. Furthermore, one to forget. I'm glad I only borrowed bought the book yourself at the library.</v>
      </c>
    </row>
    <row r="1011" ht="15.75" customHeight="1">
      <c r="A1011" s="1">
        <v>1009.0</v>
      </c>
      <c r="B1011" s="3">
        <v>0.0</v>
      </c>
      <c r="C1011" s="3">
        <v>0.0</v>
      </c>
      <c r="D1011" s="3">
        <v>1.0</v>
      </c>
      <c r="E1011" s="3" t="s">
        <v>1014</v>
      </c>
      <c r="F1011" s="3" t="str">
        <f>IFERROR(__xludf.DUMMYFUNCTION("GOOGLETRANSLATE(E1011,""nl"",""en"")"),"A woman is missing. The wealthy family turns private detective Tess Shepherd in. If the woman is found murdered, the police take over the investigation. Tess does not stop by to further the case fixed to bite, with her sheepdog. Tess is a strong woman, bu"&amp;"t complicated relationships with the men in her life have made her insecure in this area. Her investigation brings her into contact with the dark side of man and brings her into contact with a red-haired artist who intrigues Tess, but whose behavior leads"&amp;" to mistrust and suspicion. The story takes place in Wageningen, where Hetty Visser woont.Het story takes us into the world of Tess Shepherd. It soon becomes clear why the family turn on her. The truth about the murdered Sylvia Bongers must be revealed. T"&amp;"he story has a lot of momentum. The author introduces all the characters with a detailed description of the clothes they wear. Because there are quite a few characters have a role in Murdered innocence, it starts at one point to be annoying. The clothes o"&amp;"f the characters are not always relevant.Het book reads smoothly. It seems, however, that the author also wrote quickly. Punctuation is not always true and often grammatically incorrect sentences. The reader can not move well in the main character, becaus"&amp;"e they do not always come across as sympathetic. Occasionally she is unbelievable aggressive. This is not sufficiently built up, through which deters the reader often tempered by its actions. From then Visser saves therefore the shelf properly mis.Als the"&amp;" author could apply a double layer in the storyline, this could be an interesting novel. But the reader suspects after a few dozen pages who the perpetrator of the murder of Sylvia Bongers. The various characters are discredited, but one person is this th"&amp;"e big exception. Because it is of the reader for feeling in the end turns out to be correct, the end of the book is rather one-dimensional and voorspelbaar.Tess the Shepherd and its shepherd dog are inseparable from each other. She was even jealous at one"&amp;" point shows that its shepherd it can get along with another character in Murdered innocence. This fact makes Tess more human and gives a smile on the face of the lezer.Vermoorde innocence is touted as a great love story. But looking at the content and th"&amp;"e end of the story is more of a traditional detective with a clichéd ending.")</f>
        <v>A woman is missing. The wealthy family turns private detective Tess Shepherd in. If the woman is found murdered, the police take over the investigation. Tess does not stop by to further the case fixed to bite, with her sheepdog. Tess is a strong woman, but complicated relationships with the men in her life have made her insecure in this area. Her investigation brings her into contact with the dark side of man and brings her into contact with a red-haired artist who intrigues Tess, but whose behavior leads to mistrust and suspicion. The story takes place in Wageningen, where Hetty Visser woont.Het story takes us into the world of Tess Shepherd. It soon becomes clear why the family turn on her. The truth about the murdered Sylvia Bongers must be revealed. The story has a lot of momentum. The author introduces all the characters with a detailed description of the clothes they wear. Because there are quite a few characters have a role in Murdered innocence, it starts at one point to be annoying. The clothes of the characters are not always relevant.Het book reads smoothly. It seems, however, that the author also wrote quickly. Punctuation is not always true and often grammatically incorrect sentences. The reader can not move well in the main character, because they do not always come across as sympathetic. Occasionally she is unbelievable aggressive. This is not sufficiently built up, through which deters the reader often tempered by its actions. From then Visser saves therefore the shelf properly mis.Als the author could apply a double layer in the storyline, this could be an interesting novel. But the reader suspects after a few dozen pages who the perpetrator of the murder of Sylvia Bongers. The various characters are discredited, but one person is this the big exception. Because it is of the reader for feeling in the end turns out to be correct, the end of the book is rather one-dimensional and voorspelbaar.Tess the Shepherd and its shepherd dog are inseparable from each other. She was even jealous at one point shows that its shepherd it can get along with another character in Murdered innocence. This fact makes Tess more human and gives a smile on the face of the lezer.Vermoorde innocence is touted as a great love story. But looking at the content and the end of the story is more of a traditional detective with a clichéd ending.</v>
      </c>
    </row>
    <row r="1012" ht="15.75" customHeight="1">
      <c r="A1012" s="1">
        <v>1010.0</v>
      </c>
      <c r="B1012" s="3">
        <v>1.0</v>
      </c>
      <c r="C1012" s="3">
        <v>1.0</v>
      </c>
      <c r="D1012" s="3">
        <v>1.0</v>
      </c>
      <c r="E1012" s="3" t="s">
        <v>1015</v>
      </c>
      <c r="F1012" s="3" t="str">
        <f>IFERROR(__xludf.DUMMYFUNCTION("GOOGLETRANSLATE(E1012,""nl"",""en"")"),"Reilly Steels is forensic investigator, she comes from America and there's some things in her past that she is going to run. Hence, she is now working in Dublin. Her past loves confronted her with controlled wakker.Ze gruesome murders like no one ever has"&amp;" been seen. There is little to no evidence to work with and also the relationship between the victims initially seems to be random. Random victims are a nightmare for the police because literally anyone can press the following zijn.De devour this story an"&amp;"d there is bovenop.Het book reads very smoothly and there are certainly more books with Reilly Steels as main character so she can further developing and we still have to learn more about her past. The past of some of the police investigators we get along"&amp;" in this boek.Ik asked me at one time or mind off what you need as a writer to come up with this kind of abomination.")</f>
        <v>Reilly Steels is forensic investigator, she comes from America and there's some things in her past that she is going to run. Hence, she is now working in Dublin. Her past loves confronted her with controlled wakker.Ze gruesome murders like no one ever has been seen. There is little to no evidence to work with and also the relationship between the victims initially seems to be random. Random victims are a nightmare for the police because literally anyone can press the following zijn.De devour this story and there is bovenop.Het book reads very smoothly and there are certainly more books with Reilly Steels as main character so she can further developing and we still have to learn more about her past. The past of some of the police investigators we get along in this boek.Ik asked me at one time or mind off what you need as a writer to come up with this kind of abomination.</v>
      </c>
    </row>
    <row r="1013" ht="15.75" customHeight="1">
      <c r="A1013" s="1">
        <v>1011.0</v>
      </c>
      <c r="B1013" s="3">
        <v>1.0</v>
      </c>
      <c r="C1013" s="3">
        <v>1.0</v>
      </c>
      <c r="D1013" s="3">
        <v>1.0</v>
      </c>
      <c r="E1013" s="3" t="s">
        <v>1016</v>
      </c>
      <c r="F1013" s="3" t="str">
        <f>IFERROR(__xludf.DUMMYFUNCTION("GOOGLETRANSLATE(E1013,""nl"",""en"")"),"If anything is clear in the story of Trevor Noah it is how deep the apartheid was rooted in all aspects of life in South - Africa. Officially apartheid ended when Noah was six. However, apartheid was so ingrained in society that it would not be just dissi"&amp;"pate. Noah also discloses some shocking moments in which he spent his childhood still bumped against problems caused apartheid. His story shows that even in the years after apartheid effects were clearly visible and the consequences even now not over zijn"&amp;".Ieder chapter in this book begins with an explanation of certain laws or circumstances in South - Africa during and just after the apartheid. Noah shows in these documents that he can observe sharp, much thinking and outspoken self heeft.De chapters incl"&amp;"ude descriptions of some notable events from the childhood of the writer. Some events are funny and bizarre, some are actually terrible. Noah, however, she describes with a humorous and sometimes sarcastic undertone. This put me sometimes on the wrong foo"&amp;"t and made it took some time before I realized how bad the situation really was. But then the realization came, it came as a blow. Noah knows the situations therefore very precisely down to zetten.Ik think this is a very touching portrait of the youth of "&amp;"a young man by his mixed heritage in South - Africa is in an almost impossible position. He never really belongs to and thus becomes a chameleon who hears only a little everywhere. Therefore he is able to understand different viewpoints and let him also i"&amp;"n this book. He also gives a special and I feel fairly complete picture of the situation in South - at the end of the last century Africa. Trevor also shows a lot of himself in this book, which is especially nice when you know comedian Trevor Noah as a pr"&amp;"esenter or the Daily Show.")</f>
        <v>If anything is clear in the story of Trevor Noah it is how deep the apartheid was rooted in all aspects of life in South - Africa. Officially apartheid ended when Noah was six. However, apartheid was so ingrained in society that it would not be just dissipate. Noah also discloses some shocking moments in which he spent his childhood still bumped against problems caused apartheid. His story shows that even in the years after apartheid effects were clearly visible and the consequences even now not over zijn.Ieder chapter in this book begins with an explanation of certain laws or circumstances in South - Africa during and just after the apartheid. Noah shows in these documents that he can observe sharp, much thinking and outspoken self heeft.De chapters include descriptions of some notable events from the childhood of the writer. Some events are funny and bizarre, some are actually terrible. Noah, however, she describes with a humorous and sometimes sarcastic undertone. This put me sometimes on the wrong foot and made it took some time before I realized how bad the situation really was. But then the realization came, it came as a blow. Noah knows the situations therefore very precisely down to zetten.Ik think this is a very touching portrait of the youth of a young man by his mixed heritage in South - Africa is in an almost impossible position. He never really belongs to and thus becomes a chameleon who hears only a little everywhere. Therefore he is able to understand different viewpoints and let him also in this book. He also gives a special and I feel fairly complete picture of the situation in South - at the end of the last century Africa. Trevor also shows a lot of himself in this book, which is especially nice when you know comedian Trevor Noah as a presenter or the Daily Show.</v>
      </c>
    </row>
    <row r="1014" ht="15.75" customHeight="1">
      <c r="A1014" s="1">
        <v>1012.0</v>
      </c>
      <c r="B1014" s="3">
        <v>0.0</v>
      </c>
      <c r="C1014" s="3">
        <v>0.0</v>
      </c>
      <c r="D1014" s="3">
        <v>0.0</v>
      </c>
      <c r="E1014" s="3" t="s">
        <v>1017</v>
      </c>
      <c r="F1014" s="3" t="str">
        <f>IFERROR(__xludf.DUMMYFUNCTION("GOOGLETRANSLATE(E1014,""nl"",""en"")"),"In the library I saw this book in the advisories. The title and the cover of the book I was expecting a combination of chicklit and bouqet series to read. The book was incredibly disappointing. The story was thin and ranges from sex scene sex scene. In be"&amp;"tween some cursing the male protagonist and then you've had it. Not recommended for me.")</f>
        <v>In the library I saw this book in the advisories. The title and the cover of the book I was expecting a combination of chicklit and bouqet series to read. The book was incredibly disappointing. The story was thin and ranges from sex scene sex scene. In between some cursing the male protagonist and then you've had it. Not recommended for me.</v>
      </c>
    </row>
    <row r="1015" ht="15.75" customHeight="1">
      <c r="A1015" s="1">
        <v>1013.0</v>
      </c>
      <c r="B1015" s="3">
        <v>0.0</v>
      </c>
      <c r="C1015" s="3">
        <v>0.0</v>
      </c>
      <c r="D1015" s="3">
        <v>1.0</v>
      </c>
      <c r="E1015" s="3" t="s">
        <v>1018</v>
      </c>
      <c r="F1015" s="3" t="str">
        <f>IFERROR(__xludf.DUMMYFUNCTION("GOOGLETRANSLATE(E1015,""nl"",""en"")"),"A book that gives a nice glimpse into the film world of fierce intense work periods in which a crew completely absorbed in each other to actors who immerse themselves in their roles and actually become one with their characters. Casper's director and he w"&amp;"as married to the famous actress Lady until she was deceased a few years ago tragically. He now wants to make a film about their life together. For this, he and Liv Bison cast. Dear lived on the edge and had led a life filled with all sex and casual relat"&amp;"ionships until she meets Casper. The chapters alternate in the life of Liv and Bison and the crew in the present tense and gripping well back on the life of Lady previous years. The lives of Liv and Lieve always seem to have more similarities as the story"&amp;" progresses. They lose themselves completely. This goes for more characters in this book; all of them live along the edge of the abyss and go there occasionally or almost completely over. The lives of Liv and Lady know so many parallels that the switching"&amp;" between the two characters is not so interesting. The characters do not develop real and that goes for the other people in this book. I think that co-create, as we learn nothing about the feelings and motives of the characters. This makes it difficult fo"&amp;"r the reader to empathize. Dear is a bit like I embrace you with a thousand arms, the characters also lead a life of debauchery. Where that book knew more layering, I miss that dear. Mr. Giphart, it could be better!")</f>
        <v>A book that gives a nice glimpse into the film world of fierce intense work periods in which a crew completely absorbed in each other to actors who immerse themselves in their roles and actually become one with their characters. Casper's director and he was married to the famous actress Lady until she was deceased a few years ago tragically. He now wants to make a film about their life together. For this, he and Liv Bison cast. Dear lived on the edge and had led a life filled with all sex and casual relationships until she meets Casper. The chapters alternate in the life of Liv and Bison and the crew in the present tense and gripping well back on the life of Lady previous years. The lives of Liv and Lieve always seem to have more similarities as the story progresses. They lose themselves completely. This goes for more characters in this book; all of them live along the edge of the abyss and go there occasionally or almost completely over. The lives of Liv and Lady know so many parallels that the switching between the two characters is not so interesting. The characters do not develop real and that goes for the other people in this book. I think that co-create, as we learn nothing about the feelings and motives of the characters. This makes it difficult for the reader to empathize. Dear is a bit like I embrace you with a thousand arms, the characters also lead a life of debauchery. Where that book knew more layering, I miss that dear. Mr. Giphart, it could be better!</v>
      </c>
    </row>
    <row r="1016" ht="15.75" customHeight="1">
      <c r="A1016" s="1">
        <v>1014.0</v>
      </c>
      <c r="B1016" s="3">
        <v>0.0</v>
      </c>
      <c r="C1016" s="3">
        <v>1.0</v>
      </c>
      <c r="D1016" s="3">
        <v>1.0</v>
      </c>
      <c r="E1016" s="3" t="s">
        <v>1019</v>
      </c>
      <c r="F1016" s="3" t="str">
        <f>IFERROR(__xludf.DUMMYFUNCTION("GOOGLETRANSLATE(E1016,""nl"",""en"")"),"Mirror Cara Delevingne is a book I started reading without any expectations. I knew that Cara was known for her modeling and acting, but found out by reading this book again after she's a fantastic writer. (Although the help writer, Rowan Coleman, which t"&amp;"hen of course). Mirror about her characters, and are written ó as well. Red is a very intriguing character that you just fall in love. Cara describes her in a way that jumps her androgynous naturalness of the page. Red, or, Amy, is a beautiful, complicate"&amp;"d character who does not seem to know what they really want in life. But because they seem to discover themselves through the story, and her friends take the same zoektocht.Onder all this identity violence is an interesting mystery being built great and h"&amp;"yped. Naomi, their fellow bandmate and friend, is gone: but suddenly found in a river, barely alive. The police do it off as a suicide attempt, but nothing is what it seems ... The mystery surrounding Naomi described intriguing and interesting, because it"&amp;" really is a mystery. It was not obvious - what happened to her was. I did have my suspicions about a character, and suspicions are indeed true. (Yay, me!) But why I give this book 4 stars? That's actually one reason. Although there were characters that w"&amp;"ere written very well, there were characters who experienced strange developments. So I understood the development of Red's mother really. It was really the thing to another in the span of a few chapters, and that was, in my opinion, not really realistic "&amp;"about it. (The fact that they suddenly turned back, while a few chapters ago did something very bad). But that's my opinion. Furthermore, I found a great character Rose first, but then I thought it was not quite understandable why they did so very common "&amp;"against Red when she her ""coming out"" had (let's call it that). That did not corresponded to the development of her character in the rest of the book ... and seemed just a way to make extra drama in the book to stop. Not cool. Rose I therefore took the "&amp;"worst character in the book, in terms of development, but simply because she really was a bitch, just to be the bitch. She had no good reason to Red complete fool to turn and even accused of rape while ... so, what is revealed earlier in the book, has alr"&amp;"eady been verkracht.Aan the one hand, I can definitely see and understand how violently Rose responds to the kiss of Red, but the 'aftermath' of onbegrijpelijk.Daarom ... then I give the book four stars. Nevertheless, this really is a must-read has me blo"&amp;"wn away. I read the book in one day, it was so exciting. It grabs you get stuck and do not let go.")</f>
        <v>Mirror Cara Delevingne is a book I started reading without any expectations. I knew that Cara was known for her modeling and acting, but found out by reading this book again after she's a fantastic writer. (Although the help writer, Rowan Coleman, which then of course). Mirror about her characters, and are written ó as well. Red is a very intriguing character that you just fall in love. Cara describes her in a way that jumps her androgynous naturalness of the page. Red, or, Amy, is a beautiful, complicated character who does not seem to know what they really want in life. But because they seem to discover themselves through the story, and her friends take the same zoektocht.Onder all this identity violence is an interesting mystery being built great and hyped. Naomi, their fellow bandmate and friend, is gone: but suddenly found in a river, barely alive. The police do it off as a suicide attempt, but nothing is what it seems ... The mystery surrounding Naomi described intriguing and interesting, because it really is a mystery. It was not obvious - what happened to her was. I did have my suspicions about a character, and suspicions are indeed true. (Yay, me!) But why I give this book 4 stars? That's actually one reason. Although there were characters that were written very well, there were characters who experienced strange developments. So I understood the development of Red's mother really. It was really the thing to another in the span of a few chapters, and that was, in my opinion, not really realistic about it. (The fact that they suddenly turned back, while a few chapters ago did something very bad). But that's my opinion. Furthermore, I found a great character Rose first, but then I thought it was not quite understandable why they did so very common against Red when she her "coming out" had (let's call it that). That did not corresponded to the development of her character in the rest of the book ... and seemed just a way to make extra drama in the book to stop. Not cool. Rose I therefore took the worst character in the book, in terms of development, but simply because she really was a bitch, just to be the bitch. She had no good reason to Red complete fool to turn and even accused of rape while ... so, what is revealed earlier in the book, has already been verkracht.Aan the one hand, I can definitely see and understand how violently Rose responds to the kiss of Red, but the 'aftermath' of onbegrijpelijk.Daarom ... then I give the book four stars. Nevertheless, this really is a must-read has me blown away. I read the book in one day, it was so exciting. It grabs you get stuck and do not let go.</v>
      </c>
    </row>
    <row r="1017" ht="15.75" customHeight="1">
      <c r="A1017" s="1">
        <v>1015.0</v>
      </c>
      <c r="B1017" s="3">
        <v>0.0</v>
      </c>
      <c r="C1017" s="3">
        <v>1.0</v>
      </c>
      <c r="D1017" s="3">
        <v>1.0</v>
      </c>
      <c r="E1017" s="3" t="s">
        <v>1020</v>
      </c>
      <c r="F1017" s="3" t="str">
        <f>IFERROR(__xludf.DUMMYFUNCTION("GOOGLETRANSLATE(E1017,""nl"",""en"")"),"For me it is a juvenile novel, suitable for high school students and older. A debut of a young writer, the writer appears also to agree very versatile. Liza Sips writes colums, blogs and is known for Good Times Bad Times. The series and the actress I neve"&amp;"r followed, but in the press release I read that the story is based on her own experiences as GTST-ster.Pippa sits at the secondary school and she works hard on her acting-career. She takes lessons and sits on a high school where students cooperate to do "&amp;"an audition at school. Like all 16 year olds she girlfriends, her cousin Jasmine is her best friend. They sit together in class. On Friday, the students from school to drink Toppels. Pippa puts not enough time in her schoolwork, it even goes so far as the"&amp;"y receive punishment and should not participate in the three months to the program of school. Just when they should go audition for Love &amp; Betrayal, her favorite soap opera. Thankfully, her mother before her, and she still gets permission. During her audi"&amp;"tions, she met Martin, the actor in which she dreams about a while. A spark skips and they eventually hired as an actress in the soap opera. She shares with Blair, her co-star and daughter of the station master, a dressing room. Blair is jealous of Pippa "&amp;"and her work at all against. Blair tucked her own school just before an exam. Mees seems more and more attention to Pippa pay, he even come to her graduation. Pippa sees her friends barely. It seems they do not understand each other. The ugly Blair behavi"&amp;"or they can certainly talk to anyone, because the blades messages always a relationship between Blair and Mees, who denied nor confirmed, and the friendship between Blair and Pippa as BFF's. Overall, the situation gets very high and come in Brussels, duri"&amp;"ng a team outing to a climax between Blair, Mees and Pippa. side is chosen, but who chooses whom? The book, youth novel reads smoothly away. It seems true, but could also be good fiction. I live really join Pippa and put something in life as an actor, so "&amp;"behind the scenes. The book concludes with a surprising twist, leaving certain room for a sequel. I'm certainly curious about the progress of Pippa career, but also as onderhand.Soapsop Liza Sips Liza Sips, in January 2015 the publisher Fontein./Lmcmr")</f>
        <v>For me it is a juvenile novel, suitable for high school students and older. A debut of a young writer, the writer appears also to agree very versatile. Liza Sips writes colums, blogs and is known for Good Times Bad Times. The series and the actress I never followed, but in the press release I read that the story is based on her own experiences as GTST-ster.Pippa sits at the secondary school and she works hard on her acting-career. She takes lessons and sits on a high school where students cooperate to do an audition at school. Like all 16 year olds she girlfriends, her cousin Jasmine is her best friend. They sit together in class. On Friday, the students from school to drink Toppels. Pippa puts not enough time in her schoolwork, it even goes so far as they receive punishment and should not participate in the three months to the program of school. Just when they should go audition for Love &amp; Betrayal, her favorite soap opera. Thankfully, her mother before her, and she still gets permission. During her auditions, she met Martin, the actor in which she dreams about a while. A spark skips and they eventually hired as an actress in the soap opera. She shares with Blair, her co-star and daughter of the station master, a dressing room. Blair is jealous of Pippa and her work at all against. Blair tucked her own school just before an exam. Mees seems more and more attention to Pippa pay, he even come to her graduation. Pippa sees her friends barely. It seems they do not understand each other. The ugly Blair behavior they can certainly talk to anyone, because the blades messages always a relationship between Blair and Mees, who denied nor confirmed, and the friendship between Blair and Pippa as BFF's. Overall, the situation gets very high and come in Brussels, during a team outing to a climax between Blair, Mees and Pippa. side is chosen, but who chooses whom? The book, youth novel reads smoothly away. It seems true, but could also be good fiction. I live really join Pippa and put something in life as an actor, so behind the scenes. The book concludes with a surprising twist, leaving certain room for a sequel. I'm certainly curious about the progress of Pippa career, but also as onderhand.Soapsop Liza Sips Liza Sips, in January 2015 the publisher Fontein./Lmcmr</v>
      </c>
    </row>
    <row r="1018" ht="15.75" customHeight="1">
      <c r="A1018" s="1">
        <v>1016.0</v>
      </c>
      <c r="B1018" s="3">
        <v>1.0</v>
      </c>
      <c r="C1018" s="3">
        <v>1.0</v>
      </c>
      <c r="D1018" s="3">
        <v>1.0</v>
      </c>
      <c r="E1018" s="3" t="s">
        <v>1021</v>
      </c>
      <c r="F1018" s="3" t="str">
        <f>IFERROR(__xludf.DUMMYFUNCTION("GOOGLETRANSLATE(E1018,""nl"",""en"")"),"This is a book I wanted to read when I myself around forty was, are such recognizable questions and situations and they are made with humor and answered, I see the struggle of women forty and get responses, different solutions of the ""mode, older."" Also"&amp;" look back with perspective, it is behind them and they are as good as possible find their own way to deal with it. And ""problems"" as Claudia says, ""Sleep a night over.""")</f>
        <v>This is a book I wanted to read when I myself around forty was, are such recognizable questions and situations and they are made with humor and answered, I see the struggle of women forty and get responses, different solutions of the "mode, older." Also look back with perspective, it is behind them and they are as good as possible find their own way to deal with it. And "problems" as Claudia says, "Sleep a night over."</v>
      </c>
    </row>
    <row r="1019" ht="15.75" customHeight="1">
      <c r="A1019" s="1">
        <v>1017.0</v>
      </c>
      <c r="B1019" s="3">
        <v>0.0</v>
      </c>
      <c r="C1019" s="3">
        <v>0.0</v>
      </c>
      <c r="D1019" s="3">
        <v>0.0</v>
      </c>
      <c r="E1019" s="3" t="s">
        <v>1022</v>
      </c>
      <c r="F1019" s="3" t="str">
        <f>IFERROR(__xludf.DUMMYFUNCTION("GOOGLETRANSLATE(E1019,""nl"",""en"")"),"Not really my thing. The book reads like a fairy tale with black and white characters without any depth. I had expected it would be funnier book because Arto Paasilinna recommended if you're looking for funny stories. Maybe I should try something differen"&amp;"t from him - told me this story in any case not so much.")</f>
        <v>Not really my thing. The book reads like a fairy tale with black and white characters without any depth. I had expected it would be funnier book because Arto Paasilinna recommended if you're looking for funny stories. Maybe I should try something different from him - told me this story in any case not so much.</v>
      </c>
    </row>
    <row r="1020" ht="15.75" customHeight="1">
      <c r="A1020" s="1">
        <v>1018.0</v>
      </c>
      <c r="B1020" s="3">
        <v>0.0</v>
      </c>
      <c r="C1020" s="3">
        <v>0.0</v>
      </c>
      <c r="D1020" s="3">
        <v>0.0</v>
      </c>
      <c r="E1020" s="3" t="s">
        <v>1023</v>
      </c>
      <c r="F1020" s="3" t="str">
        <f>IFERROR(__xludf.DUMMYFUNCTION("GOOGLETRANSLATE(E1020,""nl"",""en"")"),"The Flemish writer Belinda Aebi was for more than a quarter century Rodania manager at the company of her Swiss father. She was already well into his forties when they were three years ago discovered what she really wanted to do, namely writing thrillers."&amp;" In an interview, she admitted that her ambition is nothing less than the female Pieter Aspe be. After Doubles from 2010 is now published her second thriller: The sound of stilte.Een wealthy couple Flemish horse breeders are faced with the sudden death of"&amp;" their son, who had taken over his brother and sister company. The investigation team is faced with doubts as it appears that hang more mysteries surrounding this death and this family than suspected at first sight. A day before this tragedy takes a clean"&amp;"ing woman an envelope with money in the open safe of a hotel room, which is virtually unused left. At first she wants to keep the money, but frustrated by the loveless life she leads, she devises an evil plan and searches for the eigenaar.De ingredients f"&amp;"or this exciting data are all coiled together in the beginning. It almost immediately creates confusion by unannounced invading many characters in the apparent assumption that their position, acting and thinking are already known to the reader. Moreover, "&amp;"for Dutch readers, the frequent use of typical Flemish expressions constitute an additional barrier to good read, something which the Flemish readers, of course, will have no problems. These expressions are sometimes funny, but for Dutch sometimes totally"&amp;" incomprehensible, and that is unfortunate. This applies equally to the dialogues. Often they are in the ordinary and not come off very credible. In the course of the story is this little change. The tone remains hunted and snappy: no one seems able to co"&amp;"nduct a normal conversation. During the interrogations and interviews with detectives and family possible suspects, and their mutual meetings, dialogues are loud and not seriously nemen.De two plot lines are pretty fast together and perform the voltage Sl"&amp;"ightly on. Then continues to ripple the story. Once becoming clear where it's all about, coming to grips with the plot and the road to the denouement marked clearly marked pickets. But this may be the only motivation to keep it looking for the last piece "&amp;"of the puzzle. The disillusionment is great if in the end many questions remain open in the absence of a satisfactory denouement. Despite the beauty of the promising title tastes The sound of silence as stagnant water.")</f>
        <v>The Flemish writer Belinda Aebi was for more than a quarter century Rodania manager at the company of her Swiss father. She was already well into his forties when they were three years ago discovered what she really wanted to do, namely writing thrillers. In an interview, she admitted that her ambition is nothing less than the female Pieter Aspe be. After Doubles from 2010 is now published her second thriller: The sound of stilte.Een wealthy couple Flemish horse breeders are faced with the sudden death of their son, who had taken over his brother and sister company. The investigation team is faced with doubts as it appears that hang more mysteries surrounding this death and this family than suspected at first sight. A day before this tragedy takes a cleaning woman an envelope with money in the open safe of a hotel room, which is virtually unused left. At first she wants to keep the money, but frustrated by the loveless life she leads, she devises an evil plan and searches for the eigenaar.De ingredients for this exciting data are all coiled together in the beginning. It almost immediately creates confusion by unannounced invading many characters in the apparent assumption that their position, acting and thinking are already known to the reader. Moreover, for Dutch readers, the frequent use of typical Flemish expressions constitute an additional barrier to good read, something which the Flemish readers, of course, will have no problems. These expressions are sometimes funny, but for Dutch sometimes totally incomprehensible, and that is unfortunate. This applies equally to the dialogues. Often they are in the ordinary and not come off very credible. In the course of the story is this little change. The tone remains hunted and snappy: no one seems able to conduct a normal conversation. During the interrogations and interviews with detectives and family possible suspects, and their mutual meetings, dialogues are loud and not seriously nemen.De two plot lines are pretty fast together and perform the voltage Slightly on. Then continues to ripple the story. Once becoming clear where it's all about, coming to grips with the plot and the road to the denouement marked clearly marked pickets. But this may be the only motivation to keep it looking for the last piece of the puzzle. The disillusionment is great if in the end many questions remain open in the absence of a satisfactory denouement. Despite the beauty of the promising title tastes The sound of silence as stagnant water.</v>
      </c>
    </row>
    <row r="1021" ht="15.75" customHeight="1">
      <c r="A1021" s="1">
        <v>1019.0</v>
      </c>
      <c r="B1021" s="3">
        <v>0.0</v>
      </c>
      <c r="C1021" s="3">
        <v>0.0</v>
      </c>
      <c r="D1021" s="3">
        <v>0.0</v>
      </c>
      <c r="E1021" s="3" t="s">
        <v>1024</v>
      </c>
      <c r="F1021" s="3" t="str">
        <f>IFERROR(__xludf.DUMMYFUNCTION("GOOGLETRANSLATE(E1021,""nl"",""en"")"),"I have read several books of the writers duo but civilization is the first book of them that I have not read. I could totally get into the story and there was a lot of repetition in it. I had the book in the cabinet are but have left the camp library and "&amp;"hope I've made someone else happy.")</f>
        <v>I have read several books of the writers duo but civilization is the first book of them that I have not read. I could totally get into the story and there was a lot of repetition in it. I had the book in the cabinet are but have left the camp library and hope I've made someone else happy.</v>
      </c>
    </row>
    <row r="1022" ht="15.75" customHeight="1">
      <c r="A1022" s="1">
        <v>1020.0</v>
      </c>
      <c r="B1022" s="3">
        <v>0.0</v>
      </c>
      <c r="C1022" s="3">
        <v>0.0</v>
      </c>
      <c r="D1022" s="3">
        <v>0.0</v>
      </c>
      <c r="E1022" s="3" t="s">
        <v>1025</v>
      </c>
      <c r="F1022" s="3" t="str">
        <f>IFERROR(__xludf.DUMMYFUNCTION("GOOGLETRANSLATE(E1022,""nl"",""en"")"),"Books I play both in the present and past often find fun to read. That is that I started Triptych am one of the reasons. It is also a stand-alone book Slaughter, since I only one other book I read her. The book is divided into three parts: Part 1 is prese"&amp;"nt, part 2 and part 3 past be past and present alternate. Part 1 was still fun to read. But part two was almost through to arrive with unnecessary long-winded descriptions. Part 3 was again more fun but still not very exciting to read. Halfway through the"&amp;" book is actually clear how the story works. I think that's a big minus of the book. The last 200 pages are actually only coverage with a few not really exciting complications so the writer has been able to deliver a book of 450 pages. I would recommend t"&amp;"his book so really only recommend if you are a big fan slaughter and this book is lacking in your bookshelf.")</f>
        <v>Books I play both in the present and past often find fun to read. That is that I started Triptych am one of the reasons. It is also a stand-alone book Slaughter, since I only one other book I read her. The book is divided into three parts: Part 1 is present, part 2 and part 3 past be past and present alternate. Part 1 was still fun to read. But part two was almost through to arrive with unnecessary long-winded descriptions. Part 3 was again more fun but still not very exciting to read. Halfway through the book is actually clear how the story works. I think that's a big minus of the book. The last 200 pages are actually only coverage with a few not really exciting complications so the writer has been able to deliver a book of 450 pages. I would recommend this book so really only recommend if you are a big fan slaughter and this book is lacking in your bookshelf.</v>
      </c>
    </row>
    <row r="1023" ht="15.75" customHeight="1">
      <c r="A1023" s="1">
        <v>1021.0</v>
      </c>
      <c r="B1023" s="3">
        <v>0.0</v>
      </c>
      <c r="C1023" s="3">
        <v>0.0</v>
      </c>
      <c r="D1023" s="3">
        <v>0.0</v>
      </c>
      <c r="E1023" s="3" t="s">
        <v>1026</v>
      </c>
      <c r="F1023" s="3" t="str">
        <f>IFERROR(__xludf.DUMMYFUNCTION("GOOGLETRANSLATE(E1023,""nl"",""en"")"),"What a worthless story telling! Far too many characters are entered so you may not know who is who. You go all kinds of trivial things trying to remember which later turns out they not matter doen.De climax in the end I was just ridiculous and the open en"&amp;"d worthless. I will not easily pack more into a book by Tineke, sorry")</f>
        <v>What a worthless story telling! Far too many characters are entered so you may not know who is who. You go all kinds of trivial things trying to remember which later turns out they not matter doen.De climax in the end I was just ridiculous and the open end worthless. I will not easily pack more into a book by Tineke, sorry</v>
      </c>
    </row>
    <row r="1024" ht="15.75" customHeight="1">
      <c r="A1024" s="1">
        <v>1022.0</v>
      </c>
      <c r="B1024" s="3">
        <v>1.0</v>
      </c>
      <c r="C1024" s="3">
        <v>1.0</v>
      </c>
      <c r="D1024" s="3">
        <v>1.0</v>
      </c>
      <c r="E1024" s="3" t="s">
        <v>1027</v>
      </c>
      <c r="F1024" s="3" t="str">
        <f>IFERROR(__xludf.DUMMYFUNCTION("GOOGLETRANSLATE(E1024,""nl"",""en"")"),"Over voltage spoken about the book of terror almost dropped out of my hands, a cry that escaped me when reading this thriller.Over one sentence in Trigger chasing me. ""In Germany represents a psychiatric clinic psychologist Ellen, request of her friend C"&amp;"hris, examine a female patient. She calls her ""the woman without a name"". ""Although Trigger blurb makes clear that the patient suddenly disappears, that message in the book itself so unexpectedly listed .What follows is a chilling story about Ellen, wh"&amp;"o is attacked by ""the black man"". He is the alleged kidnapper of ""the woman with no name"" .The plot is so terribly well and that one sentence so fantastic contained in the story that I fear keep nightmares to this about. The book is a series of unimag"&amp;"inable gebeurtenissen.Wulf Dorns writing reminds me of that of another German writer Fitzek. Dorn leaves little room for feelings of his protagonists and in comparison with the later books Fitzek Trigger is also more geloofwaardig.Dorn differs from Fitzek"&amp;" by the special psychological elements in his book. These are clearly present in Trigger and shapes with a strong plot combinatie.Eigenlijk I can be very brief about Trigger: Brilliant!")</f>
        <v>Over voltage spoken about the book of terror almost dropped out of my hands, a cry that escaped me when reading this thriller.Over one sentence in Trigger chasing me. "In Germany represents a psychiatric clinic psychologist Ellen, request of her friend Chris, examine a female patient. She calls her "the woman without a name". "Although Trigger blurb makes clear that the patient suddenly disappears, that message in the book itself so unexpectedly listed .What follows is a chilling story about Ellen, who is attacked by "the black man". He is the alleged kidnapper of "the woman with no name" .The plot is so terribly well and that one sentence so fantastic contained in the story that I fear keep nightmares to this about. The book is a series of unimaginable gebeurtenissen.Wulf Dorns writing reminds me of that of another German writer Fitzek. Dorn leaves little room for feelings of his protagonists and in comparison with the later books Fitzek Trigger is also more geloofwaardig.Dorn differs from Fitzek by the special psychological elements in his book. These are clearly present in Trigger and shapes with a strong plot combinatie.Eigenlijk I can be very brief about Trigger: Brilliant!</v>
      </c>
    </row>
    <row r="1025" ht="15.75" customHeight="1">
      <c r="A1025" s="1">
        <v>1023.0</v>
      </c>
      <c r="B1025" s="3">
        <v>0.0</v>
      </c>
      <c r="C1025" s="3">
        <v>0.0</v>
      </c>
      <c r="D1025" s="3">
        <v>0.0</v>
      </c>
      <c r="E1025" s="3" t="s">
        <v>1028</v>
      </c>
      <c r="F1025" s="3" t="str">
        <f>IFERROR(__xludf.DUMMYFUNCTION("GOOGLETRANSLATE(E1025,""nl"",""en"")"),"In this third book by Henry Green is not about the adventures in retirement, but a staggered away bourgeois man is fired, but hit a very generous severance out successfully. This he used to put in scene his own death: something that the book is about. Soo"&amp;"n becomes clear that it will do so, and it is struggling as door.Doorsukkelen the book: that's I think a very appropriate word. Although Groen's writing style still easy wegleest, the story meanders through mostly. Not until the last third to fourth, wher"&amp;"e the funeral approaches, it really starts to get going. The characters are all extinguished and it shows too. Unfortunately, that trickles through to their development which is not really to write home about. And the story itself is not really smash: bec"&amp;"ause the characters are not really good coming out of the paint, the story lacks the pit which has nevertheless necessary. Now it just struggling a little door.Op itself is not a bad story. It is easy to read, it is interesting, certainly, interesting fac"&amp;"ts about the funeral industry by and there are some nice twists. But certainly in comparison to Groen's earlier books, I think this is a setback. 2.5 stars.")</f>
        <v>In this third book by Henry Green is not about the adventures in retirement, but a staggered away bourgeois man is fired, but hit a very generous severance out successfully. This he used to put in scene his own death: something that the book is about. Soon becomes clear that it will do so, and it is struggling as door.Doorsukkelen the book: that's I think a very appropriate word. Although Groen's writing style still easy wegleest, the story meanders through mostly. Not until the last third to fourth, where the funeral approaches, it really starts to get going. The characters are all extinguished and it shows too. Unfortunately, that trickles through to their development which is not really to write home about. And the story itself is not really smash: because the characters are not really good coming out of the paint, the story lacks the pit which has nevertheless necessary. Now it just struggling a little door.Op itself is not a bad story. It is easy to read, it is interesting, certainly, interesting facts about the funeral industry by and there are some nice twists. But certainly in comparison to Groen's earlier books, I think this is a setback. 2.5 stars.</v>
      </c>
    </row>
    <row r="1026" ht="15.75" customHeight="1">
      <c r="A1026" s="1">
        <v>1024.0</v>
      </c>
      <c r="B1026" s="3">
        <v>1.0</v>
      </c>
      <c r="C1026" s="3">
        <v>1.0</v>
      </c>
      <c r="D1026" s="3">
        <v>1.0</v>
      </c>
      <c r="E1026" s="3" t="s">
        <v>1029</v>
      </c>
      <c r="F1026" s="3" t="str">
        <f>IFERROR(__xludf.DUMMYFUNCTION("GOOGLETRANSLATE(E1026,""nl"",""en"")"),"""The boring cover adorns an eye containing the text"" Words are weapons. ""The quote on the back of the book, however (I defy anyone to read the first page and then not go through to the final) makes reader curious. What I noticed is that there is no pro"&amp;"logue but you instantly center is thrown into the story. From the first page, this raises questions about you and you hAVE just read. What I really appreciate is the fact that during the reading this book is torn between the past and present. this require"&amp;"s attention. the spacers make it even more exciting. the book is divided into four parts and here are two storylines, the first on Want, the second about Emily. Eventually are the two storylines together. smooth writing style and make it unique subject of"&amp;" the story your character will had something can be put down stronger throughout the book rages.. the character of Emily sufficient uitgewer kt and for her I felt especially affection. The humor that Barry processed in the story appeals to me. Conclusion;"&amp;" I really enjoyed the book; it does not read like a train but a train! """)</f>
        <v>"The boring cover adorns an eye containing the text" Words are weapons. "The quote on the back of the book, however (I defy anyone to read the first page and then not go through to the final) makes reader curious. What I noticed is that there is no prologue but you instantly center is thrown into the story. From the first page, this raises questions about you and you hAVE just read. What I really appreciate is the fact that during the reading this book is torn between the past and present. this requires attention. the spacers make it even more exciting. the book is divided into four parts and here are two storylines, the first on Want, the second about Emily. Eventually are the two storylines together. smooth writing style and make it unique subject of the story your character will had something can be put down stronger throughout the book rages.. the character of Emily sufficient uitgewer kt and for her I felt especially affection. The humor that Barry processed in the story appeals to me. Conclusion; I really enjoyed the book; it does not read like a train but a train! "</v>
      </c>
    </row>
    <row r="1027" ht="15.75" customHeight="1">
      <c r="A1027" s="1">
        <v>1025.0</v>
      </c>
      <c r="B1027" s="3">
        <v>0.0</v>
      </c>
      <c r="C1027" s="3">
        <v>0.0</v>
      </c>
      <c r="D1027" s="3">
        <v>0.0</v>
      </c>
      <c r="E1027" s="3" t="s">
        <v>1030</v>
      </c>
      <c r="F1027" s="3" t="str">
        <f>IFERROR(__xludf.DUMMYFUNCTION("GOOGLETRANSLATE(E1027,""nl"",""en"")"),"Ellen Holms: Private detective is an audiobook written by Nicolet steemers specially Storytel, the story consists of ten parts of more than an hour and be read by actress Miryanna of Reeden It is through the reading of the I-shape to your hair like Ellen "&amp;"Holms ziet.Twee year for Ellen Holms has been in prison, convicted of murder in one of her students, Joey. On leaving prison, they must make a choice of the rehabilitation of a course and see choose the home course private investigator. In addition, they "&amp;"will work with the Parks Department of the gemeente.Het idea of ​​the book is original, but a bit far-fetched. It's ten hours listening amusing, but the plot and events are all too predictable, Nicolet steemers know unfortunately no surprise once with an "&amp;"action of Ellen. Everything you think is going to happen, happens. Unfortunately, it's all a bit too simple in another.")</f>
        <v>Ellen Holms: Private detective is an audiobook written by Nicolet steemers specially Storytel, the story consists of ten parts of more than an hour and be read by actress Miryanna of Reeden It is through the reading of the I-shape to your hair like Ellen Holms ziet.Twee year for Ellen Holms has been in prison, convicted of murder in one of her students, Joey. On leaving prison, they must make a choice of the rehabilitation of a course and see choose the home course private investigator. In addition, they will work with the Parks Department of the gemeente.Het idea of ​​the book is original, but a bit far-fetched. It's ten hours listening amusing, but the plot and events are all too predictable, Nicolet steemers know unfortunately no surprise once with an action of Ellen. Everything you think is going to happen, happens. Unfortunately, it's all a bit too simple in another.</v>
      </c>
    </row>
    <row r="1028" ht="15.75" customHeight="1">
      <c r="A1028" s="1">
        <v>1026.0</v>
      </c>
      <c r="B1028" s="3">
        <v>0.0</v>
      </c>
      <c r="C1028" s="3">
        <v>0.0</v>
      </c>
      <c r="D1028" s="3">
        <v>0.0</v>
      </c>
      <c r="E1028" s="3" t="s">
        <v>1031</v>
      </c>
      <c r="F1028" s="3" t="str">
        <f>IFERROR(__xludf.DUMMYFUNCTION("GOOGLETRANSLATE(E1028,""nl"",""en"")"),"Salto is a road trip story about two young people who meet on a journey to experience adventures together and lose together again. The writer wanted to be seen to cover an exciting story about an international conspiracy to make, but it is never really br"&amp;"ought to life. The setting, a traveling circus, is surprising and inventive but the story remains on the surface and certainly is dead. I also think the language archaic and occasionally muddled.")</f>
        <v>Salto is a road trip story about two young people who meet on a journey to experience adventures together and lose together again. The writer wanted to be seen to cover an exciting story about an international conspiracy to make, but it is never really brought to life. The setting, a traveling circus, is surprising and inventive but the story remains on the surface and certainly is dead. I also think the language archaic and occasionally muddled.</v>
      </c>
    </row>
    <row r="1029" ht="15.75" customHeight="1">
      <c r="A1029" s="1">
        <v>1027.0</v>
      </c>
      <c r="B1029" s="3">
        <v>1.0</v>
      </c>
      <c r="C1029" s="3">
        <v>1.0</v>
      </c>
      <c r="D1029" s="3">
        <v>1.0</v>
      </c>
      <c r="E1029" s="3" t="s">
        <v>1032</v>
      </c>
      <c r="F1029" s="3" t="str">
        <f>IFERROR(__xludf.DUMMYFUNCTION("GOOGLETRANSLATE(E1029,""nl"",""en"")"),"What do you do when you find a cell phone while you train? You give it to the conductor or driver. That is certainly what I would do. But I'm Henrik Pettersson, also known as HP, no. Because he loved this mobile phone. With various impacts dien.Op the pho"&amp;"ne display a little message 'wanna play a game? "". After a brief hesitation, HP decided that he did want. That first message is the reason that he is sucked into a game. A dangerous game with disastrous gevolgen.Behalve HP also sucked the reader into the"&amp;" game. From the very first chapter. This is all done in a good and fast pace and in a more than pleasant writing style. In which the author is not averse to the present taalgebruik.De counterpart HP Rebecca standards, a safety officer. Although her job is"&amp;" generally boring, happened to her yet special and exciting moments. One of those times, the result of the game, creates an unexpected confrontation between HP and Rebecca. Whereby an incident from the past more to the forefront komt.Game was chosen best "&amp;"Zweedste thriller debut. And I can imagine some imagine. For me, the book anyway fascinated and curious made to the following books Anders de la Motte.")</f>
        <v>What do you do when you find a cell phone while you train? You give it to the conductor or driver. That is certainly what I would do. But I'm Henrik Pettersson, also known as HP, no. Because he loved this mobile phone. With various impacts dien.Op the phone display a little message 'wanna play a game? ". After a brief hesitation, HP decided that he did want. That first message is the reason that he is sucked into a game. A dangerous game with disastrous gevolgen.Behalve HP also sucked the reader into the game. From the very first chapter. This is all done in a good and fast pace and in a more than pleasant writing style. In which the author is not averse to the present taalgebruik.De counterpart HP Rebecca standards, a safety officer. Although her job is generally boring, happened to her yet special and exciting moments. One of those times, the result of the game, creates an unexpected confrontation between HP and Rebecca. Whereby an incident from the past more to the forefront komt.Game was chosen best Zweedste thriller debut. And I can imagine some imagine. For me, the book anyway fascinated and curious made to the following books Anders de la Motte.</v>
      </c>
    </row>
    <row r="1030" ht="15.75" customHeight="1">
      <c r="A1030" s="1">
        <v>1028.0</v>
      </c>
      <c r="B1030" s="3">
        <v>1.0</v>
      </c>
      <c r="C1030" s="3">
        <v>1.0</v>
      </c>
      <c r="D1030" s="3">
        <v>1.0</v>
      </c>
      <c r="E1030" s="3" t="s">
        <v>1033</v>
      </c>
      <c r="F1030" s="3" t="str">
        <f>IFERROR(__xludf.DUMMYFUNCTION("GOOGLETRANSLATE(E1030,""nl"",""en"")"),"Beautiful thoughts, beautiful sentences! I was here in this reaction like some sentences and paragraphs to take photos. But my paper got fuller and fuller. And I thought that I might as well all book about typen.Zo could without anger and outrage that rea"&amp;"ders (as judges) the judgment would pass on the events. Beautiful! Five thick thumbs. I'll definitely read this book again.")</f>
        <v>Beautiful thoughts, beautiful sentences! I was here in this reaction like some sentences and paragraphs to take photos. But my paper got fuller and fuller. And I thought that I might as well all book about typen.Zo could without anger and outrage that readers (as judges) the judgment would pass on the events. Beautiful! Five thick thumbs. I'll definitely read this book again.</v>
      </c>
    </row>
    <row r="1031" ht="15.75" customHeight="1">
      <c r="A1031" s="1">
        <v>1029.0</v>
      </c>
      <c r="B1031" s="3">
        <v>0.0</v>
      </c>
      <c r="C1031" s="3">
        <v>0.0</v>
      </c>
      <c r="D1031" s="3">
        <v>0.0</v>
      </c>
      <c r="E1031" s="3" t="s">
        <v>1034</v>
      </c>
      <c r="F1031" s="3" t="str">
        <f>IFERROR(__xludf.DUMMYFUNCTION("GOOGLETRANSLATE(E1031,""nl"",""en"")"),"Came through the many rave reviews ""Cursed House 'soon on my reading list correctly. Although the book is very well written and reads like a train, I'm not very enthusiastic. The characterization and energization were disappointing and therefore I was re"&amp;"ally into the story at any time. I often asked me questions at the doings of the characters. In addition to this extensive described some passages while they were trivial and the story did not matter very much. Very bad was the book, but I would not recom"&amp;"mend it.")</f>
        <v>Came through the many rave reviews "Cursed House 'soon on my reading list correctly. Although the book is very well written and reads like a train, I'm not very enthusiastic. The characterization and energization were disappointing and therefore I was really into the story at any time. I often asked me questions at the doings of the characters. In addition to this extensive described some passages while they were trivial and the story did not matter very much. Very bad was the book, but I would not recommend it.</v>
      </c>
    </row>
    <row r="1032" ht="15.75" customHeight="1">
      <c r="A1032" s="1">
        <v>1030.0</v>
      </c>
      <c r="B1032" s="3">
        <v>0.0</v>
      </c>
      <c r="C1032" s="3">
        <v>0.0</v>
      </c>
      <c r="D1032" s="3">
        <v>1.0</v>
      </c>
      <c r="E1032" s="3" t="s">
        <v>1035</v>
      </c>
      <c r="F1032" s="3" t="str">
        <f>IFERROR(__xludf.DUMMYFUNCTION("GOOGLETRANSLATE(E1032,""nl"",""en"")"),"The shroud of death is the fourth historical detective about Damyaen Roosvelt. The latest Marian de Haan offers the familiar image of the fictional Duyn Harbor with his nobility, craftsmen and ordinary people. The story is set in 1379, when John Wood Poot"&amp;", the uncle of ships Damyaen Roosvelt, with much of the family returning from a pilgrimage to Jerusalem. As in previous books about Damyaen, pressing family troubles a significant mark on the shroud of doubt doods.Zonder Rooster offers a colorful palette "&amp;"of life in the Middle Ages. It is that, and developments in the Roosevelt family, who hold the story for a long time interesting and amusing. At the same time, I can imagine that someone who is unfamiliar with the Roosevelt family, there is not attracted."&amp;" Also, the administrative relationships interesting, because they are put on edge by the arrival of a self-enriching schout.Juist crime story itself starts slowly. Initially there fishing a child's corpse out of the water, but after research it takes a lo"&amp;"ng time starts to run. There are more crimes place, as in previous books of De Haan, not usually found with other related staan.In the book quite a few murders. As the killings of the daughter of blacksmith Folcker and the Frenchman Giraud Bossart. The so"&amp;"lution of these murders is so incredibly thick on top, that I'm surprised that Marian de Haan has left as in the book. I therefore conclude that the shroud of death is primarily a children's book. A book written for a gullible public that everything takes"&amp;" as the characters in the book would have you believe. A little detective enthusiast has no problem whatsoever therethrough prick. Therefore keep the atmospheric medieval setting and the turmoil at the administrative level and the Roosevelt family, the as"&amp;"pects why this book I still enjoyed reading. A very light snack.")</f>
        <v>The shroud of death is the fourth historical detective about Damyaen Roosvelt. The latest Marian de Haan offers the familiar image of the fictional Duyn Harbor with his nobility, craftsmen and ordinary people. The story is set in 1379, when John Wood Poot, the uncle of ships Damyaen Roosvelt, with much of the family returning from a pilgrimage to Jerusalem. As in previous books about Damyaen, pressing family troubles a significant mark on the shroud of doubt doods.Zonder Rooster offers a colorful palette of life in the Middle Ages. It is that, and developments in the Roosevelt family, who hold the story for a long time interesting and amusing. At the same time, I can imagine that someone who is unfamiliar with the Roosevelt family, there is not attracted. Also, the administrative relationships interesting, because they are put on edge by the arrival of a self-enriching schout.Juist crime story itself starts slowly. Initially there fishing a child's corpse out of the water, but after research it takes a long time starts to run. There are more crimes place, as in previous books of De Haan, not usually found with other related staan.In the book quite a few murders. As the killings of the daughter of blacksmith Folcker and the Frenchman Giraud Bossart. The solution of these murders is so incredibly thick on top, that I'm surprised that Marian de Haan has left as in the book. I therefore conclude that the shroud of death is primarily a children's book. A book written for a gullible public that everything takes as the characters in the book would have you believe. A little detective enthusiast has no problem whatsoever therethrough prick. Therefore keep the atmospheric medieval setting and the turmoil at the administrative level and the Roosevelt family, the aspects why this book I still enjoyed reading. A very light snack.</v>
      </c>
    </row>
    <row r="1033" ht="15.75" customHeight="1">
      <c r="A1033" s="1">
        <v>1031.0</v>
      </c>
      <c r="B1033" s="3">
        <v>0.0</v>
      </c>
      <c r="C1033" s="3">
        <v>0.0</v>
      </c>
      <c r="D1033" s="3">
        <v>0.0</v>
      </c>
      <c r="E1033" s="3" t="s">
        <v>1036</v>
      </c>
      <c r="F1033" s="3" t="str">
        <f>IFERROR(__xludf.DUMMYFUNCTION("GOOGLETRANSLATE(E1033,""nl"",""en"")"),"I had this book out of the library because it took me a ""nice"" story appeared. I like true stories always interesting to read. Also this story is awful weather, which has Diaryatou all have to go through, really awful! Despite so the story was interesti"&amp;"ng enough I thought it was a very badly written book, the story was a bit of desultory. Sometimes I could not tail of it but that is perhaps because of the many people that appear in the book. Diaryatou has so many relatives and so that you may not rememb"&amp;"er who it was now again. So an interesting story but not told so good in my opinion.")</f>
        <v>I had this book out of the library because it took me a "nice" story appeared. I like true stories always interesting to read. Also this story is awful weather, which has Diaryatou all have to go through, really awful! Despite so the story was interesting enough I thought it was a very badly written book, the story was a bit of desultory. Sometimes I could not tail of it but that is perhaps because of the many people that appear in the book. Diaryatou has so many relatives and so that you may not remember who it was now again. So an interesting story but not told so good in my opinion.</v>
      </c>
    </row>
    <row r="1034" ht="15.75" customHeight="1">
      <c r="A1034" s="1">
        <v>1032.0</v>
      </c>
      <c r="B1034" s="3">
        <v>1.0</v>
      </c>
      <c r="C1034" s="3">
        <v>1.0</v>
      </c>
      <c r="D1034" s="3">
        <v>1.0</v>
      </c>
      <c r="E1034" s="3" t="s">
        <v>1037</v>
      </c>
      <c r="F1034" s="3" t="str">
        <f>IFERROR(__xludf.DUMMYFUNCTION("GOOGLETRANSLATE(E1034,""nl"",""en"")"),"Mattias was young but dood.Zij was stranded. tell it. ""A week after Mattias was concerned his bike."" In nine chapters consecutively tell his girlfriend Amber, his friend Quentin, his grandparents, a vendor who is an alcoholic, a gamer who was a roadie, "&amp;"his mother Kristianne, the blind runner Chris, the mother of an unhappy and finally Amber again, about their memories or lack of memories of Mattias and how they are with omgegaan.Sommigen loved him, others barely knew him, and all the memories are differ"&amp;"ent. In every life, he plays a crucial role, sometimes just not have been there. Eight different lives are linked in this book by Mattias Mattias.Langzaam is clear who was and what that night gebeurde.Zijn girlfriend saw him no more after they had a fight"&amp;" ... This book allows the reader to think about fears of now, about how loss to can go, because nothing else is more about memories that we name and sometimes change as time verstrijkt.De beautiful cover symbolizes the place where the eindigde.'Na Mattias"&amp;" ""reads very fast and by the special way of composition remains interesting until the last word. It is an exciting but also touching novel. - Please Read.")</f>
        <v>Mattias was young but dood.Zij was stranded. tell it. "A week after Mattias was concerned his bike." In nine chapters consecutively tell his girlfriend Amber, his friend Quentin, his grandparents, a vendor who is an alcoholic, a gamer who was a roadie, his mother Kristianne, the blind runner Chris, the mother of an unhappy and finally Amber again, about their memories or lack of memories of Mattias and how they are with omgegaan.Sommigen loved him, others barely knew him, and all the memories are different. In every life, he plays a crucial role, sometimes just not have been there. Eight different lives are linked in this book by Mattias Mattias.Langzaam is clear who was and what that night gebeurde.Zijn girlfriend saw him no more after they had a fight ... This book allows the reader to think about fears of now, about how loss to can go, because nothing else is more about memories that we name and sometimes change as time verstrijkt.De beautiful cover symbolizes the place where the eindigde.'Na Mattias "reads very fast and by the special way of composition remains interesting until the last word. It is an exciting but also touching novel. - Please Read.</v>
      </c>
    </row>
    <row r="1035" ht="15.75" customHeight="1">
      <c r="A1035" s="1">
        <v>1033.0</v>
      </c>
      <c r="B1035" s="3">
        <v>0.0</v>
      </c>
      <c r="C1035" s="3">
        <v>0.0</v>
      </c>
      <c r="D1035" s="3">
        <v>0.0</v>
      </c>
      <c r="E1035" s="3" t="s">
        <v>1038</v>
      </c>
      <c r="F1035" s="3" t="str">
        <f>IFERROR(__xludf.DUMMYFUNCTION("GOOGLETRANSLATE(E1035,""nl"",""en"")"),"Worthless book. I was immediately lost the thread and could not follow how the various chunks story to read hadden.niet together. there is so much to 4/5 stars that you should not waste your time with this.")</f>
        <v>Worthless book. I was immediately lost the thread and could not follow how the various chunks story to read hadden.niet together. there is so much to 4/5 stars that you should not waste your time with this.</v>
      </c>
    </row>
    <row r="1036" ht="15.75" customHeight="1">
      <c r="A1036" s="1">
        <v>1034.0</v>
      </c>
      <c r="B1036" s="3">
        <v>1.0</v>
      </c>
      <c r="C1036" s="3">
        <v>0.0</v>
      </c>
      <c r="D1036" s="3">
        <v>1.0</v>
      </c>
      <c r="E1036" s="3" t="s">
        <v>1039</v>
      </c>
      <c r="F1036" s="3" t="str">
        <f>IFERROR(__xludf.DUMMYFUNCTION("GOOGLETRANSLATE(E1036,""nl"",""en"")"),"The Thirteenth Star is the 1st crime novel by Unni Lindell with Inspector Cato Isaksen in hoofdrol.Isaksen is in her forties, which aside being assisted by Sergeant Roger Høibakk and agent Randi.Cato Isaksen struggles with his feelings. He loves his wife "&amp;"Bente and his sons Vetle.Hij Gard and now lives with the young Sigrid, with whom he has a baby, George. However, its main draws Bente still, he can not detach her. The feeling that he fails to his teenage son will not let him go. But the work calls, are c"&amp;"ommitted some strange murders in Oslo. Whenever there is a note found on the victim showing a few sentences from a gedicht.Isaksen and colleagues suspect that there is a serial killer at work. But how they look, they can not correlate vinden.Intussen vict"&amp;"ims affects the relationship between Cato and Sigrid further into a slump and he looks again closer to Bente. The relational troubles and killings exhaust Isaksen rather, making him grumpy and moody wordt.Unni Lindell writes the story in short chapters. T"&amp;"hat it maintains the momentum. She has a very special way of writing, very visual, so you can almost smell and feel what happens. The short chapters gives her the opportunity to tell the story from ever-changing perspective to vertellen.Het is an excellen"&amp;"t book written with a great plot and strong characters.")</f>
        <v>The Thirteenth Star is the 1st crime novel by Unni Lindell with Inspector Cato Isaksen in hoofdrol.Isaksen is in her forties, which aside being assisted by Sergeant Roger Høibakk and agent Randi.Cato Isaksen struggles with his feelings. He loves his wife Bente and his sons Vetle.Hij Gard and now lives with the young Sigrid, with whom he has a baby, George. However, its main draws Bente still, he can not detach her. The feeling that he fails to his teenage son will not let him go. But the work calls, are committed some strange murders in Oslo. Whenever there is a note found on the victim showing a few sentences from a gedicht.Isaksen and colleagues suspect that there is a serial killer at work. But how they look, they can not correlate vinden.Intussen victims affects the relationship between Cato and Sigrid further into a slump and he looks again closer to Bente. The relational troubles and killings exhaust Isaksen rather, making him grumpy and moody wordt.Unni Lindell writes the story in short chapters. That it maintains the momentum. She has a very special way of writing, very visual, so you can almost smell and feel what happens. The short chapters gives her the opportunity to tell the story from ever-changing perspective to vertellen.Het is an excellent book written with a great plot and strong characters.</v>
      </c>
    </row>
    <row r="1037" ht="15.75" customHeight="1">
      <c r="A1037" s="1">
        <v>1035.0</v>
      </c>
      <c r="B1037" s="3">
        <v>0.0</v>
      </c>
      <c r="C1037" s="3">
        <v>0.0</v>
      </c>
      <c r="D1037" s="3">
        <v>0.0</v>
      </c>
      <c r="E1037" s="3" t="s">
        <v>1040</v>
      </c>
      <c r="F1037" s="3" t="str">
        <f>IFERROR(__xludf.DUMMYFUNCTION("GOOGLETRANSLATE(E1037,""nl"",""en"")"),"His debut and my first and probably last Ludlum. I kept it to 70 pages before the end. Difficult to follow book with lots of dialog. The story hits all sides increasingly characters and come in. The writing style is similar to that of the 70s. Yawn.")</f>
        <v>His debut and my first and probably last Ludlum. I kept it to 70 pages before the end. Difficult to follow book with lots of dialog. The story hits all sides increasingly characters and come in. The writing style is similar to that of the 70s. Yawn.</v>
      </c>
    </row>
    <row r="1038" ht="15.75" customHeight="1">
      <c r="A1038" s="1">
        <v>1036.0</v>
      </c>
      <c r="B1038" s="3">
        <v>0.0</v>
      </c>
      <c r="C1038" s="3">
        <v>0.0</v>
      </c>
      <c r="D1038" s="3">
        <v>0.0</v>
      </c>
      <c r="E1038" s="3" t="s">
        <v>1041</v>
      </c>
      <c r="F1038" s="3" t="str">
        <f>IFERROR(__xludf.DUMMYFUNCTION("GOOGLETRANSLATE(E1038,""nl"",""en"")"),"How open can end? Mo Hayder can be quite sharp with her pen in the back. Many stress and psychology often allow readers to the edge of their seats kruipen.Met Rot puts what else elkaar.De 16-year-old Lorne Wood is missing and later died gevonden.Zoë worki"&amp;"ng with the police, investigates and has already soon a suspect. Only it's not the culprit because his alibi is conclusive. Zoe delves further while her sister Sally desperately trying to keep her head above water after a scheiding.Om extra money inside t"&amp;"hey will work to get David Goldrab, a porn boss and crimineel.Haar daughter Milly has lent money to a drug dealer and have that high interest terugbetalen.Genoeg misery as an exciting story about writing would denken.Maar Mo has used a lot of paper for a "&amp;"while to turn around the bush. She will not crust to the core of the matter and let storylines. Unbelievable policing and solo actions also do not contribute to a dazzling whole. Characters are introduced with much further explanations are hardly reflecte"&amp;"d in the verhaalDan is after 300 pages even become exciting but on page 395 of the book is, the story does not last too .A cliffhanger in a book which not it is known whether there will be a sequel, it should be banned!")</f>
        <v>How open can end? Mo Hayder can be quite sharp with her pen in the back. Many stress and psychology often allow readers to the edge of their seats kruipen.Met Rot puts what else elkaar.De 16-year-old Lorne Wood is missing and later died gevonden.Zoë working with the police, investigates and has already soon a suspect. Only it's not the culprit because his alibi is conclusive. Zoe delves further while her sister Sally desperately trying to keep her head above water after a scheiding.Om extra money inside they will work to get David Goldrab, a porn boss and crimineel.Haar daughter Milly has lent money to a drug dealer and have that high interest terugbetalen.Genoeg misery as an exciting story about writing would denken.Maar Mo has used a lot of paper for a while to turn around the bush. She will not crust to the core of the matter and let storylines. Unbelievable policing and solo actions also do not contribute to a dazzling whole. Characters are introduced with much further explanations are hardly reflected in the verhaalDan is after 300 pages even become exciting but on page 395 of the book is, the story does not last too .A cliffhanger in a book which not it is known whether there will be a sequel, it should be banned!</v>
      </c>
    </row>
    <row r="1039" ht="15.75" customHeight="1">
      <c r="A1039" s="1">
        <v>1037.0</v>
      </c>
      <c r="B1039" s="3">
        <v>0.0</v>
      </c>
      <c r="C1039" s="3">
        <v>0.0</v>
      </c>
      <c r="D1039" s="3">
        <v>0.0</v>
      </c>
      <c r="E1039" s="3" t="s">
        <v>1042</v>
      </c>
      <c r="F1039" s="3" t="str">
        <f>IFERROR(__xludf.DUMMYFUNCTION("GOOGLETRANSLATE(E1039,""nl"",""en"")"),"While reading this second book of Lindstein immediately apparent that it is not nearly as fascinating as the first. In retrospect, I can conclude that it has several reasons. In the first book are matters plausible and translate it into a (sort of) realit"&amp;"y. Could this really be so? The question then was often 'maybe' answer with a 'yes' or. Now that's not the case. Lindstein used many coincidences to get beating the story makes it totally does not seem realistic. Some things, of course, but when they try "&amp;"something more floor on the whole display, it only gets more predictable and there are even times when irritation occurs with regard to the implementation of example Sofia. If you are escaping from a cult and knows how such an organization works than her "&amp;"naivety is totally implausible, it comes with gusts even very stupid about it. And there are more things to noemen.Persoonlijk low expectations for this sequel is much higher because it's not just one thing that is wrong. Towards the plot Lindstein jumps "&amp;"in the story happens again something to play bass, its outcome too easy to guess because there is very little imagination is needed to complete the story. In mind, however, is of Lindstein own experience as a sect member, and therefore it is disappointing"&amp;" that they have carried away my view romanticizing and credibility expanding the story. This while the base and found indeed very good family chronicles mentioned in the story. Too bad that Lindstein no longer remains at the core of the story, because I t"&amp;"hink it would look a lot more authentic. Let be clear that this is my interpretation, and not necessarily a given. Read the book for yourself and draw your own conclusions. The writing style is very nice and so there is nothing wrong with that. This seque"&amp;"l lacks in my opinion simply truthful feeling that it was the first part. The third part goes with the children of Oswald, the prologue mentions is mentioned in this book that is not explicit, but the abbreviations of the names show clearly hinted. This t"&amp;"ime, however, tempered pieces curiosity. 2 stars, moderate resurrection. Unfortunately.")</f>
        <v>While reading this second book of Lindstein immediately apparent that it is not nearly as fascinating as the first. In retrospect, I can conclude that it has several reasons. In the first book are matters plausible and translate it into a (sort of) reality. Could this really be so? The question then was often 'maybe' answer with a 'yes' or. Now that's not the case. Lindstein used many coincidences to get beating the story makes it totally does not seem realistic. Some things, of course, but when they try something more floor on the whole display, it only gets more predictable and there are even times when irritation occurs with regard to the implementation of example Sofia. If you are escaping from a cult and knows how such an organization works than her naivety is totally implausible, it comes with gusts even very stupid about it. And there are more things to noemen.Persoonlijk low expectations for this sequel is much higher because it's not just one thing that is wrong. Towards the plot Lindstein jumps in the story happens again something to play bass, its outcome too easy to guess because there is very little imagination is needed to complete the story. In mind, however, is of Lindstein own experience as a sect member, and therefore it is disappointing that they have carried away my view romanticizing and credibility expanding the story. This while the base and found indeed very good family chronicles mentioned in the story. Too bad that Lindstein no longer remains at the core of the story, because I think it would look a lot more authentic. Let be clear that this is my interpretation, and not necessarily a given. Read the book for yourself and draw your own conclusions. The writing style is very nice and so there is nothing wrong with that. This sequel lacks in my opinion simply truthful feeling that it was the first part. The third part goes with the children of Oswald, the prologue mentions is mentioned in this book that is not explicit, but the abbreviations of the names show clearly hinted. This time, however, tempered pieces curiosity. 2 stars, moderate resurrection. Unfortunately.</v>
      </c>
    </row>
    <row r="1040" ht="15.75" customHeight="1">
      <c r="A1040" s="1">
        <v>1038.0</v>
      </c>
      <c r="B1040" s="3">
        <v>1.0</v>
      </c>
      <c r="C1040" s="3">
        <v>1.0</v>
      </c>
      <c r="D1040" s="3">
        <v>1.0</v>
      </c>
      <c r="E1040" s="3" t="s">
        <v>1043</v>
      </c>
      <c r="F1040" s="3" t="str">
        <f>IFERROR(__xludf.DUMMYFUNCTION("GOOGLETRANSLATE(E1040,""nl"",""en"")"),"""The confession of Adrià 'Jaume Cabré'De confession Adrià is a complex, but most overwhelming and tragic story set in a period of six centuries of European history in which not only the history and destiny of"" the Storioni' committed to do, but where me"&amp;"dical experiments on Jews and the destruction of those same Jews include Auschwitz-Birkenau a dramatic impact hebben.Hoofdpersoon Adrià Ardèvol growing up as an only child of unloving parents in Barcelona 'Viva Franco'. A father and mother who want to see"&amp;" their gifted son shine at the highest level, each from their own perspective. Adrià has never been a child, even when he was a child, all precocious and ""non sum dignus. Luckily he can in his life except the care of Little Lola, count day and night to h"&amp;"elp the sheriff of Carson and Black Eagle, a plastic Indian on a brown paard.Adria is 60 years old and may not be 100% reliable as he reports something that 500 years ago begon.Felix Ardevol, the father of Adrià begins in Barcelona a shop in antiques, bui"&amp;"lt with goods he obtained surreptitiously and often immoral way of Jewish hands in view of the reform plans Hitler to flee to America and those looking for cash to fund their trip. Adria, which required the violin follows, is captivated by a precious viol"&amp;"in from the eighteenth century, the first from the hands of the famous violin maker from Cremona Lorenzo Storioni and now owned by his father. He would love to play Storioni but his father gave him permission to attend. Bernard Plensa i Punsoda, the boyfr"&amp;"iend of Adrià has absolute pitch and plays, other than himself, his violin with feeling. Envy Adriá intends, giving for Bernat forever to impose silence. The precious violin, Vial, but connects the two friends from their childhood to the life of Adrià in "&amp;"unimaginable tragedy, which track down the murderer of his father, the guide is in the existence of Adrià.Nog time before all Adria memories die and nothing more, he makes a confession in form of a letter to Sara, his geliefde.Verrijking, depth, emotion a"&amp;"nd perhaps another look, thanked Jaume Cabré.Of as the character Isaiah Berlin puts it on blz.503 ""A book that privilege deserves to be reread to the ability to fascinate the reader. Him doing amazed by the intelligence in the book lies and the beauty it"&amp;" generates. ""Writer Jaume Cabré explains to the reader the difficult task to pass judgment on the conduct of the various characters who live under heavy moral pressure and rapidly changing social circumstances during the pitch black geschiedenis.Aansprek"&amp;"end translated from the Spanish by Peter and Joan Lamberts Garrit.")</f>
        <v>"The confession of Adrià 'Jaume Cabré'De confession Adrià is a complex, but most overwhelming and tragic story set in a period of six centuries of European history in which not only the history and destiny of" the Storioni' committed to do, but where medical experiments on Jews and the destruction of those same Jews include Auschwitz-Birkenau a dramatic impact hebben.Hoofdpersoon Adrià Ardèvol growing up as an only child of unloving parents in Barcelona 'Viva Franco'. A father and mother who want to see their gifted son shine at the highest level, each from their own perspective. Adrià has never been a child, even when he was a child, all precocious and "non sum dignus. Luckily he can in his life except the care of Little Lola, count day and night to help the sheriff of Carson and Black Eagle, a plastic Indian on a brown paard.Adria is 60 years old and may not be 100% reliable as he reports something that 500 years ago begon.Felix Ardevol, the father of Adrià begins in Barcelona a shop in antiques, built with goods he obtained surreptitiously and often immoral way of Jewish hands in view of the reform plans Hitler to flee to America and those looking for cash to fund their trip. Adria, which required the violin follows, is captivated by a precious violin from the eighteenth century, the first from the hands of the famous violin maker from Cremona Lorenzo Storioni and now owned by his father. He would love to play Storioni but his father gave him permission to attend. Bernard Plensa i Punsoda, the boyfriend of Adrià has absolute pitch and plays, other than himself, his violin with feeling. Envy Adriá intends, giving for Bernat forever to impose silence. The precious violin, Vial, but connects the two friends from their childhood to the life of Adrià in unimaginable tragedy, which track down the murderer of his father, the guide is in the existence of Adrià.Nog time before all Adria memories die and nothing more, he makes a confession in form of a letter to Sara, his geliefde.Verrijking, depth, emotion and perhaps another look, thanked Jaume Cabré.Of as the character Isaiah Berlin puts it on blz.503 "A book that privilege deserves to be reread to the ability to fascinate the reader. Him doing amazed by the intelligence in the book lies and the beauty it generates. "Writer Jaume Cabré explains to the reader the difficult task to pass judgment on the conduct of the various characters who live under heavy moral pressure and rapidly changing social circumstances during the pitch black geschiedenis.Aansprekend translated from the Spanish by Peter and Joan Lamberts Garrit.</v>
      </c>
    </row>
    <row r="1041" ht="15.75" customHeight="1">
      <c r="A1041" s="1">
        <v>1039.0</v>
      </c>
      <c r="B1041" s="3">
        <v>1.0</v>
      </c>
      <c r="C1041" s="3">
        <v>1.0</v>
      </c>
      <c r="D1041" s="3">
        <v>1.0</v>
      </c>
      <c r="E1041" s="3" t="s">
        <v>1044</v>
      </c>
      <c r="F1041" s="3" t="str">
        <f>IFERROR(__xludf.DUMMYFUNCTION("GOOGLETRANSLATE(E1041,""nl"",""en"")"),"Night swimming is the debut of Lucy Clarke.Ik saw the book are passing on book fans. Both the story and the cover spoke to me directly. My suggestion to purchase the library was achieved immediately, so I was the first one this specimen was held. All I ha"&amp;"ve to honestly does mention that hubby and me was the book first read ;-) Katie is awake at night and had a dream rane. When she opens the door, the police there. The officers tell her sister Mia deceased, and committed suicide ... Night Swimming alternat"&amp;"ely tells the story of Katie and Mia.Katie gets told that her sister is deceased. She can not believe her story pleegde.Mia suicide Mia tells her experiences during her world tour with her best friend Finn. She falls in love with Noah, a surfer, but does "&amp;"not know why he fled, making him busy houdt.Katie decided to leave everything behind, her apartment and her job in London and her fiance. She travels Mia chase. She uses the diary of Mia to find out where her sister was everywhere and everything that was "&amp;"in her omging.Waarom Mia in Bali as it was not on her route? Why Finn was not with her? She Committed suicide? If readers get you little by little insight into the story. You discover how the relationship between the two sisters is why Katie Finn and avoi"&amp;"d each other. Why you read Noah flight Everything iedereen.Ik think it's a powerful debut. It tells a story of a difficult relationship between sisters, brothers and loved ones. It shows how difficult it is sometimes for people to show that they love each"&amp;" other. The book is written smoothly. The story comes to life as you read about the characters, the environment, culture, ... The variety in the stories of the two sisters always brings new information. You yearns to know the denouement. The book is not s"&amp;"uper exciting, but it kept me fascinated to discover the whole story. I think it's more a novel than a thriller. However, this does not affect is the power of the verhaal.Nu Breathing ready to be devoured.")</f>
        <v>Night swimming is the debut of Lucy Clarke.Ik saw the book are passing on book fans. Both the story and the cover spoke to me directly. My suggestion to purchase the library was achieved immediately, so I was the first one this specimen was held. All I have to honestly does mention that hubby and me was the book first read ;-) Katie is awake at night and had a dream rane. When she opens the door, the police there. The officers tell her sister Mia deceased, and committed suicide ... Night Swimming alternately tells the story of Katie and Mia.Katie gets told that her sister is deceased. She can not believe her story pleegde.Mia suicide Mia tells her experiences during her world tour with her best friend Finn. She falls in love with Noah, a surfer, but does not know why he fled, making him busy houdt.Katie decided to leave everything behind, her apartment and her job in London and her fiance. She travels Mia chase. She uses the diary of Mia to find out where her sister was everywhere and everything that was in her omging.Waarom Mia in Bali as it was not on her route? Why Finn was not with her? She Committed suicide? If readers get you little by little insight into the story. You discover how the relationship between the two sisters is why Katie Finn and avoid each other. Why you read Noah flight Everything iedereen.Ik think it's a powerful debut. It tells a story of a difficult relationship between sisters, brothers and loved ones. It shows how difficult it is sometimes for people to show that they love each other. The book is written smoothly. The story comes to life as you read about the characters, the environment, culture, ... The variety in the stories of the two sisters always brings new information. You yearns to know the denouement. The book is not super exciting, but it kept me fascinated to discover the whole story. I think it's more a novel than a thriller. However, this does not affect is the power of the verhaal.Nu Breathing ready to be devoured.</v>
      </c>
    </row>
    <row r="1042" ht="15.75" customHeight="1">
      <c r="A1042" s="1">
        <v>1040.0</v>
      </c>
      <c r="B1042" s="3">
        <v>0.0</v>
      </c>
      <c r="C1042" s="3">
        <v>0.0</v>
      </c>
      <c r="D1042" s="3">
        <v>0.0</v>
      </c>
      <c r="E1042" s="3" t="s">
        <v>1045</v>
      </c>
      <c r="F1042" s="3" t="str">
        <f>IFERROR(__xludf.DUMMYFUNCTION("GOOGLETRANSLATE(E1042,""nl"",""en"")"),"When it became dark meets the characteristics of a 'literary' thriller: easy to read, not difficult, many recognizable misery and misfortune, many clichés and accessible to everyone and it is the latter may explain the five times nominated for the NS Publ"&amp;"ic Prize. Yet when it got dark to above and other reasons, not the best literary thriller Simone van der Vlugt. Unfinished, frayed story lines and a direct continuity error (pages 235 and 241 do not exclude content to each other) ensure that the book call"&amp;"ing here and there untidy and the latter should not, even in a literary thriller.Dit is part my review. The entire review is (soon) on chicklit.nl")</f>
        <v>When it became dark meets the characteristics of a 'literary' thriller: easy to read, not difficult, many recognizable misery and misfortune, many clichés and accessible to everyone and it is the latter may explain the five times nominated for the NS Public Prize. Yet when it got dark to above and other reasons, not the best literary thriller Simone van der Vlugt. Unfinished, frayed story lines and a direct continuity error (pages 235 and 241 do not exclude content to each other) ensure that the book calling here and there untidy and the latter should not, even in a literary thriller.Dit is part my review. The entire review is (soon) on chicklit.nl</v>
      </c>
    </row>
    <row r="1043" ht="15.75" customHeight="1">
      <c r="A1043" s="1">
        <v>1041.0</v>
      </c>
      <c r="B1043" s="3">
        <v>1.0</v>
      </c>
      <c r="C1043" s="3">
        <v>1.0</v>
      </c>
      <c r="D1043" s="3">
        <v>1.0</v>
      </c>
      <c r="E1043" s="3" t="s">
        <v>1046</v>
      </c>
      <c r="F1043" s="3" t="str">
        <f>IFERROR(__xludf.DUMMYFUNCTION("GOOGLETRANSLATE(E1043,""nl"",""en"")"),"From the first page, I was impressed by this book. I wanted to continuously read. The writing style you can totally empathize and sympathize with, as it were Viann and Isabelle. You remain hopeful for a successful conclusion. I was deeply touched when I h"&amp;"ad it.")</f>
        <v>From the first page, I was impressed by this book. I wanted to continuously read. The writing style you can totally empathize and sympathize with, as it were Viann and Isabelle. You remain hopeful for a successful conclusion. I was deeply touched when I had it.</v>
      </c>
    </row>
    <row r="1044" ht="15.75" customHeight="1">
      <c r="A1044" s="1">
        <v>1042.0</v>
      </c>
      <c r="B1044" s="3">
        <v>1.0</v>
      </c>
      <c r="C1044" s="3">
        <v>1.0</v>
      </c>
      <c r="D1044" s="3">
        <v>1.0</v>
      </c>
      <c r="E1044" s="3" t="s">
        <v>1047</v>
      </c>
      <c r="F1044" s="3" t="str">
        <f>IFERROR(__xludf.DUMMYFUNCTION("GOOGLETRANSLATE(E1044,""nl"",""en"")"),"Yahh, I think that book is really a genius! It does so me think Phobos and I found such a nice book. The future and a TV show, you have a super boek.Cel 7 was right away a book, which I thought jha this is going to be him. And it's a stunner. As a reader "&amp;"of the book Phobos, you have the book pretty much agree. This can be picked up both bad and good. It's not very original, but which book is it original? There is no book more that is truly unique. But still has its own twist Cell 7 what attracts it solves"&amp;" my compared Phobos.Het concept Cell 7 I find very cool. You have a week to live from the moment you are arrested. People may be executed themselves decide whether the prisoner. It all seems so honest and sincere, but it is so false and cunning. You can r"&amp;"eally see the gap between rich and poor. Want to vote pay the prize. It's so unfair. No proof, no trial, nothing. It sounds so not really. But I think there really are people who can think so. I at least I niet.Wat especially fine Cell 7 liked the changes"&amp;" of perspective. You get not only everything with Martha, but also of what is happening outside. Mainly Eve I found a nice character to read from the corners of her eyes too. Her life has been destroyed by this program and I do want to make it nice how th"&amp;"ey still believed in Martha and her life. Her past plays a part in this and a character with a story that I do not know if I van.Ik Martha find a hero or an impulsive girl who really is a bit crazy. It must be true love, and of course a little bit of poli"&amp;"tics. But what a warrior, but put her own life at risk. I do not know what to think. Incidentally, I had once been the feeling that she's not the killer. From the point of the letter, I had the feeling that the person responsible was.Ik found the book rea"&amp;"lly delicious to read. It reads so easy and you still remain curious about the real story. At the same time you read it with other people outside the cell. That look back on life in the future world. I could really genieten.Cel 7 is definitely a fun and g"&amp;"ood book that has much to offer. It is really worthwhile to read this book. Very glad I read this book!")</f>
        <v>Yahh, I think that book is really a genius! It does so me think Phobos and I found such a nice book. The future and a TV show, you have a super boek.Cel 7 was right away a book, which I thought jha this is going to be him. And it's a stunner. As a reader of the book Phobos, you have the book pretty much agree. This can be picked up both bad and good. It's not very original, but which book is it original? There is no book more that is truly unique. But still has its own twist Cell 7 what attracts it solves my compared Phobos.Het concept Cell 7 I find very cool. You have a week to live from the moment you are arrested. People may be executed themselves decide whether the prisoner. It all seems so honest and sincere, but it is so false and cunning. You can really see the gap between rich and poor. Want to vote pay the prize. It's so unfair. No proof, no trial, nothing. It sounds so not really. But I think there really are people who can think so. I at least I niet.Wat especially fine Cell 7 liked the changes of perspective. You get not only everything with Martha, but also of what is happening outside. Mainly Eve I found a nice character to read from the corners of her eyes too. Her life has been destroyed by this program and I do want to make it nice how they still believed in Martha and her life. Her past plays a part in this and a character with a story that I do not know if I van.Ik Martha find a hero or an impulsive girl who really is a bit crazy. It must be true love, and of course a little bit of politics. But what a warrior, but put her own life at risk. I do not know what to think. Incidentally, I had once been the feeling that she's not the killer. From the point of the letter, I had the feeling that the person responsible was.Ik found the book really delicious to read. It reads so easy and you still remain curious about the real story. At the same time you read it with other people outside the cell. That look back on life in the future world. I could really genieten.Cel 7 is definitely a fun and good book that has much to offer. It is really worthwhile to read this book. Very glad I read this book!</v>
      </c>
    </row>
    <row r="1045" ht="15.75" customHeight="1">
      <c r="A1045" s="1">
        <v>1043.0</v>
      </c>
      <c r="B1045" s="3">
        <v>0.0</v>
      </c>
      <c r="C1045" s="3">
        <v>1.0</v>
      </c>
      <c r="D1045" s="3">
        <v>0.0</v>
      </c>
      <c r="E1045" s="3" t="s">
        <v>1048</v>
      </c>
      <c r="F1045" s="3" t="str">
        <f>IFERROR(__xludf.DUMMYFUNCTION("GOOGLETRANSLATE(E1045,""nl"",""en"")"),"Stories set in New Zealand, which seems to be the specialty of Sarah Lark. Earlier she wrote three novels about this country, and now she is back with a new trilogy, which takes place at the North and South Island. The 'Land of Belofte' trilogy was a huge"&amp;" success in the Netherlands. It would land on the gold coast, the first part of the 'Kauri' trilogy, again capture our hearts? Ireland, 1846. Kathleen lives in a poor village. In America it must be better. She would then leave for America with her secret "&amp;"fiancé Michael. To get the money together, Michael steals grain. Something that his time will be placed. He was exiled to Diemen's Land (Australia). Kathleen is married to Ian Coltrane. Together they emigrate to New Zealand, where Ian are unfair sales pra"&amp;"ctices continue. Kathleen is trying a new life to bouwen.Lizzie, a girl from the street. Penniless, but with a good heart. they also want to leave Ireland, where they have to fight for money. When she steals something from the bakery, she is just like Mic"&amp;"hael relegated to Diemen's Land. Here, the lives of the prostitute and the thief together. After difficult months do bring Lizzie Michael to New Zealand. Here separate their ways and they should, like Kathleen, see for yourself to build a new life. Or not"&amp;"? This story lines running alongside each other in the book. It is clear from the outset that the two lines finally come together, but there is still a long way to go. Kathleen has a hard life, but Lizzie and Michael too. Every time something beautiful se"&amp;"ems to be happening, there is again something that spoke in the throw. This makes the book little feelgood aanvoelt.Ook fleeing, clearly central, the book does not really feel good. Lizzie seems finally good to go out, she has to flee because her past cat"&amp;"ches up with her. Kathleen seems to finally go to the wind, they should flee so they elsewhere might be happy. In the story of Michael is no different. The advantage is that you will read a lot about the beautiful New Zealand nineteenth eeuw.Desondanks is"&amp;" the country with the gold coast a very nice novel. It shows how strong women could survive in the nineteenth century. By itself the strings (secretly) in taking hands, they could still make something of their lives. For the men saw their wives often only"&amp;" as the mother of the children. Women accounted for mothering. They had to raise the children and their mouths houden.De women who had not in themselves emancipated and wanted to live, were often abused or neglected by their husbands. Such men often absta"&amp;"ined on fair trade. The wives were being looked at here. Friendship with the wife of an impostor? That one did not. Building a (social) life was therefore very difficult. This first part of the 'Kauri' trilogy makes very duidelijk.Het country with the gol"&amp;"d coast is a beautiful novel with many descriptions of the interior of Ireland and New Zealand. Partly because you know Lark to take on tour these descriptions and the card front. Do not expect too much in this feel-good book. Beautiful things have happen"&amp;"ed, but it is mostly misery. A beautiful novel, with a thrilling final. But feelgood, it certainly is not.")</f>
        <v>Stories set in New Zealand, which seems to be the specialty of Sarah Lark. Earlier she wrote three novels about this country, and now she is back with a new trilogy, which takes place at the North and South Island. The 'Land of Belofte' trilogy was a huge success in the Netherlands. It would land on the gold coast, the first part of the 'Kauri' trilogy, again capture our hearts? Ireland, 1846. Kathleen lives in a poor village. In America it must be better. She would then leave for America with her secret fiancé Michael. To get the money together, Michael steals grain. Something that his time will be placed. He was exiled to Diemen's Land (Australia). Kathleen is married to Ian Coltrane. Together they emigrate to New Zealand, where Ian are unfair sales practices continue. Kathleen is trying a new life to bouwen.Lizzie, a girl from the street. Penniless, but with a good heart. they also want to leave Ireland, where they have to fight for money. When she steals something from the bakery, she is just like Michael relegated to Diemen's Land. Here, the lives of the prostitute and the thief together. After difficult months do bring Lizzie Michael to New Zealand. Here separate their ways and they should, like Kathleen, see for yourself to build a new life. Or not? This story lines running alongside each other in the book. It is clear from the outset that the two lines finally come together, but there is still a long way to go. Kathleen has a hard life, but Lizzie and Michael too. Every time something beautiful seems to be happening, there is again something that spoke in the throw. This makes the book little feelgood aanvoelt.Ook fleeing, clearly central, the book does not really feel good. Lizzie seems finally good to go out, she has to flee because her past catches up with her. Kathleen seems to finally go to the wind, they should flee so they elsewhere might be happy. In the story of Michael is no different. The advantage is that you will read a lot about the beautiful New Zealand nineteenth eeuw.Desondanks is the country with the gold coast a very nice novel. It shows how strong women could survive in the nineteenth century. By itself the strings (secretly) in taking hands, they could still make something of their lives. For the men saw their wives often only as the mother of the children. Women accounted for mothering. They had to raise the children and their mouths houden.De women who had not in themselves emancipated and wanted to live, were often abused or neglected by their husbands. Such men often abstained on fair trade. The wives were being looked at here. Friendship with the wife of an impostor? That one did not. Building a (social) life was therefore very difficult. This first part of the 'Kauri' trilogy makes very duidelijk.Het country with the gold coast is a beautiful novel with many descriptions of the interior of Ireland and New Zealand. Partly because you know Lark to take on tour these descriptions and the card front. Do not expect too much in this feel-good book. Beautiful things have happened, but it is mostly misery. A beautiful novel, with a thrilling final. But feelgood, it certainly is not.</v>
      </c>
    </row>
    <row r="1046" ht="15.75" customHeight="1">
      <c r="A1046" s="1">
        <v>1044.0</v>
      </c>
      <c r="B1046" s="3">
        <v>0.0</v>
      </c>
      <c r="C1046" s="3">
        <v>0.0</v>
      </c>
      <c r="D1046" s="3">
        <v>0.0</v>
      </c>
      <c r="E1046" s="3" t="s">
        <v>1049</v>
      </c>
      <c r="F1046" s="3" t="str">
        <f>IFERROR(__xludf.DUMMYFUNCTION("GOOGLETRANSLATE(E1046,""nl"",""en"")"),"The story about a conspiracy against the European Union. Of things happen in Brussels and three will elect the task of the plots to a successful conclusion to the .book brengenAls your hands you think, wow what a beautiful mysterious thrilling cover which"&amp;" must surely be a very exciting book begins zijn.Dan the story and get the moeizaam.Ik understand the essence of the story is and the structure has certainly exciting intentions like a good thriller is only an author in my opinion failed. The story is sim"&amp;"ply not exciting and engaging written enough that the reader's interest verliest.Zonde because the structure of the story is original and well conceived. However, my opinion is you can only have an opinion about a book if you have actually read all the wa"&amp;"y and I have also done but it took me some moeite.Tegen the end I understood not actually remember which side of the story lines all follow and I also but comfortable read without too much interest meer.Erg shame because a slightly easier way of reading t"&amp;"he reader had probably kept more to the story.")</f>
        <v>The story about a conspiracy against the European Union. Of things happen in Brussels and three will elect the task of the plots to a successful conclusion to the .book brengenAls your hands you think, wow what a beautiful mysterious thrilling cover which must surely be a very exciting book begins zijn.Dan the story and get the moeizaam.Ik understand the essence of the story is and the structure has certainly exciting intentions like a good thriller is only an author in my opinion failed. The story is simply not exciting and engaging written enough that the reader's interest verliest.Zonde because the structure of the story is original and well conceived. However, my opinion is you can only have an opinion about a book if you have actually read all the way and I have also done but it took me some moeite.Tegen the end I understood not actually remember which side of the story lines all follow and I also but comfortable read without too much interest meer.Erg shame because a slightly easier way of reading the reader had probably kept more to the story.</v>
      </c>
    </row>
    <row r="1047" ht="15.75" customHeight="1">
      <c r="A1047" s="1">
        <v>1045.0</v>
      </c>
      <c r="B1047" s="3">
        <v>1.0</v>
      </c>
      <c r="C1047" s="3">
        <v>1.0</v>
      </c>
      <c r="D1047" s="3">
        <v>1.0</v>
      </c>
      <c r="E1047" s="3" t="s">
        <v>1050</v>
      </c>
      <c r="F1047" s="3" t="str">
        <f>IFERROR(__xludf.DUMMYFUNCTION("GOOGLETRANSLATE(E1047,""nl"",""en"")"),"Full of expectation I started reading this book. The book picks up right and good reading fluently. The two storylines are easy to spot and not get confused. The story is in the middle wordy, too long for something occurs while the end is sudden and abrup"&amp;"t. Occasionally there cited something, but that is not further onderbouwt.Al in all quite a nice book to read. You keep at the end or face some questions.")</f>
        <v>Full of expectation I started reading this book. The book picks up right and good reading fluently. The two storylines are easy to spot and not get confused. The story is in the middle wordy, too long for something occurs while the end is sudden and abrupt. Occasionally there cited something, but that is not further onderbouwt.Al in all quite a nice book to read. You keep at the end or face some questions.</v>
      </c>
    </row>
    <row r="1048" ht="15.75" customHeight="1">
      <c r="A1048" s="1">
        <v>1046.0</v>
      </c>
      <c r="B1048" s="3">
        <v>0.0</v>
      </c>
      <c r="C1048" s="3">
        <v>0.0</v>
      </c>
      <c r="D1048" s="3">
        <v>0.0</v>
      </c>
      <c r="E1048" s="3" t="s">
        <v>1051</v>
      </c>
      <c r="F1048" s="3" t="str">
        <f>IFERROR(__xludf.DUMMYFUNCTION("GOOGLETRANSLATE(E1048,""nl"",""en"")"),"Book not read. Too coarse and dull. Too wordy. Maybe it was a little, but did specify jester about 110 pages. I could not find in. Rather a new part with Sara and Will.")</f>
        <v>Book not read. Too coarse and dull. Too wordy. Maybe it was a little, but did specify jester about 110 pages. I could not find in. Rather a new part with Sara and Will.</v>
      </c>
    </row>
    <row r="1049" ht="15.75" customHeight="1">
      <c r="A1049" s="1">
        <v>1047.0</v>
      </c>
      <c r="B1049" s="3">
        <v>1.0</v>
      </c>
      <c r="C1049" s="3">
        <v>1.0</v>
      </c>
      <c r="D1049" s="3">
        <v>1.0</v>
      </c>
      <c r="E1049" s="3" t="s">
        <v>1052</v>
      </c>
      <c r="F1049" s="3" t="str">
        <f>IFERROR(__xludf.DUMMYFUNCTION("GOOGLETRANSLATE(E1049,""nl"",""en"")"),"Right at the end of 2014 a #aanrader !! The star parts in this book from the Baltimore series played by Chief Public Prosecutor Daphne Montgomery and Joseph Carter working at the TWF (Team Heavy Geweldsmisdrijven), a partnership between the local police a"&amp;"nd FBI.Naast these two lines are as we are accustomed to Rose again old friends to come up, acquaintances you already kidnapped your heart closed or verafschuwde.Daphnes son Ford while she was busy in the court a murderer locked krijgen.De kidnapper to le"&amp;"t an arsenal of evidence behind. This initially seems pretty stupid but is that really so? Daphne heavy, sad past seems for some reason to do with the kidnapping. And always that sentence her haunts - Have you missed me !! While reading you come more and "&amp;"know more about Daphne's past to making the pieces has not had an easy time one by one at their place entering Joseph and has been since he Daphne for? first met completely crazy about her. However, neither the courage just to take the step. But Ford has "&amp;"gone fate brings them closer together, their luggage will love get in the way? Ford is priority number one, of course, and they do everything to link the evidence deliberately planted to persons from Daphne's life. Does evil from the family of the murdere"&amp;"r on trial or her ex and his family back with sickening games working? Another priority is reserved for Mitch a.k.a. Doug - the genius - mastermind behind the kidnapping. He wants revenge on Daphne and it really interests him how - where and whom he there"&amp;"fore on his way drags into ruin or who to send for it to the afterlife, his revenge will be sweet A variety of individuals a race against clock run with implications dien.Spanning - Romance and a touch of eroticism, the great books of Karen Rose are (for "&amp;"me at least always a blessing to be in away duiken.Zo also book again - but - it does not stop in! As a bonus, you get it for free and for nothing short story Broken silence bij.Een valve ""Did you miss me?"" and immediately displayed a taste for her next"&amp;" book in May 2015 ""About wrote '.... days so count until then ;-) it was again enjoy a delicious thick pill but did not put away and exciting to the end. And then that little extra, highly recommended again As already devoured her books and I hope the en"&amp;"d nowhere in sight is.http: //josesprakeloos.blogspot.nl/2014/12/karen-rose-heb-je- me-gemist.html")</f>
        <v>Right at the end of 2014 a #aanrader !! The star parts in this book from the Baltimore series played by Chief Public Prosecutor Daphne Montgomery and Joseph Carter working at the TWF (Team Heavy Geweldsmisdrijven), a partnership between the local police and FBI.Naast these two lines are as we are accustomed to Rose again old friends to come up, acquaintances you already kidnapped your heart closed or verafschuwde.Daphnes son Ford while she was busy in the court a murderer locked krijgen.De kidnapper to let an arsenal of evidence behind. This initially seems pretty stupid but is that really so? Daphne heavy, sad past seems for some reason to do with the kidnapping. And always that sentence her haunts - Have you missed me !! While reading you come more and know more about Daphne's past to making the pieces has not had an easy time one by one at their place entering Joseph and has been since he Daphne for? first met completely crazy about her. However, neither the courage just to take the step. But Ford has gone fate brings them closer together, their luggage will love get in the way? Ford is priority number one, of course, and they do everything to link the evidence deliberately planted to persons from Daphne's life. Does evil from the family of the murderer on trial or her ex and his family back with sickening games working? Another priority is reserved for Mitch a.k.a. Doug - the genius - mastermind behind the kidnapping. He wants revenge on Daphne and it really interests him how - where and whom he therefore on his way drags into ruin or who to send for it to the afterlife, his revenge will be sweet A variety of individuals a race against clock run with implications dien.Spanning - Romance and a touch of eroticism, the great books of Karen Rose are (for me at least always a blessing to be in away duiken.Zo also book again - but - it does not stop in! As a bonus, you get it for free and for nothing short story Broken silence bij.Een valve "Did you miss me?" and immediately displayed a taste for her next book in May 2015 "About wrote '.... days so count until then ;-) it was again enjoy a delicious thick pill but did not put away and exciting to the end. And then that little extra, highly recommended again As already devoured her books and I hope the end nowhere in sight is.http: //josesprakeloos.blogspot.nl/2014/12/karen-rose-heb-je- me-gemist.html</v>
      </c>
    </row>
    <row r="1050" ht="15.75" customHeight="1">
      <c r="A1050" s="1">
        <v>1048.0</v>
      </c>
      <c r="B1050" s="3">
        <v>0.0</v>
      </c>
      <c r="C1050" s="3">
        <v>0.0</v>
      </c>
      <c r="D1050" s="3">
        <v>0.0</v>
      </c>
      <c r="E1050" s="3" t="s">
        <v>1053</v>
      </c>
      <c r="F1050" s="3" t="str">
        <f>IFERROR(__xludf.DUMMYFUNCTION("GOOGLETRANSLATE(E1050,""nl"",""en"")"),"This could well be one of the few books that I want to give my opinion, but it fails completely. I know because really not sure what I think. It is a book that is about nothing, well, nothing, no plot, no plot twists and happen pretty little things. I lov"&amp;"e a good plot in a book, I like plottwists I may or may not see coming. The book is slow, but it is related to real life, that is exactly what is discussed in this book, real life. It's about Ari and Dante to be friends and not really much to do together,"&amp;" except that they want to learn the secrets of the universe. Many people find this book great, I do not, I have no regrets that I have read this book. Like I said, I just do not know if goed.Lees more: http://readingjournal.princesssam.nl")</f>
        <v>This could well be one of the few books that I want to give my opinion, but it fails completely. I know because really not sure what I think. It is a book that is about nothing, well, nothing, no plot, no plot twists and happen pretty little things. I love a good plot in a book, I like plottwists I may or may not see coming. The book is slow, but it is related to real life, that is exactly what is discussed in this book, real life. It's about Ari and Dante to be friends and not really much to do together, except that they want to learn the secrets of the universe. Many people find this book great, I do not, I have no regrets that I have read this book. Like I said, I just do not know if goed.Lees more: http://readingjournal.princesssam.nl</v>
      </c>
    </row>
    <row r="1051" ht="15.75" customHeight="1">
      <c r="A1051" s="1">
        <v>1049.0</v>
      </c>
      <c r="B1051" s="3">
        <v>1.0</v>
      </c>
      <c r="C1051" s="3">
        <v>1.0</v>
      </c>
      <c r="D1051" s="3">
        <v>1.0</v>
      </c>
      <c r="E1051" s="3" t="s">
        <v>1054</v>
      </c>
      <c r="F1051" s="3" t="str">
        <f>IFERROR(__xludf.DUMMYFUNCTION("GOOGLETRANSLATE(E1051,""nl"",""en"")"),"Exciting book, I only discovered this writer. Story where you get chills. Furthermore attention to the police. They all have their own story")</f>
        <v>Exciting book, I only discovered this writer. Story where you get chills. Furthermore attention to the police. They all have their own story</v>
      </c>
    </row>
    <row r="1052" ht="15.75" customHeight="1">
      <c r="A1052" s="1">
        <v>1050.0</v>
      </c>
      <c r="B1052" s="3">
        <v>1.0</v>
      </c>
      <c r="C1052" s="3">
        <v>1.0</v>
      </c>
      <c r="D1052" s="3">
        <v>1.0</v>
      </c>
      <c r="E1052" s="3" t="s">
        <v>1055</v>
      </c>
      <c r="F1052" s="3" t="str">
        <f>IFERROR(__xludf.DUMMYFUNCTION("GOOGLETRANSLATE(E1052,""nl"",""en"")"),"Invisible so I first read the Sara Linton series and I think it is indeed better than when you know the previous sections. I found it very exciting, probably because I did not know the previous sections. I was working on Nightshade but when I read Invisib"&amp;"le go first, without knowing that it was actually a sequel. Fortunately the order of the books does not matter much, because they are still stories stand alone. The past has a little too much the upper hand, unfortunately, but I thought it was an exciting"&amp;" book that I like the back already predicts, ""from the beginning grabbed my throat '")</f>
        <v>Invisible so I first read the Sara Linton series and I think it is indeed better than when you know the previous sections. I found it very exciting, probably because I did not know the previous sections. I was working on Nightshade but when I read Invisible go first, without knowing that it was actually a sequel. Fortunately the order of the books does not matter much, because they are still stories stand alone. The past has a little too much the upper hand, unfortunately, but I thought it was an exciting book that I like the back already predicts, "from the beginning grabbed my throat '</v>
      </c>
    </row>
    <row r="1053" ht="15.75" customHeight="1">
      <c r="A1053" s="1">
        <v>1051.0</v>
      </c>
      <c r="B1053" s="3">
        <v>1.0</v>
      </c>
      <c r="C1053" s="3">
        <v>1.0</v>
      </c>
      <c r="D1053" s="3">
        <v>1.0</v>
      </c>
      <c r="E1053" s="3" t="s">
        <v>1056</v>
      </c>
      <c r="F1053" s="3" t="str">
        <f>IFERROR(__xludf.DUMMYFUNCTION("GOOGLETRANSLATE(E1053,""nl"",""en"")"),"Save the girl is an intense and realistic story. A book that certainly a lot of research to preceded, considering the many medical procedures that appear in the book. The story is therefore already reading to life. The theme of family killings is therefor"&amp;"e truly gruesome described. After reading this book you read a newspaper article with different eyes and you will always think back to this book. The characters are well developed, you live with them. I therefore wonder if we d.d Warren again will see in "&amp;"a future book. It is in any case a good put down character. The writing style is pleasant and good reading smooth road. The storylines are well designed and come neatly together during the denouement. In short, a book that should not be missing from the b"&amp;"ookshelves of a thriller fan.")</f>
        <v>Save the girl is an intense and realistic story. A book that certainly a lot of research to preceded, considering the many medical procedures that appear in the book. The story is therefore already reading to life. The theme of family killings is therefore truly gruesome described. After reading this book you read a newspaper article with different eyes and you will always think back to this book. The characters are well developed, you live with them. I therefore wonder if we d.d Warren again will see in a future book. It is in any case a good put down character. The writing style is pleasant and good reading smooth road. The storylines are well designed and come neatly together during the denouement. In short, a book that should not be missing from the bookshelves of a thriller fan.</v>
      </c>
    </row>
    <row r="1054" ht="15.75" customHeight="1">
      <c r="A1054" s="1">
        <v>1052.0</v>
      </c>
      <c r="B1054" s="3">
        <v>0.0</v>
      </c>
      <c r="C1054" s="3">
        <v>0.0</v>
      </c>
      <c r="D1054" s="3">
        <v>0.0</v>
      </c>
      <c r="E1054" s="3" t="s">
        <v>1057</v>
      </c>
      <c r="F1054" s="3" t="str">
        <f>IFERROR(__xludf.DUMMYFUNCTION("GOOGLETRANSLATE(E1054,""nl"",""en"")"),"I will come straight to the door. This book was tough against. I had a lot of expected, because it is a very nice idea. The implementation is where it went wrong. It was not funny. Attempts were made to make it funny, but hit the board finally wrong. It w"&amp;"as not logical ongoing story. There were storylines withdrawn that I found unnecessary for the rest of the story and making the story was just confusing. The only thing I really liked about the book was the pet of Bob. For the rest, I was disappointed. Re"&amp;"ading the book I found difficult, but putting it away I found hard. The idea was so nice, I thought again and again, it is better fixed. That it was not unfortunately. This book is the perfect example of great idea, but completely mismanaged.")</f>
        <v>I will come straight to the door. This book was tough against. I had a lot of expected, because it is a very nice idea. The implementation is where it went wrong. It was not funny. Attempts were made to make it funny, but hit the board finally wrong. It was not logical ongoing story. There were storylines withdrawn that I found unnecessary for the rest of the story and making the story was just confusing. The only thing I really liked about the book was the pet of Bob. For the rest, I was disappointed. Reading the book I found difficult, but putting it away I found hard. The idea was so nice, I thought again and again, it is better fixed. That it was not unfortunately. This book is the perfect example of great idea, but completely mismanaged.</v>
      </c>
    </row>
    <row r="1055" ht="15.75" customHeight="1">
      <c r="A1055" s="1">
        <v>1053.0</v>
      </c>
      <c r="B1055" s="3">
        <v>1.0</v>
      </c>
      <c r="C1055" s="3">
        <v>1.0</v>
      </c>
      <c r="D1055" s="3">
        <v>1.0</v>
      </c>
      <c r="E1055" s="3" t="s">
        <v>1058</v>
      </c>
      <c r="F1055" s="3" t="str">
        <f>IFERROR(__xludf.DUMMYFUNCTION("GOOGLETRANSLATE(E1055,""nl"",""en"")"),"At first I was afraid I would not like it because of two conflicting reasons and because the book is written in script form. Was it getting used to. And had himself some time to be able to get into the story, but when I was in it, I could not stop reading"&amp;", quite exciting and reads like a train, the book was fun to read.")</f>
        <v>At first I was afraid I would not like it because of two conflicting reasons and because the book is written in script form. Was it getting used to. And had himself some time to be able to get into the story, but when I was in it, I could not stop reading, quite exciting and reads like a train, the book was fun to read.</v>
      </c>
    </row>
    <row r="1056" ht="15.75" customHeight="1">
      <c r="A1056" s="1">
        <v>1054.0</v>
      </c>
      <c r="B1056" s="3">
        <v>1.0</v>
      </c>
      <c r="C1056" s="3">
        <v>1.0</v>
      </c>
      <c r="D1056" s="3">
        <v>1.0</v>
      </c>
      <c r="E1056" s="3" t="s">
        <v>1059</v>
      </c>
      <c r="F1056" s="3" t="str">
        <f>IFERROR(__xludf.DUMMYFUNCTION("GOOGLETRANSLATE(E1056,""nl"",""en"")"),"Jane Harper. Wow, what a great boek.goed written, to the end spannend.Ik already looking forward to her second book")</f>
        <v>Jane Harper. Wow, what a great boek.goed written, to the end spannend.Ik already looking forward to her second book</v>
      </c>
    </row>
    <row r="1057" ht="15.75" customHeight="1">
      <c r="A1057" s="1">
        <v>1055.0</v>
      </c>
      <c r="B1057" s="3">
        <v>1.0</v>
      </c>
      <c r="C1057" s="3">
        <v>1.0</v>
      </c>
      <c r="D1057" s="3">
        <v>1.0</v>
      </c>
      <c r="E1057" s="3" t="s">
        <v>1060</v>
      </c>
      <c r="F1057" s="3" t="str">
        <f>IFERROR(__xludf.DUMMYFUNCTION("GOOGLETRANSLATE(E1057,""nl"",""en"")"),"I have this book in particular soups made at lunchtime include pepper soup, lentil soup and clear mushroom soup. All equally delicious and easy to make.")</f>
        <v>I have this book in particular soups made at lunchtime include pepper soup, lentil soup and clear mushroom soup. All equally delicious and easy to make.</v>
      </c>
    </row>
    <row r="1058" ht="15.75" customHeight="1">
      <c r="A1058" s="1">
        <v>1056.0</v>
      </c>
      <c r="B1058" s="3">
        <v>1.0</v>
      </c>
      <c r="C1058" s="3">
        <v>1.0</v>
      </c>
      <c r="D1058" s="3">
        <v>1.0</v>
      </c>
      <c r="E1058" s="3" t="s">
        <v>1061</v>
      </c>
      <c r="F1058" s="3" t="str">
        <f>IFERROR(__xludf.DUMMYFUNCTION("GOOGLETRANSLATE(E1058,""nl"",""en"")"),"The first volume in a new series of thrillers Corine Hartman.Jessica Haider is a detective who takes revenge in this part of the man who murdered her son and thinks is a suicide of a 16 year old girl suicide. It is a very surprising very innovative contem"&amp;"porary detective, she does much of her own way or lawful is two, but tension, twists and turns, sudden surprising twists and so, pageturners abound. But as well and can recommend it to anyone, for holidays totally ideal, as a birthday gift or just gift gi"&amp;"ving or for yourself. For the price you do not leave only 15.00 for a thrilling book with an unusual detective. In his genre CLASS !!!!! oh your wife and then thriller but we'll forget it's a thriller for everyone to woman and man to man and vrouw.Het for"&amp;" everyone genieten.Corine has put a great start with the first part a new series and we can do assume that these parts are more exciting, worthy of recommendation. A thriller writer lonely at the top. Corine class. greeting faceton")</f>
        <v>The first volume in a new series of thrillers Corine Hartman.Jessica Haider is a detective who takes revenge in this part of the man who murdered her son and thinks is a suicide of a 16 year old girl suicide. It is a very surprising very innovative contemporary detective, she does much of her own way or lawful is two, but tension, twists and turns, sudden surprising twists and so, pageturners abound. But as well and can recommend it to anyone, for holidays totally ideal, as a birthday gift or just gift giving or for yourself. For the price you do not leave only 15.00 for a thrilling book with an unusual detective. In his genre CLASS !!!!! oh your wife and then thriller but we'll forget it's a thriller for everyone to woman and man to man and vrouw.Het for everyone genieten.Corine has put a great start with the first part a new series and we can do assume that these parts are more exciting, worthy of recommendation. A thriller writer lonely at the top. Corine class. greeting faceton</v>
      </c>
    </row>
    <row r="1059" ht="15.75" customHeight="1">
      <c r="A1059" s="1">
        <v>1057.0</v>
      </c>
      <c r="B1059" s="3">
        <v>0.0</v>
      </c>
      <c r="C1059" s="3">
        <v>0.0</v>
      </c>
      <c r="D1059" s="3">
        <v>0.0</v>
      </c>
      <c r="E1059" s="3" t="s">
        <v>1062</v>
      </c>
      <c r="F1059" s="3" t="str">
        <f>IFERROR(__xludf.DUMMYFUNCTION("GOOGLETRANSLATE(E1059,""nl"",""en"")"),"A setback, this Indridason.Als whole I found it all a bit too smooth. The past and present coinciding towards the end is a proven recipe, but here I found touching a bit artificial. Especially the archaeologist all the trouble in the world should do it to"&amp;" the end to stretch! Very realistic! All contemporary characters (including Erlendur and his gang) are terrible 2D and act almost as childish as the first best youth serial (Elinborg and the death of the old Robert!). The story of the terrorized family is"&amp;" fascinating told and for me had the book to focus more on this drama. These are also the only characters in the book that come with a solid, credible effect. Or is ""interesting"" here might be a misguided form of disaster tourism? (How Margret however, "&amp;"to the outside world can hide that she is seven months pregnant, while Indridason clearly describes the round belly is again a technical stunt to keep the plot on legs). The second story of the past, Benjamin &amp; Solveig, has difficulty level and the credib"&amp;"ility of a station novelette and show afterwards but bijgesleurd be about 250 pages to policy.However particularly irritating element of Indridason's writing style is that when two sentences with the same subject succession, he is in the second sentence s"&amp;"imply omits topic. On his Latin speak. For example: "". They sometimes sat for hours on the edge of the bed (...) Sat in silent misery ahead stare (...)."" or ""Simon her sometimes had heard about him (...). Had imagined that he was the son of that man."""&amp;" It might not stand out as sparingly Indridason here would jump to it dives like a nervous tic at least every two pages on.The Exotic Icelandic names quickly disappeared and the only thing that Iceland after reading apart from the rest of the world that a"&amp;"pparently everyone accepts that people can verdwijnen.Indridason has suddenly sought a technically perfectly constructed book stabbing each other and apparently was so fixated on the technical side of things that he has forgotten there are human character"&amp;"s in place. Too smooth, streamlined as a perfectly mixed and produced popdeuntje. Give me lived blues or raw rock ...")</f>
        <v>A setback, this Indridason.Als whole I found it all a bit too smooth. The past and present coinciding towards the end is a proven recipe, but here I found touching a bit artificial. Especially the archaeologist all the trouble in the world should do it to the end to stretch! Very realistic! All contemporary characters (including Erlendur and his gang) are terrible 2D and act almost as childish as the first best youth serial (Elinborg and the death of the old Robert!). The story of the terrorized family is fascinating told and for me had the book to focus more on this drama. These are also the only characters in the book that come with a solid, credible effect. Or is "interesting" here might be a misguided form of disaster tourism? (How Margret however, to the outside world can hide that she is seven months pregnant, while Indridason clearly describes the round belly is again a technical stunt to keep the plot on legs). The second story of the past, Benjamin &amp; Solveig, has difficulty level and the credibility of a station novelette and show afterwards but bijgesleurd be about 250 pages to policy.However particularly irritating element of Indridason's writing style is that when two sentences with the same subject succession, he is in the second sentence simply omits topic. On his Latin speak. For example: ". They sometimes sat for hours on the edge of the bed (...) Sat in silent misery ahead stare (...)." or "Simon her sometimes had heard about him (...). Had imagined that he was the son of that man." It might not stand out as sparingly Indridason here would jump to it dives like a nervous tic at least every two pages on.The Exotic Icelandic names quickly disappeared and the only thing that Iceland after reading apart from the rest of the world that apparently everyone accepts that people can verdwijnen.Indridason has suddenly sought a technically perfectly constructed book stabbing each other and apparently was so fixated on the technical side of things that he has forgotten there are human characters in place. Too smooth, streamlined as a perfectly mixed and produced popdeuntje. Give me lived blues or raw rock ...</v>
      </c>
    </row>
    <row r="1060" ht="15.75" customHeight="1">
      <c r="A1060" s="1">
        <v>1058.0</v>
      </c>
      <c r="B1060" s="3">
        <v>1.0</v>
      </c>
      <c r="C1060" s="3">
        <v>1.0</v>
      </c>
      <c r="D1060" s="3">
        <v>1.0</v>
      </c>
      <c r="E1060" s="3" t="s">
        <v>1063</v>
      </c>
      <c r="F1060" s="3" t="str">
        <f>IFERROR(__xludf.DUMMYFUNCTION("GOOGLETRANSLATE(E1060,""nl"",""en"")"),"As Louise, an employee of a psychiatric clinic, make during a night out to know the charming and handsome David, luck seems to smile at her. She gets a relationship with him, even though he appears as a psychiatrist to be her new boss at the clinic. If th"&amp;"ey later literally bumping his wife Adele, which grows encounter into a close friendship. So Louise is stuck in a dilemma: she appears to be the mistress of the husband of her best friend. She does not want to lose, but will not break the relationship wit"&amp;"h David's friendship. So far it looks like a standard story about a complicated love triangle, but gradually this will change. David and Adele appear to have secrets and their marriage seems not as rosy as it seems. So sweet and charming as David and Loui"&amp;"se, as hard and controlling it appears to be to his wife Adele. Louise rushed into the secrets of Adele and David and tries to seek out what is wrong in the marriage of her boss and her best vriendin.Stukje by little Louise behind what happened in the pas"&amp;"t couple. They seem to have great secrets and not everything is what it seems. Louise gets buried under their secrets and lies. The plot is very well put together. While reading, you will be increasingly swept up in the story and do not let go. Laying-off"&amp;" is not an option. This book has received a lot of publicity and even the film rights have already been sold. The hashtag #WTFthatending specially for this book brought to life. Rightly so. The plot twist you will not see coming. A story about a love tria"&amp;"ngle becomes a compelling thriller about hidden secrets, lies and manipulation. A great performance. What a thriller! Nail Biting exciting!")</f>
        <v>As Louise, an employee of a psychiatric clinic, make during a night out to know the charming and handsome David, luck seems to smile at her. She gets a relationship with him, even though he appears as a psychiatrist to be her new boss at the clinic. If they later literally bumping his wife Adele, which grows encounter into a close friendship. So Louise is stuck in a dilemma: she appears to be the mistress of the husband of her best friend. She does not want to lose, but will not break the relationship with David's friendship. So far it looks like a standard story about a complicated love triangle, but gradually this will change. David and Adele appear to have secrets and their marriage seems not as rosy as it seems. So sweet and charming as David and Louise, as hard and controlling it appears to be to his wife Adele. Louise rushed into the secrets of Adele and David and tries to seek out what is wrong in the marriage of her boss and her best vriendin.Stukje by little Louise behind what happened in the past couple. They seem to have great secrets and not everything is what it seems. Louise gets buried under their secrets and lies. The plot is very well put together. While reading, you will be increasingly swept up in the story and do not let go. Laying-off is not an option. This book has received a lot of publicity and even the film rights have already been sold. The hashtag #WTFthatending specially for this book brought to life. Rightly so. The plot twist you will not see coming. A story about a love triangle becomes a compelling thriller about hidden secrets, lies and manipulation. A great performance. What a thriller! Nail Biting exciting!</v>
      </c>
    </row>
    <row r="1061" ht="15.75" customHeight="1">
      <c r="A1061" s="1">
        <v>1059.0</v>
      </c>
      <c r="B1061" s="3">
        <v>1.0</v>
      </c>
      <c r="C1061" s="3">
        <v>1.0</v>
      </c>
      <c r="D1061" s="3">
        <v>1.0</v>
      </c>
      <c r="E1061" s="3" t="s">
        <v>1064</v>
      </c>
      <c r="F1061" s="3" t="str">
        <f>IFERROR(__xludf.DUMMYFUNCTION("GOOGLETRANSLATE(E1061,""nl"",""en"")"),"How to get committed to your home and secure life to leave to go to war or disaster areas to provide assistance to? Yves Petry put three different characters in order to come back here: protagonist Mark Oriental Mans draws after a failed relationship with"&amp;" Kristien to Africa in a refugee camp - Bilonga - as a doctor to put in for the fictitious organization Doctors Without Color. He embraces having work and the country seems to have found life mission. The conflicts are more among his colleagues, such as t"&amp;"he philosophical landscaped former Jesuit Jeroen Ullings who likes to do his job, but not the illusion of helping people further. He sees it more as a personal battle against the Western consumer. His counterpart is Margot, a girl for whom it is sacred to"&amp;" refugees and Jeroen collides with its idealistic standpunten.Mark is to maintain between the two and try peace, but see two such hotheads but once harnessed to get. What line? The only one with both feet on the ground seems to be their translator and Afr"&amp;"ican aid Ibrahim, his country sober to smithereens sees go.I found it interesting to read a novel on NGOs: for me a whole new world, until I myself was confronted on a Greek island, where the refugees in 2015 swelled to biblical proportions. First there w"&amp;"as the locals who helped when came from all over the world crowded people who were new, small NGOs and finally make the big NGOs dot the 'i'.Natuurlijk is the bulk of the aid workers driven by idealism . Everyone wants a better world. Of course Jeroen rig"&amp;"ht that comes most to supplement to their own deficits. Therefore Mark enrolled at Doctors Without Color: for his bruised ego as man boost. He hoped to return as a reborn fighter and evidence have proved that he was not afraid to go help people in a confl"&amp;"ict zone. Kristien however, which to some way Mark was not strong enough for her partner, had no message, her life went on and wait for Mark even came out of her head op.Hulpverleenster Margot comes as type Bilalonga the most badly off: an over-social per"&amp;"son in whose presence you can express yourself even negative about the ""important"" work you do. Many refugee helpers, mostly women, have so ""fanatical slant. However, they have a hidden agenda: their shaky self-esteem boost by the frail man in everythi"&amp;"ng to staan.Ook Mark feels good man through the work he does. And though it is tiring work and the merciless African sun, he just enjoys the patching of sick persons, as a penance for his meaningless role in the Western world he left behind. He finally fe"&amp;"els a person that matters. Marks relationship before Kristien was Petra who had a father disgusted him for capitalist tendencies. Now he turns his back to the wealth and hope to find himself again under the African sun. However, he runs a trauma and it is"&amp;" questionable whether there ever was a new Mark komen.Jeroen other hand, will not believe in the good work, but is just glad he lives in a hot mess and not in a neighborhood with neatly raked gardens, where rules dictate life. He is the man in the novel c"&amp;"ranking you thought and you do a good think, on both the refugee and consumerism that empty-headed robots seems will lend produce readers who are familiar with Petri's work, Kristien will not be unfamiliar. Like her brother Jasper. These wayward brother a"&amp;"nd sister were already performed in Petri's previous novel Love to speak. But to read the spirits you do this last novel is not gelezen.Yves Petry have his book not traveled to Africa. He was too scared to get empathy with both refugees and aid workers. E"&amp;"verything is fiction, both the people, the country and the village. He chose an outpost in Africa, with only three Western members of one NGO. Here on the Greek island is a whole new world emerge alongside the ever-expanding refugee camp, where large and "&amp;"small NGOs compete and / or cooperate. A new world of mostly young people who want to improve the world through their actions. IS fighters thought their ideal found in the Caliphate. Where they could play a role in the Western world, they thought to find "&amp;"one in a new society. Also attract rescuers battle the pretext for a fight to go for a better world, but often also from dissatisfaction with governments seeking anything but ideal world and refugee issues ahead slide. For a writer this aid world is a bar"&amp;"rel full of very different stories and Yves Petry does have nice missed by being approximate off idealists to go. Yet he has a credible story to know them.It is an unusual world in which business and riots, pessimists and idealists go hand in hand. With s"&amp;"uch large groups of reinforcements is of course anything wrong, and there are also bad apples upwards. But for some reason they come, I am convinced that they are desperately needed, even if only to both the suffering of the refugees, as the life of the l"&amp;"ocals lighten maken.Yves Petri committed Gently against Western consumerism. His words to tell the story of Mark regularly tend to satire. The spirits gives food for thought and is also an entertaining novel about a man who tries himself verbeteren.Yves P"&amp;"etry - the spirits Das Mag Publisher, 2019")</f>
        <v>How to get committed to your home and secure life to leave to go to war or disaster areas to provide assistance to? Yves Petry put three different characters in order to come back here: protagonist Mark Oriental Mans draws after a failed relationship with Kristien to Africa in a refugee camp - Bilonga - as a doctor to put in for the fictitious organization Doctors Without Color. He embraces having work and the country seems to have found life mission. The conflicts are more among his colleagues, such as the philosophical landscaped former Jesuit Jeroen Ullings who likes to do his job, but not the illusion of helping people further. He sees it more as a personal battle against the Western consumer. His counterpart is Margot, a girl for whom it is sacred to refugees and Jeroen collides with its idealistic standpunten.Mark is to maintain between the two and try peace, but see two such hotheads but once harnessed to get. What line? The only one with both feet on the ground seems to be their translator and African aid Ibrahim, his country sober to smithereens sees go.I found it interesting to read a novel on NGOs: for me a whole new world, until I myself was confronted on a Greek island, where the refugees in 2015 swelled to biblical proportions. First there was the locals who helped when came from all over the world crowded people who were new, small NGOs and finally make the big NGOs dot the 'i'.Natuurlijk is the bulk of the aid workers driven by idealism . Everyone wants a better world. Of course Jeroen right that comes most to supplement to their own deficits. Therefore Mark enrolled at Doctors Without Color: for his bruised ego as man boost. He hoped to return as a reborn fighter and evidence have proved that he was not afraid to go help people in a conflict zone. Kristien however, which to some way Mark was not strong enough for her partner, had no message, her life went on and wait for Mark even came out of her head op.Hulpverleenster Margot comes as type Bilalonga the most badly off: an over-social person in whose presence you can express yourself even negative about the "important" work you do. Many refugee helpers, mostly women, have so "fanatical slant. However, they have a hidden agenda: their shaky self-esteem boost by the frail man in everything to staan.Ook Mark feels good man through the work he does. And though it is tiring work and the merciless African sun, he just enjoys the patching of sick persons, as a penance for his meaningless role in the Western world he left behind. He finally feels a person that matters. Marks relationship before Kristien was Petra who had a father disgusted him for capitalist tendencies. Now he turns his back to the wealth and hope to find himself again under the African sun. However, he runs a trauma and it is questionable whether there ever was a new Mark komen.Jeroen other hand, will not believe in the good work, but is just glad he lives in a hot mess and not in a neighborhood with neatly raked gardens, where rules dictate life. He is the man in the novel cranking you thought and you do a good think, on both the refugee and consumerism that empty-headed robots seems will lend produce readers who are familiar with Petri's work, Kristien will not be unfamiliar. Like her brother Jasper. These wayward brother and sister were already performed in Petri's previous novel Love to speak. But to read the spirits you do this last novel is not gelezen.Yves Petry have his book not traveled to Africa. He was too scared to get empathy with both refugees and aid workers. Everything is fiction, both the people, the country and the village. He chose an outpost in Africa, with only three Western members of one NGO. Here on the Greek island is a whole new world emerge alongside the ever-expanding refugee camp, where large and small NGOs compete and / or cooperate. A new world of mostly young people who want to improve the world through their actions. IS fighters thought their ideal found in the Caliphate. Where they could play a role in the Western world, they thought to find one in a new society. Also attract rescuers battle the pretext for a fight to go for a better world, but often also from dissatisfaction with governments seeking anything but ideal world and refugee issues ahead slide. For a writer this aid world is a barrel full of very different stories and Yves Petry does have nice missed by being approximate off idealists to go. Yet he has a credible story to know them.It is an unusual world in which business and riots, pessimists and idealists go hand in hand. With such large groups of reinforcements is of course anything wrong, and there are also bad apples upwards. But for some reason they come, I am convinced that they are desperately needed, even if only to both the suffering of the refugees, as the life of the locals lighten maken.Yves Petri committed Gently against Western consumerism. His words to tell the story of Mark regularly tend to satire. The spirits gives food for thought and is also an entertaining novel about a man who tries himself verbeteren.Yves Petry - the spirits Das Mag Publisher, 2019</v>
      </c>
    </row>
    <row r="1062" ht="15.75" customHeight="1">
      <c r="A1062" s="1">
        <v>1060.0</v>
      </c>
      <c r="B1062" s="3">
        <v>1.0</v>
      </c>
      <c r="C1062" s="3">
        <v>1.0</v>
      </c>
      <c r="D1062" s="3">
        <v>1.0</v>
      </c>
      <c r="E1062" s="3" t="s">
        <v>1065</v>
      </c>
      <c r="F1062" s="3" t="str">
        <f>IFERROR(__xludf.DUMMYFUNCTION("GOOGLETRANSLATE(E1062,""nl"",""en"")"),"Peter Temple Truth won the Miles Franklin Literary Award 2010. Any sniffer work on Wikipedia shows that this literary prize is awarded annually and it relates to the book that is best about life down under. Previous winners include Australian authors such"&amp;" as Tim Winton- his book Inhale 2008 published by De Geus - and Peter Carey, who was released last autumn Parrot and Olivier in America. The fact that ""thriller author"" Temple wins this prize may be best seen as evidence for the proposition that the bou"&amp;"ndary between literature and the crime genre more and more vervaagt.Waarheid takes place in Melbourne. Acting Head Homicide Steve Villani get in a short time a few difficult things on his plate, as there are: a young woman lying with broken neck in a glas"&amp;"s bath in an exclusive apartment and three dead gangsters in a car, one shot, the other two martyred. In both cases he is thwarted in various ways. The murdered young woman shows that the state of the security of the expensive, brand new apartment poor. T"&amp;"hat knowledge may deter potential buyers and therefore Villani get from higher command to proceed as discreetly as possible. They just do not say that he should drop the case, ultimately it still represents only a foreign whore, right? Something similar h"&amp;"appens to him in the three murdered gangsters, where he finds the obstruction comes from within. There critical information is leaked through which actions fall apart: why? Villani do not know and therefore Temple also allows the reader makkelijk.Waarheid"&amp;" is at times rather complicated story but the force with which Villani is put down, do you read on. Steve Villani is a very genuine person. To a cliche to say he drags the demons from his past. Privately he is anything but under control, and yes, he is la"&amp;"rgely self-blame. He grew up with his brother and stepbrother in a godforsaken native village with his single father Bob. Bob had a lot on his way to his truck and left the care of the boys over to Steve. The then small and large now Steve always felt tha"&amp;"t he was inferior masculinity of his father. Unlike his son Bob was scared to none. That attitude, he now has: the hinterland is literally ablaze, the village where Bob still lives threatened by the flames, but not evacuate its thinking on Bob's head on i"&amp;"t. He will be owned tooth and nail and if it has to defend his life. It is an additional concern for Steve, who has enough on his head in his family. His wife Laurie still lives in his home but after all Steve's sandals and after all his unwillingness to "&amp;"take responsibility for their children, they are alienated from him. She goes her own way and during most of truth about them somewhere far away on a film set where she takes care of the catering. Steve thinks their youngest daughter Lizzie is not his. If"&amp;" this fifteen year old child gets into trouble, he finds that Laurie but soon to come home to solve it. Is not his cup of tea-an does not, well then? Furthermore, Steve acting head homicide, but the feeling remains dormant that he really is in place. In t"&amp;"he past, he sometimes pinched a blind eye to colleagues who went off the road and the victims of these excesses visits him in his dreams. Guilt he still visits the old mother of a rascal who died at his arrestatie.Met all these ingredients Truth is a very"&amp;" complete book. Exciting, well prepared psychologically, without finger still raised considerable finger changes to abuses in society, with beautiful images and a beautiful language. In Steve Villani is so much potential, he'll be back hopefully again in "&amp;"a future book. (This review originally appeared on ezzulia.nl)")</f>
        <v>Peter Temple Truth won the Miles Franklin Literary Award 2010. Any sniffer work on Wikipedia shows that this literary prize is awarded annually and it relates to the book that is best about life down under. Previous winners include Australian authors such as Tim Winton- his book Inhale 2008 published by De Geus - and Peter Carey, who was released last autumn Parrot and Olivier in America. The fact that "thriller author" Temple wins this prize may be best seen as evidence for the proposition that the boundary between literature and the crime genre more and more vervaagt.Waarheid takes place in Melbourne. Acting Head Homicide Steve Villani get in a short time a few difficult things on his plate, as there are: a young woman lying with broken neck in a glass bath in an exclusive apartment and three dead gangsters in a car, one shot, the other two martyred. In both cases he is thwarted in various ways. The murdered young woman shows that the state of the security of the expensive, brand new apartment poor. That knowledge may deter potential buyers and therefore Villani get from higher command to proceed as discreetly as possible. They just do not say that he should drop the case, ultimately it still represents only a foreign whore, right? Something similar happens to him in the three murdered gangsters, where he finds the obstruction comes from within. There critical information is leaked through which actions fall apart: why? Villani do not know and therefore Temple also allows the reader makkelijk.Waarheid is at times rather complicated story but the force with which Villani is put down, do you read on. Steve Villani is a very genuine person. To a cliche to say he drags the demons from his past. Privately he is anything but under control, and yes, he is largely self-blame. He grew up with his brother and stepbrother in a godforsaken native village with his single father Bob. Bob had a lot on his way to his truck and left the care of the boys over to Steve. The then small and large now Steve always felt that he was inferior masculinity of his father. Unlike his son Bob was scared to none. That attitude, he now has: the hinterland is literally ablaze, the village where Bob still lives threatened by the flames, but not evacuate its thinking on Bob's head on it. He will be owned tooth and nail and if it has to defend his life. It is an additional concern for Steve, who has enough on his head in his family. His wife Laurie still lives in his home but after all Steve's sandals and after all his unwillingness to take responsibility for their children, they are alienated from him. She goes her own way and during most of truth about them somewhere far away on a film set where she takes care of the catering. Steve thinks their youngest daughter Lizzie is not his. If this fifteen year old child gets into trouble, he finds that Laurie but soon to come home to solve it. Is not his cup of tea-an does not, well then? Furthermore, Steve acting head homicide, but the feeling remains dormant that he really is in place. In the past, he sometimes pinched a blind eye to colleagues who went off the road and the victims of these excesses visits him in his dreams. Guilt he still visits the old mother of a rascal who died at his arrestatie.Met all these ingredients Truth is a very complete book. Exciting, well prepared psychologically, without finger still raised considerable finger changes to abuses in society, with beautiful images and a beautiful language. In Steve Villani is so much potential, he'll be back hopefully again in a future book. (This review originally appeared on ezzulia.nl)</v>
      </c>
    </row>
    <row r="1063" ht="15.75" customHeight="1">
      <c r="A1063" s="1">
        <v>1061.0</v>
      </c>
      <c r="B1063" s="3">
        <v>0.0</v>
      </c>
      <c r="C1063" s="3">
        <v>0.0</v>
      </c>
      <c r="D1063" s="3">
        <v>1.0</v>
      </c>
      <c r="E1063" s="3" t="s">
        <v>1066</v>
      </c>
      <c r="F1063" s="3" t="str">
        <f>IFERROR(__xludf.DUMMYFUNCTION("GOOGLETRANSLATE(E1063,""nl"",""en"")"),"I am I; the discovery of the self-published in 2002, is the precursor to ""The Private Other. In both books Dolph Kohnstamm writes, husband of the famous Rita Kohnstamm, the sudden breaking-awareness. Inspired by Carl Gustav Jung, who said in an interview"&amp;" that he suddenly had the insight at age eleven, ""now I'm me and not someone else's. This realization and the sudden sensation that fascinated Kohnstamm so that he now has two books on geschreven.In this second book he goes deeper into the theme 'got me'"&amp;". The whole process takes many memories of well-known but mostly unknown people together with quotes in the literature. The remembrance of the time with them as a child or young person suddenly broke through a self-awareness. Usually the I-awareness grows"&amp;" imperceptibly and gradually, but sometimes you will remember the exact moment. Later in development, this can lead to self-reflection. The self-image is usually formed after the fourth year of life. Once children themselves can think about is the basis f"&amp;"or self-reflection. Unfortunately, the phenomenon of introspection / self-reflection is discussed only superficially. Probably because you have a new book on this topic is derived from other schrijven.Het own word: as another, yet private, as arise from o"&amp;"ur own brains. It is actually the second I who can think about the thoughts of the first i. A kind of doppelganger in mind. When the other person's own manifest creates an inner dialogue. What is especially: the alter-ego or conscience. These are mostly o"&amp;"f German origin quotes, neatly translated into Dutch with the original statement there. That's very nice, because sometimes the charge in a language slightly different or clearer than the translated text. The larger font makes it easy leesbaar.Helaas cert"&amp;"ain issues, such as: how transcendent experiences, and free will is relative to own another, little explored and examples sometimes debatable. Take the example of an intensely polite self-awareness moment. A boy cycles singing along a little girl when the"&amp;" girl makes the remark: ""you have to sing that little boy."" Is this a short-breaking self-consciousness (the boy) or just simply feel yourself uncomfortable? Moreover Kohnstamm says that ""man is naturally good '(so bad). However, he has the brains in t"&amp;"he course of evolution given the option of doing absolutely focused on self-interest and let come loose. From this very interesting statement had a solid foundation misstaan.De not own another, I me an extraordinarily original title for a book that promis"&amp;"es ""a rich and varied analysis"" does not live up fully.")</f>
        <v>I am I; the discovery of the self-published in 2002, is the precursor to "The Private Other. In both books Dolph Kohnstamm writes, husband of the famous Rita Kohnstamm, the sudden breaking-awareness. Inspired by Carl Gustav Jung, who said in an interview that he suddenly had the insight at age eleven, "now I'm me and not someone else's. This realization and the sudden sensation that fascinated Kohnstamm so that he now has two books on geschreven.In this second book he goes deeper into the theme 'got me'. The whole process takes many memories of well-known but mostly unknown people together with quotes in the literature. The remembrance of the time with them as a child or young person suddenly broke through a self-awareness. Usually the I-awareness grows imperceptibly and gradually, but sometimes you will remember the exact moment. Later in development, this can lead to self-reflection. The self-image is usually formed after the fourth year of life. Once children themselves can think about is the basis for self-reflection. Unfortunately, the phenomenon of introspection / self-reflection is discussed only superficially. Probably because you have a new book on this topic is derived from other schrijven.Het own word: as another, yet private, as arise from our own brains. It is actually the second I who can think about the thoughts of the first i. A kind of doppelganger in mind. When the other person's own manifest creates an inner dialogue. What is especially: the alter-ego or conscience. These are mostly of German origin quotes, neatly translated into Dutch with the original statement there. That's very nice, because sometimes the charge in a language slightly different or clearer than the translated text. The larger font makes it easy leesbaar.Helaas certain issues, such as: how transcendent experiences, and free will is relative to own another, little explored and examples sometimes debatable. Take the example of an intensely polite self-awareness moment. A boy cycles singing along a little girl when the girl makes the remark: "you have to sing that little boy." Is this a short-breaking self-consciousness (the boy) or just simply feel yourself uncomfortable? Moreover Kohnstamm says that "man is naturally good '(so bad). However, he has the brains in the course of evolution given the option of doing absolutely focused on self-interest and let come loose. From this very interesting statement had a solid foundation misstaan.De not own another, I me an extraordinarily original title for a book that promises "a rich and varied analysis" does not live up fully.</v>
      </c>
    </row>
    <row r="1064" ht="15.75" customHeight="1">
      <c r="A1064" s="1">
        <v>1062.0</v>
      </c>
      <c r="B1064" s="3">
        <v>1.0</v>
      </c>
      <c r="C1064" s="3">
        <v>1.0</v>
      </c>
      <c r="D1064" s="3">
        <v>1.0</v>
      </c>
      <c r="E1064" s="3" t="s">
        <v>1067</v>
      </c>
      <c r="F1064" s="3" t="str">
        <f>IFERROR(__xludf.DUMMYFUNCTION("GOOGLETRANSLATE(E1064,""nl"",""en"")"),"And yes, Britt-Marie from ""Grandma sent me to say she's sorry (the last book of Backman) is back! Had she only modest roll, she has now risen to the main character of the book, so we seem to be dealing with a true spin-off. Regarding the kind of story an"&amp;"d the accompanying feeling, does this book about Britt-Marie, however, especially concerning ""A man Ove called '(Back Mans first book) .Britt-Marie is a nagging older woman, she has her husband Kent quit and enters the hamlet of Borg. Nilly they will coa"&amp;"ch a small team footballing youth. Gently to know Borg and his people conquer the heart of Britt-Marie to. Meanwhile the reader a bit about Britt-Marie finds out how youth saw her out, her marriage, her dreams ... Initially know the book you do not really"&amp;" drag along, too much repetition and made funny. But then the story gets suddenly more depth, you get to know the characters better and then it turns out that not everything is what it seems, typically Backman. Beautiful sentences, philosophical statement"&amp;"s, all in a very accessible style of writing and simple language. (This last comment is based on the original version, no idea how the book arrives in Dutch).")</f>
        <v>And yes, Britt-Marie from "Grandma sent me to say she's sorry (the last book of Backman) is back! Had she only modest roll, she has now risen to the main character of the book, so we seem to be dealing with a true spin-off. Regarding the kind of story and the accompanying feeling, does this book about Britt-Marie, however, especially concerning "A man Ove called '(Back Mans first book) .Britt-Marie is a nagging older woman, she has her husband Kent quit and enters the hamlet of Borg. Nilly they will coach a small team footballing youth. Gently to know Borg and his people conquer the heart of Britt-Marie to. Meanwhile the reader a bit about Britt-Marie finds out how youth saw her out, her marriage, her dreams ... Initially know the book you do not really drag along, too much repetition and made funny. But then the story gets suddenly more depth, you get to know the characters better and then it turns out that not everything is what it seems, typically Backman. Beautiful sentences, philosophical statements, all in a very accessible style of writing and simple language. (This last comment is based on the original version, no idea how the book arrives in Dutch).</v>
      </c>
    </row>
    <row r="1065" ht="15.75" customHeight="1">
      <c r="A1065" s="1">
        <v>1063.0</v>
      </c>
      <c r="B1065" s="3">
        <v>1.0</v>
      </c>
      <c r="C1065" s="3">
        <v>1.0</v>
      </c>
      <c r="D1065" s="3">
        <v>1.0</v>
      </c>
      <c r="E1065" s="3" t="s">
        <v>1068</v>
      </c>
      <c r="F1065" s="3" t="str">
        <f>IFERROR(__xludf.DUMMYFUNCTION("GOOGLETRANSLATE(E1065,""nl"",""en"")"),"The prologue sets MJ Arlidge things right on edge. The devilish dilemma she dishes out her character does the reader think about what choice would you make and how it affects the other person is on that. With a plot that rages at high speed you will be ta"&amp;"ken as a reader in the research of Helen Grace and her team. The short chapters Arlidge can quickly switch between the different storylines to keep you constantly fascinated and gets served a cliffhanger with regularity. Until the last page Pauliene miene"&amp;" moe remains exciting part played by the emotions Arlidge it. Helen Grace is a remarkable woman with two very different sides that the reader gets into the picture. Through her both in her work and in her private life to put down the contrast is even more"&amp;" apparent, Grace gets more depth and become a character that certainly can bring some books. Her team members Mark and Charlie have in this book a bigger role and Arlidge has also deepened them. The victims where necessary elaborated but there is much les"&amp;"s emphasis on and it fits well into the story. Alpine miene moe is a debut thriller which cries out for a sequel and happy are part 2 Beep said the mouse and part 3 Pick a rose already in the shop and is the fourth part Klikspaan already announced.")</f>
        <v>The prologue sets MJ Arlidge things right on edge. The devilish dilemma she dishes out her character does the reader think about what choice would you make and how it affects the other person is on that. With a plot that rages at high speed you will be taken as a reader in the research of Helen Grace and her team. The short chapters Arlidge can quickly switch between the different storylines to keep you constantly fascinated and gets served a cliffhanger with regularity. Until the last page Pauliene miene moe remains exciting part played by the emotions Arlidge it. Helen Grace is a remarkable woman with two very different sides that the reader gets into the picture. Through her both in her work and in her private life to put down the contrast is even more apparent, Grace gets more depth and become a character that certainly can bring some books. Her team members Mark and Charlie have in this book a bigger role and Arlidge has also deepened them. The victims where necessary elaborated but there is much less emphasis on and it fits well into the story. Alpine miene moe is a debut thriller which cries out for a sequel and happy are part 2 Beep said the mouse and part 3 Pick a rose already in the shop and is the fourth part Klikspaan already announced.</v>
      </c>
    </row>
    <row r="1066" ht="15.75" customHeight="1">
      <c r="A1066" s="1">
        <v>1064.0</v>
      </c>
      <c r="B1066" s="3">
        <v>1.0</v>
      </c>
      <c r="C1066" s="3">
        <v>1.0</v>
      </c>
      <c r="D1066" s="3">
        <v>1.0</v>
      </c>
      <c r="E1066" s="3" t="s">
        <v>1069</v>
      </c>
      <c r="F1066" s="3" t="str">
        <f>IFERROR(__xludf.DUMMYFUNCTION("GOOGLETRANSLATE(E1066,""nl"",""en"")"),"Number blz376 read for ""Hebban Reading Challenge 2016, a non-fiction book"" An extraordinary book where I've often thought really something my perhaps would do well. They scan my limits teaches many people also know people they know them, they will becom"&amp;"e in everyday life against them had certainly been no friend. Really great respect for her. From the moment you start reading, you are immediately drawn into her adventure. Her little shoes. Her backpack veeeeeel weighs too heavily. Too hot, too cold, exc"&amp;"essive rain falling down etc. really an autobiographical story. What everyone should read. Definitely go looking for the film.http: //infoboeken.blogspot.be/2016/07/cheryl-strayed.html")</f>
        <v>Number blz376 read for "Hebban Reading Challenge 2016, a non-fiction book" An extraordinary book where I've often thought really something my perhaps would do well. They scan my limits teaches many people also know people they know them, they will become in everyday life against them had certainly been no friend. Really great respect for her. From the moment you start reading, you are immediately drawn into her adventure. Her little shoes. Her backpack veeeeeel weighs too heavily. Too hot, too cold, excessive rain falling down etc. really an autobiographical story. What everyone should read. Definitely go looking for the film.http: //infoboeken.blogspot.be/2016/07/cheryl-strayed.html</v>
      </c>
    </row>
    <row r="1067" ht="15.75" customHeight="1">
      <c r="A1067" s="1">
        <v>1065.0</v>
      </c>
      <c r="B1067" s="3">
        <v>1.0</v>
      </c>
      <c r="C1067" s="3">
        <v>1.0</v>
      </c>
      <c r="D1067" s="3">
        <v>1.0</v>
      </c>
      <c r="E1067" s="3" t="s">
        <v>1070</v>
      </c>
      <c r="F1067" s="3" t="str">
        <f>IFERROR(__xludf.DUMMYFUNCTION("GOOGLETRANSLATE(E1067,""nl"",""en"")"),"Carry On follow Simon Snow in his final year at Watford. A school where you only be admitted if you own magic. And very recognizable begins his journey to school on September 1st. Right from the beginning grabs Rainbow Rowell's story well. She pulls you i"&amp;"nto a familiar world. Part of a world that is very recognizable from the books of J.K. Rowling. Of course there are some differences in the use of the book has magie.Al 500blz almost no time lapse. Everything is in this book. Very nice that no series begi"&amp;"ns where the others end. It's also very nice that it's all about language. Something readers solidify at it. Words have power .... Words. Language. Spreken.De way Rainbow Rowell switch between characters is very fine. This gives you great insight what abo"&amp;"ut the character. She has worked beautifully here and therefore there are not too many and not too few people speak and the story remains clear. Without really leaps back and forth in the tijd.Carry On Rainbow Rowell has surprised positively. That means t"&amp;"hat Eleanor &amp; Park, Fangirl also come on my reading list.")</f>
        <v>Carry On follow Simon Snow in his final year at Watford. A school where you only be admitted if you own magic. And very recognizable begins his journey to school on September 1st. Right from the beginning grabs Rainbow Rowell's story well. She pulls you into a familiar world. Part of a world that is very recognizable from the books of J.K. Rowling. Of course there are some differences in the use of the book has magie.Al 500blz almost no time lapse. Everything is in this book. Very nice that no series begins where the others end. It's also very nice that it's all about language. Something readers solidify at it. Words have power .... Words. Language. Spreken.De way Rainbow Rowell switch between characters is very fine. This gives you great insight what about the character. She has worked beautifully here and therefore there are not too many and not too few people speak and the story remains clear. Without really leaps back and forth in the tijd.Carry On Rainbow Rowell has surprised positively. That means that Eleanor &amp; Park, Fangirl also come on my reading list.</v>
      </c>
    </row>
    <row r="1068" ht="15.75" customHeight="1">
      <c r="A1068" s="1">
        <v>1066.0</v>
      </c>
      <c r="B1068" s="3">
        <v>0.0</v>
      </c>
      <c r="C1068" s="3">
        <v>1.0</v>
      </c>
      <c r="D1068" s="3">
        <v>1.0</v>
      </c>
      <c r="E1068" s="3" t="s">
        <v>1071</v>
      </c>
      <c r="F1068" s="3" t="str">
        <f>IFERROR(__xludf.DUMMYFUNCTION("GOOGLETRANSLATE(E1068,""nl"",""en"")"),"10 Feb 2011 In the book The girl from the train Irma Joubert tells the life of Gretl. She escaped in 1944 from the train that her Mother, Grandma, sister Elza and herself transported to Auswitch Poland. After wandering through the woods Gretl reaches a fa"&amp;"mily where they will be picked up by Jacob Kowalski. they can not after the war more remain at the Jacob Kowalski family and she is taken to an orphanage in Germany. They will be chosen to go to South Africa. She is adopted by Kate and Bernard Neethling.G"&amp;"retl experiencing a warm welcome in South Africa. They can develop well and experiencing a lot of love from her new family. Her past remains strong presence in her dreams and regularly causes nachtmerries.Het girl from the train is a novel based on true e"&amp;"vents. The experience of one little girl the horrors and consequences are visible from the second Wereldoorlog.De writer Irma Joubert is from South Africa and the tone of her spoken language is reflected in the book. It has led to sometimes simple and chi"&amp;"ldlike language. This is detrimental to the story because it lacks profundity. Although the given facts expecting to elicit a great book shows that unfortunately somewhat disappointing in the manner in which the writer tells the story. Sometimes told by h"&amp;"er language, the story sometimes delayed because too extensively about events that refused only of interest to Gretl. As the uprising in Warsaw, the lengthy arrival Gretz in South Africa and post-war experiences of Jacob in Poland. Finally, the belief has"&amp;" much influence on the story Gretl. It gives the novel a little old fashioned, and also gives the impression that the book is ""not of this time."" Still, I've read the book Girl from the train often fascinated, I wanted to know how the life of Gretl has "&amp;"expired.")</f>
        <v>10 Feb 2011 In the book The girl from the train Irma Joubert tells the life of Gretl. She escaped in 1944 from the train that her Mother, Grandma, sister Elza and herself transported to Auswitch Poland. After wandering through the woods Gretl reaches a family where they will be picked up by Jacob Kowalski. they can not after the war more remain at the Jacob Kowalski family and she is taken to an orphanage in Germany. They will be chosen to go to South Africa. She is adopted by Kate and Bernard Neethling.Gretl experiencing a warm welcome in South Africa. They can develop well and experiencing a lot of love from her new family. Her past remains strong presence in her dreams and regularly causes nachtmerries.Het girl from the train is a novel based on true events. The experience of one little girl the horrors and consequences are visible from the second Wereldoorlog.De writer Irma Joubert is from South Africa and the tone of her spoken language is reflected in the book. It has led to sometimes simple and childlike language. This is detrimental to the story because it lacks profundity. Although the given facts expecting to elicit a great book shows that unfortunately somewhat disappointing in the manner in which the writer tells the story. Sometimes told by her language, the story sometimes delayed because too extensively about events that refused only of interest to Gretl. As the uprising in Warsaw, the lengthy arrival Gretz in South Africa and post-war experiences of Jacob in Poland. Finally, the belief has much influence on the story Gretl. It gives the novel a little old fashioned, and also gives the impression that the book is "not of this time." Still, I've read the book Girl from the train often fascinated, I wanted to know how the life of Gretl has expired.</v>
      </c>
    </row>
    <row r="1069" ht="15.75" customHeight="1">
      <c r="A1069" s="1">
        <v>1067.0</v>
      </c>
      <c r="B1069" s="3">
        <v>1.0</v>
      </c>
      <c r="C1069" s="3">
        <v>1.0</v>
      </c>
      <c r="D1069" s="3">
        <v>1.0</v>
      </c>
      <c r="E1069" s="3" t="s">
        <v>1072</v>
      </c>
      <c r="F1069" s="3" t="str">
        <f>IFERROR(__xludf.DUMMYFUNCTION("GOOGLETRANSLATE(E1069,""nl"",""en"")"),"Anne is a psychologist in a group. During the opening of the practice she meets a nice man, Guido whom she later goes strangely and her friend. He tells her that he comes from Belgium, Maaseik. They live together, with the result that her marriage with he"&amp;"r husband Nicolas strandt.Vanuit her practice she runs to her house. At that time there also naartoe.Vlak Guido at home is suddenly a girl on the road. Anne could luckily escape the girl at the last minute. Immediately afterwards Guido plaatse.Guido also "&amp;"appears to bear the girl in the house and puts her on the couch. The girl responds strange. With difficulty Anne will hear a name. Anna decides that the girl that night still sleeping in her house. That night Anne and Guido make it cozy, and Anna because "&amp;"drinking lots of wine falls into a deep sleep. Later shows that Guido has its gedrogeerd.De next day both the girl and Guido disappeared. Anne tries to get contact with Guido to an outdoor center, World Survival runs. Because they receive no response she "&amp;"enlists the help of his friend Tomas. Tomas made in the center Guido hand and strive services and get paid for it. Tomas given Anne a message. They therefore decided to go to Survival World, where they shot Tomas finds. Appeared at the police lying and no"&amp;"t telling the story of Anna meisje.De it encountered on the mystery leads to investigation of Detective Vasquez. He has asked to finance, among other things how Guido Survival World. Then at Anne Vasquez tells the story of the girl on the way. After resea"&amp;"rch was Anne discovers the real name of the girl. Her name is Mary Blondin. That tells it later Vasques.Na visiting her family Anne drives home. At home she does not trust it. Anne gets shot and managed to escape. She then looks at her ex-husband Nicolas "&amp;"protection. Everything there remained the same and that distresses her. Immediately she starts taking with his car. It appears that Guido has plundered their joint bank account. Therefore, it sees itself compelled to take money from the group practice, wh"&amp;"ich she is treasurer. Money buys stuff and rent another car. the car of Nicolas she returned late brengen.Anne decides to go further in research. To this end she goes to Belgium, where they belong to civil affairs given that Guido provided by it not to oc"&amp;"cur. In Belgium Anne Vasquez receives an email with the message that research has shown that the DNA of Guido and Mara Blondin matches. Mara is a child of Guido.Anne call the mother of Mara, Gina Pradel. Gina says Remco one is the father of Mara. Gina als"&amp;"o Remco told at the time in prison, where he sat, hanged and dead. Anne does not leave it sit and goes looking for the football club where Guido would have played football. Anne makes the bar a picture of Guido, and he is recognized by an employee of the "&amp;"bar. Remco appears to have a brother Victor. Anne is looking for the house of an aunt of Guido. There they will find the dog Guido. Guido can not be far away as Anne. Anne does not exceed that of Guido Remco, but Victor. According to Victor Guido is not d"&amp;"ead. The Prosecution Remco a deal, provided it included in a witness protection program and a false identity. Anne Guido receives a text message to meet him at the St. Servaas Bridge in Maastricht. Way there she is haunted by a van. She feels that van to "&amp;"discard. At the bridge she meets Guido, dressed in a bear suit. Indeed, it is carnival. Guido asked her to follow a café. There they overwhelmed Guido many questions. Guido tells her with his brother Victor as a contractor in Amsterdam having worked for a"&amp;" criminal Ben Saleh. But later bodyguard and driver. Guido Gina, the mother of Mara, met in a show where Ben Saleh had put a lot of money. The café will be shot on Guido, but he manages to escape. Outside Guido is shot down and removed. There followed man"&amp;"y developments. This leads to Guido again be included in a witness protection program. That includes Anne.")</f>
        <v>Anne is a psychologist in a group. During the opening of the practice she meets a nice man, Guido whom she later goes strangely and her friend. He tells her that he comes from Belgium, Maaseik. They live together, with the result that her marriage with her husband Nicolas strandt.Vanuit her practice she runs to her house. At that time there also naartoe.Vlak Guido at home is suddenly a girl on the road. Anne could luckily escape the girl at the last minute. Immediately afterwards Guido plaatse.Guido also appears to bear the girl in the house and puts her on the couch. The girl responds strange. With difficulty Anne will hear a name. Anna decides that the girl that night still sleeping in her house. That night Anne and Guido make it cozy, and Anna because drinking lots of wine falls into a deep sleep. Later shows that Guido has its gedrogeerd.De next day both the girl and Guido disappeared. Anne tries to get contact with Guido to an outdoor center, World Survival runs. Because they receive no response she enlists the help of his friend Tomas. Tomas made in the center Guido hand and strive services and get paid for it. Tomas given Anne a message. They therefore decided to go to Survival World, where they shot Tomas finds. Appeared at the police lying and not telling the story of Anna meisje.De it encountered on the mystery leads to investigation of Detective Vasquez. He has asked to finance, among other things how Guido Survival World. Then at Anne Vasquez tells the story of the girl on the way. After research was Anne discovers the real name of the girl. Her name is Mary Blondin. That tells it later Vasques.Na visiting her family Anne drives home. At home she does not trust it. Anne gets shot and managed to escape. She then looks at her ex-husband Nicolas protection. Everything there remained the same and that distresses her. Immediately she starts taking with his car. It appears that Guido has plundered their joint bank account. Therefore, it sees itself compelled to take money from the group practice, which she is treasurer. Money buys stuff and rent another car. the car of Nicolas she returned late brengen.Anne decides to go further in research. To this end she goes to Belgium, where they belong to civil affairs given that Guido provided by it not to occur. In Belgium Anne Vasquez receives an email with the message that research has shown that the DNA of Guido and Mara Blondin matches. Mara is a child of Guido.Anne call the mother of Mara, Gina Pradel. Gina says Remco one is the father of Mara. Gina also Remco told at the time in prison, where he sat, hanged and dead. Anne does not leave it sit and goes looking for the football club where Guido would have played football. Anne makes the bar a picture of Guido, and he is recognized by an employee of the bar. Remco appears to have a brother Victor. Anne is looking for the house of an aunt of Guido. There they will find the dog Guido. Guido can not be far away as Anne. Anne does not exceed that of Guido Remco, but Victor. According to Victor Guido is not dead. The Prosecution Remco a deal, provided it included in a witness protection program and a false identity. Anne Guido receives a text message to meet him at the St. Servaas Bridge in Maastricht. Way there she is haunted by a van. She feels that van to discard. At the bridge she meets Guido, dressed in a bear suit. Indeed, it is carnival. Guido asked her to follow a café. There they overwhelmed Guido many questions. Guido tells her with his brother Victor as a contractor in Amsterdam having worked for a criminal Ben Saleh. But later bodyguard and driver. Guido Gina, the mother of Mara, met in a show where Ben Saleh had put a lot of money. The café will be shot on Guido, but he manages to escape. Outside Guido is shot down and removed. There followed many developments. This leads to Guido again be included in a witness protection program. That includes Anne.</v>
      </c>
    </row>
    <row r="1070" ht="15.75" customHeight="1">
      <c r="A1070" s="1">
        <v>1068.0</v>
      </c>
      <c r="B1070" s="3">
        <v>1.0</v>
      </c>
      <c r="C1070" s="3">
        <v>1.0</v>
      </c>
      <c r="D1070" s="3">
        <v>1.0</v>
      </c>
      <c r="E1070" s="3" t="s">
        <v>1073</v>
      </c>
      <c r="F1070" s="3" t="str">
        <f>IFERROR(__xludf.DUMMYFUNCTION("GOOGLETRANSLATE(E1070,""nl"",""en"")"),"""I thought I had as my reasons, but not subsequently proved to be good reasons. Because you should never lose contact with people in your life that are important for you to hear. There is no excuse for it. ""Some stories linger for their stylistic splend"&amp;"or. Other stories are not disappearing because of their fascinating subject. And some stories ... tjah that just do not disappear. The apple pie of hope Sarah Moore Fitzgerald has no great weltschmertz, no overkill details and no stylistic wonders. The st"&amp;"ory lingers because of its simplicity and emotional appeal. Just because it is so beautiful. ""And so it was that everyone began to accept the unacceptable."" Moore Fitzgerald begins her story with the return of Meg. Meg is the memorial of her best friend"&amp;" Oscar. When recalled that Oscars best girlfriend will come forward, she is surprised: she knows nothing. However, it is Paloma and collapsed Megs world in.Vervolgens the author takes us back in time. Meg and Oscar are inseparable when Meg learns that wan"&amp;"t to emigrate her parents. There's nothing to do but leave Oscar. With the promise that they leave each will write Meg. Almost immediately Paloma comes into the picture, the girl Meg house rents. She makes contact with Oscar and brings the contact between"&amp;" Meg and Oscar gevaar.De pie of hope is characterized by evocative. Often used Moore Fitzgerald beautiful equations to reinforce to her story: ""A wagonload was new insights proliferate like weeds that threatened to suffocate me in me."" In addition, the "&amp;"composition does wonders. Not only does the author plays functionally over time, thereby giving readers information advantage, they also change at the right times of the characters. Both Meg and Oscar can tell you about the events, the thoughts and feelin"&amp;"gs are worked out very well. Moore Fitzgerald know in many senses implicit and explicit emotional process, thereby pulls the reader into the story: ""My bike and I flew the pier off, and together we fell into the sea ... the cold, vast sea that is not ser"&amp;"ved or living boys plunge in its waters or not. ""Meg and Oscar talk about their lives at the time they were separated. The detailed descriptions Moore Fitzgerald makes both protagonists real characters; people of flesh and blood. Both Meg and Oscar shows"&amp;" sadness, love, joy and fear: human characteristics. In addition, various thoughts and feelings are realistic. or in the whole, the characterization of both characters is as good from the verf.Paloma has a somewhat predictable role. From the moment that t"&amp;"his young woman comes into view, you get the reader suspicious. Unfortunately, it appears that - in the book of Fitzgerald Moore - seems bypassing predictable present difficult: Paloma is a classic example. Jammer.Toch Paloma does not really detract from "&amp;"the apple pie of hope. The stylistic success of the story, the good effect of the other characters and engaging, realistic themes will make the book a success is.Moore Fitzgerald takes you on an emotional roller coaster where humor, sadness, love and fear"&amp;" are discussed; according to several current and important topics. All this combines them with gorgeous formulations that do mention the typical Paloma quickly. ""If I've learned one thing about peace, then it is that it is not always good. Peace is fragi"&amp;"le and ugly and wrong. A peace that is based on lies is not a good peace. """)</f>
        <v>"I thought I had as my reasons, but not subsequently proved to be good reasons. Because you should never lose contact with people in your life that are important for you to hear. There is no excuse for it. "Some stories linger for their stylistic splendor. Other stories are not disappearing because of their fascinating subject. And some stories ... tjah that just do not disappear. The apple pie of hope Sarah Moore Fitzgerald has no great weltschmertz, no overkill details and no stylistic wonders. The story lingers because of its simplicity and emotional appeal. Just because it is so beautiful. "And so it was that everyone began to accept the unacceptable." Moore Fitzgerald begins her story with the return of Meg. Meg is the memorial of her best friend Oscar. When recalled that Oscars best girlfriend will come forward, she is surprised: she knows nothing. However, it is Paloma and collapsed Megs world in.Vervolgens the author takes us back in time. Meg and Oscar are inseparable when Meg learns that want to emigrate her parents. There's nothing to do but leave Oscar. With the promise that they leave each will write Meg. Almost immediately Paloma comes into the picture, the girl Meg house rents. She makes contact with Oscar and brings the contact between Meg and Oscar gevaar.De pie of hope is characterized by evocative. Often used Moore Fitzgerald beautiful equations to reinforce to her story: "A wagonload was new insights proliferate like weeds that threatened to suffocate me in me." In addition, the composition does wonders. Not only does the author plays functionally over time, thereby giving readers information advantage, they also change at the right times of the characters. Both Meg and Oscar can tell you about the events, the thoughts and feelings are worked out very well. Moore Fitzgerald know in many senses implicit and explicit emotional process, thereby pulls the reader into the story: "My bike and I flew the pier off, and together we fell into the sea ... the cold, vast sea that is not served or living boys plunge in its waters or not. "Meg and Oscar talk about their lives at the time they were separated. The detailed descriptions Moore Fitzgerald makes both protagonists real characters; people of flesh and blood. Both Meg and Oscar shows sadness, love, joy and fear: human characteristics. In addition, various thoughts and feelings are realistic. or in the whole, the characterization of both characters is as good from the verf.Paloma has a somewhat predictable role. From the moment that this young woman comes into view, you get the reader suspicious. Unfortunately, it appears that - in the book of Fitzgerald Moore - seems bypassing predictable present difficult: Paloma is a classic example. Jammer.Toch Paloma does not really detract from the apple pie of hope. The stylistic success of the story, the good effect of the other characters and engaging, realistic themes will make the book a success is.Moore Fitzgerald takes you on an emotional roller coaster where humor, sadness, love and fear are discussed; according to several current and important topics. All this combines them with gorgeous formulations that do mention the typical Paloma quickly. "If I've learned one thing about peace, then it is that it is not always good. Peace is fragile and ugly and wrong. A peace that is based on lies is not a good peace. "</v>
      </c>
    </row>
    <row r="1071" ht="15.75" customHeight="1">
      <c r="A1071" s="1">
        <v>1069.0</v>
      </c>
      <c r="B1071" s="3">
        <v>1.0</v>
      </c>
      <c r="C1071" s="3">
        <v>0.0</v>
      </c>
      <c r="D1071" s="3">
        <v>0.0</v>
      </c>
      <c r="E1071" s="3" t="s">
        <v>1074</v>
      </c>
      <c r="F1071" s="3" t="str">
        <f>IFERROR(__xludf.DUMMYFUNCTION("GOOGLETRANSLATE(E1071,""nl"",""en"")"),"Within this review are spoilers and my unvarnished opinions for! Review 5 # Had already read Suzanne Vermeer and was then also not a fan and will never spend a penny on its books, but this book I had won the friends lottery I have a personal rule. The rul"&amp;"e is that every book in my possession and I get a chance readout him. Can you tell when I'm done with this book, I'm going to sell or doneren.Het story: The Dutch vlog star Emma Zomeren is on the French Riviera on vacation when she befriends the Italian t"&amp;"wins Alessandro and Sofia Onesti. The two scions of a wealthy family invite her to go to Monaco, where Onesti have a penthouse, and Emma takes the offer with both hands. The following days will by Emma in unprecedented luxury - fabulous dinners at restaur"&amp;"ants, parties on the most expensive yachts and every night at the casino. But when they wake up one morning, turns the penthouse to be emptied and Alessandro Sofia and no trace. When Emma goes to research and makes some shocking discoveries about the twin"&amp;"s, the only thing is just weirder. Her own life is here at stake too ...! Spoiler Alert! As always with bad thrillers (if you can call it a thriller) I came very quickly figure out where the story would be about. Already on page 30 I was able to predict w"&amp;"hat was going gebeuren.Emma meets a handsome Italian who helps her with a purse snatcher (if you do not see that it rigged ...) two seconds later she also meets are equally 'sister '' and will be invited to the festival. Emma then do childish, because the"&amp;" twins no pictures let's make wants and then she says, '' I have a feeling that you do not trust me. """" Umm, you know each other a few uur.Dan she is invited to join to Monaco and she says yes. What do you mean stupid and naive. You're not going with st"&amp;"rangers along !? A vlog star journalist wants to be in my opinion a bit smarter these people just to vertrouwen.Van front to back, left to right you die thrown by expensive brands. Gucci, Prada, Louis Vuitton, Bugatti etc. It looked like an advertisement "&amp;"for expensive fashion brand each and every expensive gadget that only exists on the world.And surprise surprise, Emma has been used in a scam. She really had a hidden camera in her watch need to see that the twins are not kosher waren.Een lot of stupid ac"&amp;"tions of its later and met a real Onesti (Tomasso) which is going to help her, she is with him ontvoerd.En what a surprise (not) was to hear the twins Sofia and Allesandro actually Sacha and Michelle called and the professional thieves who had to steal so"&amp;"mething in order and Emma it tightly with zeulden.Het all walks of course. A corrupt cardinal, a fraud, blackmail etc. Emma should remain silent and attract the blame. Nobody can interest someone has trauma or his / her life / work perhaps ruined. As long"&amp;" as the Vatican again positive staan.En comes into the picture then there is a '' romantic '' turn at the end of the book. Tomasso's in love with Emma and kisses her (someone a bucket for me?) Conclusion: Suzanne Vermeer is not my schrijfster.Dit was not "&amp;"a thriller, for me it was more a comedy.Het end was pretty boring, there read a bit over .Cheen")</f>
        <v>Within this review are spoilers and my unvarnished opinions for! Review 5 # Had already read Suzanne Vermeer and was then also not a fan and will never spend a penny on its books, but this book I had won the friends lottery I have a personal rule. The rule is that every book in my possession and I get a chance readout him. Can you tell when I'm done with this book, I'm going to sell or doneren.Het story: The Dutch vlog star Emma Zomeren is on the French Riviera on vacation when she befriends the Italian twins Alessandro and Sofia Onesti. The two scions of a wealthy family invite her to go to Monaco, where Onesti have a penthouse, and Emma takes the offer with both hands. The following days will by Emma in unprecedented luxury - fabulous dinners at restaurants, parties on the most expensive yachts and every night at the casino. But when they wake up one morning, turns the penthouse to be emptied and Alessandro Sofia and no trace. When Emma goes to research and makes some shocking discoveries about the twins, the only thing is just weirder. Her own life is here at stake too ...! Spoiler Alert! As always with bad thrillers (if you can call it a thriller) I came very quickly figure out where the story would be about. Already on page 30 I was able to predict what was going gebeuren.Emma meets a handsome Italian who helps her with a purse snatcher (if you do not see that it rigged ...) two seconds later she also meets are equally 'sister '' and will be invited to the festival. Emma then do childish, because the twins no pictures let's make wants and then she says, '' I have a feeling that you do not trust me. "" Umm, you know each other a few uur.Dan she is invited to join to Monaco and she says yes. What do you mean stupid and naive. You're not going with strangers along !? A vlog star journalist wants to be in my opinion a bit smarter these people just to vertrouwen.Van front to back, left to right you die thrown by expensive brands. Gucci, Prada, Louis Vuitton, Bugatti etc. It looked like an advertisement for expensive fashion brand each and every expensive gadget that only exists on the world.And surprise surprise, Emma has been used in a scam. She really had a hidden camera in her watch need to see that the twins are not kosher waren.Een lot of stupid actions of its later and met a real Onesti (Tomasso) which is going to help her, she is with him ontvoerd.En what a surprise (not) was to hear the twins Sofia and Allesandro actually Sacha and Michelle called and the professional thieves who had to steal something in order and Emma it tightly with zeulden.Het all walks of course. A corrupt cardinal, a fraud, blackmail etc. Emma should remain silent and attract the blame. Nobody can interest someone has trauma or his / her life / work perhaps ruined. As long as the Vatican again positive staan.En comes into the picture then there is a '' romantic '' turn at the end of the book. Tomasso's in love with Emma and kisses her (someone a bucket for me?) Conclusion: Suzanne Vermeer is not my schrijfster.Dit was not a thriller, for me it was more a comedy.Het end was pretty boring, there read a bit over .Cheen</v>
      </c>
    </row>
    <row r="1072" ht="15.75" customHeight="1">
      <c r="A1072" s="1">
        <v>1070.0</v>
      </c>
      <c r="B1072" s="3">
        <v>1.0</v>
      </c>
      <c r="C1072" s="3">
        <v>1.0</v>
      </c>
      <c r="D1072" s="3">
        <v>1.0</v>
      </c>
      <c r="E1072" s="3" t="s">
        <v>1075</v>
      </c>
      <c r="F1072" s="3" t="str">
        <f>IFERROR(__xludf.DUMMYFUNCTION("GOOGLETRANSLATE(E1072,""nl"",""en"")"),"Upon seeing Arthur Nebe on the cover you do not expect immediately a man who had been able to make many people murder, let alone assassinate Hitler. He looks too soft to off. Yet you know instantly thanks to the pictures on the cover that the book will ga"&amp;"an.Op an exciting and easy way to tell Kevin Prenger 'mask mass murderer' the story of Arthur Nebe. He shows who and what he was. He not only conspired against Hitler, but he has more on his conscience. How there came to join the Nazi party to join, what "&amp;"were his motives, how his career progressed, how he thought later about what happened, how he experienced, what he has on his conscience, which his reason for joining the group who wanted to assassinate Hitler. You will also find out how others, like some"&amp;" of his colleagues about him dachten.Het is not only the story of Arthur Nebe, but also about the Second World War. How it started. How to set up with lies people against one another and spoke to Jews and Gypsies to persecute and murder, why and how Polan"&amp;"d was aangevallen.Lees further https://surfingann.blogspot.nl/2018/03/het-masker-van -the-mass murderer-kevin.html.")</f>
        <v>Upon seeing Arthur Nebe on the cover you do not expect immediately a man who had been able to make many people murder, let alone assassinate Hitler. He looks too soft to off. Yet you know instantly thanks to the pictures on the cover that the book will gaan.Op an exciting and easy way to tell Kevin Prenger 'mask mass murderer' the story of Arthur Nebe. He shows who and what he was. He not only conspired against Hitler, but he has more on his conscience. How there came to join the Nazi party to join, what were his motives, how his career progressed, how he thought later about what happened, how he experienced, what he has on his conscience, which his reason for joining the group who wanted to assassinate Hitler. You will also find out how others, like some of his colleagues about him dachten.Het is not only the story of Arthur Nebe, but also about the Second World War. How it started. How to set up with lies people against one another and spoke to Jews and Gypsies to persecute and murder, why and how Poland was aangevallen.Lees further https://surfingann.blogspot.nl/2018/03/het-masker-van -the-mass murderer-kevin.html.</v>
      </c>
    </row>
    <row r="1073" ht="15.75" customHeight="1">
      <c r="A1073" s="1">
        <v>1071.0</v>
      </c>
      <c r="B1073" s="3">
        <v>1.0</v>
      </c>
      <c r="C1073" s="3">
        <v>0.0</v>
      </c>
      <c r="D1073" s="3">
        <v>0.0</v>
      </c>
      <c r="E1073" s="3" t="s">
        <v>1076</v>
      </c>
      <c r="F1073" s="3" t="str">
        <f>IFERROR(__xludf.DUMMYFUNCTION("GOOGLETRANSLATE(E1073,""nl"",""en"")"),"Quite exciting, this story with all its flashbacks and memories, intriguing characters and a tangled protagonist. Ultimately the reader through that protagonist remembers all sorts of spectacular events, even things that never occurred. Then it obviously "&amp;"comes down to: what is real and what is not that n accumulation of unreliable figures plus an unreliable narrator, with the same protagonist Annie Powers, that's a bit much?. This way there is no one we can believe.")</f>
        <v>Quite exciting, this story with all its flashbacks and memories, intriguing characters and a tangled protagonist. Ultimately the reader through that protagonist remembers all sorts of spectacular events, even things that never occurred. Then it obviously comes down to: what is real and what is not that n accumulation of unreliable figures plus an unreliable narrator, with the same protagonist Annie Powers, that's a bit much?. This way there is no one we can believe.</v>
      </c>
    </row>
    <row r="1074" ht="15.75" customHeight="1">
      <c r="A1074" s="1">
        <v>1072.0</v>
      </c>
      <c r="B1074" s="3">
        <v>0.0</v>
      </c>
      <c r="C1074" s="3">
        <v>0.0</v>
      </c>
      <c r="D1074" s="3">
        <v>1.0</v>
      </c>
      <c r="E1074" s="3" t="s">
        <v>1077</v>
      </c>
      <c r="F1074" s="3" t="str">
        <f>IFERROR(__xludf.DUMMYFUNCTION("GOOGLETRANSLATE(E1074,""nl"",""en"")"),"The ninth meeting with Lincoln Rhyme as another family birthday: you greet each other very much, too quickly bored the calibrated talks begin. Of course, the almost completely cripple Rhyme almost the ultimate detective of the past decade. And certainly, "&amp;"Jeffery Deaver is and remains an exciting gifted storyteller. But even the unexpected plot twists are predictable, something goes well mis.Misschien I search splitting hairs, but Deaver his mind still has the serial killer from one of his best-Rhyme thril"&amp;"ler The cold moon is telling. As in the broken window is Rhymes international search for this ultra smart Clockmaker is invoked in full swing as his help for anything more in a hurry. New York is a saboteur of the electricity assets. With the ability to c"&amp;"reate - for anyone after reading this book reproducible - flame arcs and shorts he has a great mass murder weapon in hands. Stress Fields enough. Because both the identity and motivation of the saboteur is unknown, Rhyme and his loyal helpers have little "&amp;"to focus their sleuths on to. While new electrified faster opvolgen.Alle other technical assistance gadgets, all (private) nice features and unsurpassed sincere commitment of Rhyme and his people are now well known. No surprise in that area. But that's no"&amp;"t the worst. Where the reader in another Rhyme books have been treated to interesting new arrivals, he now mostly satisfied with a stereotypical electro-nerd. And if he - inspired by Rhymes process - it takes the unexpected plot twists from Deavers other "&amp;"books write clearly on a whiteboard, he would sometimes very early end to sketches. Deaver saves the book with passages that are full of tension (literally) and its thorough research, whereby electricity is an interesting and credible weapon. But mine Dea"&amp;"ver Rhyme can now put considerable time on hold and focus all his attention on a character who remains relentlessly fascinating James Bond. I look forward to its 007-story, end of May 2011 appears.")</f>
        <v>The ninth meeting with Lincoln Rhyme as another family birthday: you greet each other very much, too quickly bored the calibrated talks begin. Of course, the almost completely cripple Rhyme almost the ultimate detective of the past decade. And certainly, Jeffery Deaver is and remains an exciting gifted storyteller. But even the unexpected plot twists are predictable, something goes well mis.Misschien I search splitting hairs, but Deaver his mind still has the serial killer from one of his best-Rhyme thriller The cold moon is telling. As in the broken window is Rhymes international search for this ultra smart Clockmaker is invoked in full swing as his help for anything more in a hurry. New York is a saboteur of the electricity assets. With the ability to create - for anyone after reading this book reproducible - flame arcs and shorts he has a great mass murder weapon in hands. Stress Fields enough. Because both the identity and motivation of the saboteur is unknown, Rhyme and his loyal helpers have little to focus their sleuths on to. While new electrified faster opvolgen.Alle other technical assistance gadgets, all (private) nice features and unsurpassed sincere commitment of Rhyme and his people are now well known. No surprise in that area. But that's not the worst. Where the reader in another Rhyme books have been treated to interesting new arrivals, he now mostly satisfied with a stereotypical electro-nerd. And if he - inspired by Rhymes process - it takes the unexpected plot twists from Deavers other books write clearly on a whiteboard, he would sometimes very early end to sketches. Deaver saves the book with passages that are full of tension (literally) and its thorough research, whereby electricity is an interesting and credible weapon. But mine Deaver Rhyme can now put considerable time on hold and focus all his attention on a character who remains relentlessly fascinating James Bond. I look forward to its 007-story, end of May 2011 appears.</v>
      </c>
    </row>
    <row r="1075" ht="15.75" customHeight="1">
      <c r="A1075" s="1">
        <v>1073.0</v>
      </c>
      <c r="B1075" s="3">
        <v>0.0</v>
      </c>
      <c r="C1075" s="3">
        <v>0.0</v>
      </c>
      <c r="D1075" s="3">
        <v>0.0</v>
      </c>
      <c r="E1075" s="3" t="s">
        <v>1078</v>
      </c>
      <c r="F1075" s="3" t="str">
        <f>IFERROR(__xludf.DUMMYFUNCTION("GOOGLETRANSLATE(E1075,""nl"",""en"")"),"What a disappointment. Barely 130 pages in mega-sized font. And the rest of the book is the first chapter of The Traveler.")</f>
        <v>What a disappointment. Barely 130 pages in mega-sized font. And the rest of the book is the first chapter of The Traveler.</v>
      </c>
    </row>
    <row r="1076" ht="15.75" customHeight="1">
      <c r="A1076" s="1">
        <v>1074.0</v>
      </c>
      <c r="B1076" s="3">
        <v>0.0</v>
      </c>
      <c r="C1076" s="3">
        <v>0.0</v>
      </c>
      <c r="D1076" s="3">
        <v>0.0</v>
      </c>
      <c r="E1076" s="3" t="s">
        <v>1079</v>
      </c>
      <c r="F1076" s="3" t="str">
        <f>IFERROR(__xludf.DUMMYFUNCTION("GOOGLETRANSLATE(E1076,""nl"",""en"")"),"Mila goes with her father looking for Matthew, a friend of her father. He just disappeared, while they would actually come to visit. In their quest they discover more and more about Matthew and his gezin.Mila I did not like the character. I loved her for "&amp;"twelve years rather philosophical and irritating. The storyline was also confusing. Afterwards you have no idea what you've read and realistically it is not called. Two people are in America where they are on vacation looking for a friend and traveling do"&amp;"wn before half the country. It was nice that they gradually more and more information about Matthews managed to figure out life and family, which made it something completer.Wat anyway is strange is that there are no quotation marks are used and the paren"&amp;"ts are called by the names. Read that annoying and at the beginning I did not realize when something was said or niet.De writing style and storyline pleased me not so. The idea is quite okay, but this version did not fascinate me.")</f>
        <v>Mila goes with her father looking for Matthew, a friend of her father. He just disappeared, while they would actually come to visit. In their quest they discover more and more about Matthew and his gezin.Mila I did not like the character. I loved her for twelve years rather philosophical and irritating. The storyline was also confusing. Afterwards you have no idea what you've read and realistically it is not called. Two people are in America where they are on vacation looking for a friend and traveling down before half the country. It was nice that they gradually more and more information about Matthews managed to figure out life and family, which made it something completer.Wat anyway is strange is that there are no quotation marks are used and the parents are called by the names. Read that annoying and at the beginning I did not realize when something was said or niet.De writing style and storyline pleased me not so. The idea is quite okay, but this version did not fascinate me.</v>
      </c>
    </row>
    <row r="1077" ht="15.75" customHeight="1">
      <c r="A1077" s="1">
        <v>1075.0</v>
      </c>
      <c r="B1077" s="3">
        <v>0.0</v>
      </c>
      <c r="C1077" s="3">
        <v>0.0</v>
      </c>
      <c r="D1077" s="3">
        <v>1.0</v>
      </c>
      <c r="E1077" s="3" t="s">
        <v>1080</v>
      </c>
      <c r="F1077" s="3" t="str">
        <f>IFERROR(__xludf.DUMMYFUNCTION("GOOGLETRANSLATE(E1077,""nl"",""en"")"),"First of all, my compliments to the brilliant cover of this book, especially beautiful! Writer Karin Hazendonk takes me into the life of teenager Hannah, her father Jan van Dijk and his wife Martine. Hannah gets after Loes King barn party and missing fami"&amp;"ly detective is finally put this matter. It uses short chapters, several storylines and an accessible writing style. The story is written from different perspectives and above some chapters, the name of the character is written from what perspective. This"&amp;" thriller has particularly cruel scenes, they are described in detail and make the reader shudder. I think the book's primary focus on the scenes and the characters and storylines in the book will have become secondary. This manifests itself in my view th"&amp;"e fact that the interpretations of the author not always correspond well with the behavior of the characters in the story. This disturbed me so and suggests that this thriller unfortunately just not for me ...")</f>
        <v>First of all, my compliments to the brilliant cover of this book, especially beautiful! Writer Karin Hazendonk takes me into the life of teenager Hannah, her father Jan van Dijk and his wife Martine. Hannah gets after Loes King barn party and missing family detective is finally put this matter. It uses short chapters, several storylines and an accessible writing style. The story is written from different perspectives and above some chapters, the name of the character is written from what perspective. This thriller has particularly cruel scenes, they are described in detail and make the reader shudder. I think the book's primary focus on the scenes and the characters and storylines in the book will have become secondary. This manifests itself in my view the fact that the interpretations of the author not always correspond well with the behavior of the characters in the story. This disturbed me so and suggests that this thriller unfortunately just not for me ...</v>
      </c>
    </row>
    <row r="1078" ht="15.75" customHeight="1">
      <c r="A1078" s="1">
        <v>1076.0</v>
      </c>
      <c r="B1078" s="3">
        <v>1.0</v>
      </c>
      <c r="C1078" s="3">
        <v>1.0</v>
      </c>
      <c r="D1078" s="3">
        <v>1.0</v>
      </c>
      <c r="E1078" s="3" t="s">
        <v>1081</v>
      </c>
      <c r="F1078" s="3" t="str">
        <f>IFERROR(__xludf.DUMMYFUNCTION("GOOGLETRANSLATE(E1078,""nl"",""en"")"),"The book describes a day in the life of an older single lady. Here are regularly beaten in byways through memories and associations. This all takes place in a smooth manner. Nice to read a book, which regularly smiles arose while reading. In a relaxed way"&amp;", also stopped at serious subjects.")</f>
        <v>The book describes a day in the life of an older single lady. Here are regularly beaten in byways through memories and associations. This all takes place in a smooth manner. Nice to read a book, which regularly smiles arose while reading. In a relaxed way, also stopped at serious subjects.</v>
      </c>
    </row>
    <row r="1079" ht="15.75" customHeight="1">
      <c r="A1079" s="1">
        <v>1077.0</v>
      </c>
      <c r="B1079" s="3">
        <v>1.0</v>
      </c>
      <c r="C1079" s="3">
        <v>1.0</v>
      </c>
      <c r="D1079" s="3">
        <v>1.0</v>
      </c>
      <c r="E1079" s="3" t="s">
        <v>1082</v>
      </c>
      <c r="F1079" s="3" t="str">
        <f>IFERROR(__xludf.DUMMYFUNCTION("GOOGLETRANSLATE(E1079,""nl"",""en"")"),"A great book that I could not leave time liggen.Ik have taken on vacation and even I could not from blijven.De characters are original and the book made me denken.Geen homeless person I saw, I looked at the way I did before.")</f>
        <v>A great book that I could not leave time liggen.Ik have taken on vacation and even I could not from blijven.De characters are original and the book made me denken.Geen homeless person I saw, I looked at the way I did before.</v>
      </c>
    </row>
    <row r="1080" ht="15.75" customHeight="1">
      <c r="A1080" s="1">
        <v>1078.0</v>
      </c>
      <c r="B1080" s="3">
        <v>0.0</v>
      </c>
      <c r="C1080" s="3">
        <v>0.0</v>
      </c>
      <c r="D1080" s="3">
        <v>0.0</v>
      </c>
      <c r="E1080" s="3" t="s">
        <v>1083</v>
      </c>
      <c r="F1080" s="3" t="str">
        <f>IFERROR(__xludf.DUMMYFUNCTION("GOOGLETRANSLATE(E1080,""nl"",""en"")"),"Apparently Peter Straub is a pack evolved in his writing, because from what I remember, I can not find anything in this book. This is really an attempt to write a literary thriller. with few events, lengthy descriptions (he does about four pages to descri"&amp;"be an order to the earth), and excessive use of adjectives. In short, a real break in style, although the extraordinary still plays a role. What bothered me most was that some scenes several times passed in review, so I suspect the author was a lack of in"&amp;"spiration. But I found myself at the time it was the story, and then comes the denouement, and it was still a disappointment. It seemed a gemakkelijkheids solution, along the lines of the 300 pages full. Now we just have to finish. In short, it might as w"&amp;"ell have been a short story, and then it was probably better too.")</f>
        <v>Apparently Peter Straub is a pack evolved in his writing, because from what I remember, I can not find anything in this book. This is really an attempt to write a literary thriller. with few events, lengthy descriptions (he does about four pages to describe an order to the earth), and excessive use of adjectives. In short, a real break in style, although the extraordinary still plays a role. What bothered me most was that some scenes several times passed in review, so I suspect the author was a lack of inspiration. But I found myself at the time it was the story, and then comes the denouement, and it was still a disappointment. It seemed a gemakkelijkheids solution, along the lines of the 300 pages full. Now we just have to finish. In short, it might as well have been a short story, and then it was probably better too.</v>
      </c>
    </row>
    <row r="1081" ht="15.75" customHeight="1">
      <c r="A1081" s="1">
        <v>1079.0</v>
      </c>
      <c r="B1081" s="3">
        <v>1.0</v>
      </c>
      <c r="C1081" s="3">
        <v>1.0</v>
      </c>
      <c r="D1081" s="3">
        <v>1.0</v>
      </c>
      <c r="E1081" s="3" t="s">
        <v>1084</v>
      </c>
      <c r="F1081" s="3" t="str">
        <f>IFERROR(__xludf.DUMMYFUNCTION("GOOGLETRANSLATE(E1081,""nl"",""en"")"),"The Flemish neophyte author Joost Devriesere (1972) is also a journalist and the proud owner of a ""restless head full of black humor."" He made his debut with his novel 'Pest', dedicated to his late father. This reader received a mysterious letter, a few"&amp;" weeks before the book was published. A personal message from a curious citizen, handwritten. He signed his letter with the numbers '16 -5-19-20 ', according to the letters of our alphabet which was then ""his plague. An original approach and also a tough"&amp;" trigger to look forward to what would volgen.De near future. Worldwide, almost all people suddenly asleep. What is happening? Everything is silent, or almost. A select group of residents of the Flemish province city Pest (say Kortrijk) rises sleep dance."&amp;" The brave citizens see their chance to finally do what they want. Without any control or response from the outside. That this is not without consequences, is clear. Or not? A novel in which all separate meetings with waking people are accommodated in a b"&amp;"ook. Whether one calls it preferred a story album, built around the same topic? ""His're already shaky relationship with the Messiah was another dent when he learned that several gents priests, bishops and other men of the Lord himself for years to young "&amp;"boys were molested . Stijn, who had received the Holy Confirmation on a warm spring day in 1984, a monsignor that would admit later innocently that he had a 'relatietje' with his cousin, lost his last glimmer of belief in a god and the people who represen"&amp;"t him on earth . ""the above quote from the book speaks volumes and is also representative of this debut. The Flemings among readers recognize the monsignor in question immediately. Besides, it not only maintains this ""holy"" man. And Stijn then? But the"&amp;"n opting for a sekte.Joost Devriesere saves in 'Pest' anyone or anything. Major issues cuts the author with a sharp knife: faith, lust for power, politics, death (including murder), racial hatred ... A good number of heavily laden themes taken from life. "&amp;"Hard and dark it all, it is still light and frivolous, also written down in an exciting manner. Smart also filled with flashes of music, film and literatuur.Waarschuwing: to truly understand why not everyone is asleep, you must remain constantly vigilant "&amp;"especially during lezen.'Pest is a surprising mix of non-fiction, science fiction , dystopia, thriller and romance. Devriesere color significantly beyond the traditional lines. Top, innovation live!")</f>
        <v>The Flemish neophyte author Joost Devriesere (1972) is also a journalist and the proud owner of a "restless head full of black humor." He made his debut with his novel 'Pest', dedicated to his late father. This reader received a mysterious letter, a few weeks before the book was published. A personal message from a curious citizen, handwritten. He signed his letter with the numbers '16 -5-19-20 ', according to the letters of our alphabet which was then "his plague. An original approach and also a tough trigger to look forward to what would volgen.De near future. Worldwide, almost all people suddenly asleep. What is happening? Everything is silent, or almost. A select group of residents of the Flemish province city Pest (say Kortrijk) rises sleep dance. The brave citizens see their chance to finally do what they want. Without any control or response from the outside. That this is not without consequences, is clear. Or not? A novel in which all separate meetings with waking people are accommodated in a book. Whether one calls it preferred a story album, built around the same topic? "His're already shaky relationship with the Messiah was another dent when he learned that several gents priests, bishops and other men of the Lord himself for years to young boys were molested . Stijn, who had received the Holy Confirmation on a warm spring day in 1984, a monsignor that would admit later innocently that he had a 'relatietje' with his cousin, lost his last glimmer of belief in a god and the people who represent him on earth . "the above quote from the book speaks volumes and is also representative of this debut. The Flemings among readers recognize the monsignor in question immediately. Besides, it not only maintains this "holy" man. And Stijn then? But then opting for a sekte.Joost Devriesere saves in 'Pest' anyone or anything. Major issues cuts the author with a sharp knife: faith, lust for power, politics, death (including murder), racial hatred ... A good number of heavily laden themes taken from life. Hard and dark it all, it is still light and frivolous, also written down in an exciting manner. Smart also filled with flashes of music, film and literatuur.Waarschuwing: to truly understand why not everyone is asleep, you must remain constantly vigilant especially during lezen.'Pest is a surprising mix of non-fiction, science fiction , dystopia, thriller and romance. Devriesere color significantly beyond the traditional lines. Top, innovation live!</v>
      </c>
    </row>
    <row r="1082" ht="15.75" customHeight="1">
      <c r="A1082" s="1">
        <v>1080.0</v>
      </c>
      <c r="B1082" s="3">
        <v>1.0</v>
      </c>
      <c r="C1082" s="3">
        <v>1.0</v>
      </c>
      <c r="D1082" s="3">
        <v>1.0</v>
      </c>
      <c r="E1082" s="3" t="s">
        <v>1085</v>
      </c>
      <c r="F1082" s="3" t="str">
        <f>IFERROR(__xludf.DUMMYFUNCTION("GOOGLETRANSLATE(E1082,""nl"",""en"")"),"Short stories. Dated, but still a topical and oh so familiar. Imagine yourself again to go back in time, especially where life was ""normal"". The stories read so smoothly that you book like this hebt.Lekker for ff between a cup of tea on the sofa.")</f>
        <v>Short stories. Dated, but still a topical and oh so familiar. Imagine yourself again to go back in time, especially where life was "normal". The stories read so smoothly that you book like this hebt.Lekker for ff between a cup of tea on the sofa.</v>
      </c>
    </row>
    <row r="1083" ht="15.75" customHeight="1">
      <c r="A1083" s="1">
        <v>1081.0</v>
      </c>
      <c r="B1083" s="3">
        <v>1.0</v>
      </c>
      <c r="C1083" s="3">
        <v>1.0</v>
      </c>
      <c r="D1083" s="3">
        <v>1.0</v>
      </c>
      <c r="E1083" s="3" t="s">
        <v>1086</v>
      </c>
      <c r="F1083" s="3" t="str">
        <f>IFERROR(__xludf.DUMMYFUNCTION("GOOGLETRANSLATE(E1083,""nl"",""en"")"),"The book Return Rantepao is about a missionary family that has been sent to Indonesia on a dramatic event back to the Netherlands came here contend the family years later still, each in their own way, to process the trauma. Ine, the mother, is still depre"&amp;"ssed and dare not return to remember the period in Rantepao, making her unable events and experiences to give a place. Walter, the father looking statements in his faith, which he has an unshakeable confidence and is very protective of his wife Ine. Miria"&amp;"m, the daughter has commitment issues and struggles with feelings of homesickness and not feel at home in the Netherlands and Indonesia. If it turns out that she is pregnant with her friend Kate, she has a half years, they must make a decision on. Miriam "&amp;"returns to Rantepao to take Firman farewell which will also be broadcast. Firman is a guy that Miriam Rantepao grew up and whom she lovingly voelt.Het book is divided into chapters or Miriam or Wouter as protagonist and the story is then told from their e"&amp;"xperience. There are pieces between playing time in Rantepao and then clearly marked with the year in which it is played. the difference is very obvious in cultures and customs of Indonesia compared to the missionary work. The journey that Miriam is now j"&amp;"ust awe them. The landscape is beautiful set. If you walk yourself, smell and taste. Although the book is about faith in God, this is no obstacle to the nice find if you're not religious. During the trip to Indonesia Miriam is there for all the family, th"&amp;"ings in their place and they learn to let go and love to leave.")</f>
        <v>The book Return Rantepao is about a missionary family that has been sent to Indonesia on a dramatic event back to the Netherlands came here contend the family years later still, each in their own way, to process the trauma. Ine, the mother, is still depressed and dare not return to remember the period in Rantepao, making her unable events and experiences to give a place. Walter, the father looking statements in his faith, which he has an unshakeable confidence and is very protective of his wife Ine. Miriam, the daughter has commitment issues and struggles with feelings of homesickness and not feel at home in the Netherlands and Indonesia. If it turns out that she is pregnant with her friend Kate, she has a half years, they must make a decision on. Miriam returns to Rantepao to take Firman farewell which will also be broadcast. Firman is a guy that Miriam Rantepao grew up and whom she lovingly voelt.Het book is divided into chapters or Miriam or Wouter as protagonist and the story is then told from their experience. There are pieces between playing time in Rantepao and then clearly marked with the year in which it is played. the difference is very obvious in cultures and customs of Indonesia compared to the missionary work. The journey that Miriam is now just awe them. The landscape is beautiful set. If you walk yourself, smell and taste. Although the book is about faith in God, this is no obstacle to the nice find if you're not religious. During the trip to Indonesia Miriam is there for all the family, things in their place and they learn to let go and love to leave.</v>
      </c>
    </row>
    <row r="1084" ht="15.75" customHeight="1">
      <c r="A1084" s="1">
        <v>1082.0</v>
      </c>
      <c r="B1084" s="3">
        <v>0.0</v>
      </c>
      <c r="C1084" s="3">
        <v>0.0</v>
      </c>
      <c r="D1084" s="3">
        <v>0.0</v>
      </c>
      <c r="E1084" s="3" t="s">
        <v>1087</v>
      </c>
      <c r="F1084" s="3" t="str">
        <f>IFERROR(__xludf.DUMMYFUNCTION("GOOGLETRANSLATE(E1084,""nl"",""en"")"),"The blurb for this book makes you think the cat Oscar in this book has a very big role. For this reason, you should not read this book, because Oscar does in this book a real supporting role in my humble mening.Wat this book has been a lot of information "&amp;"about Alzheimer's disease or dementia. So if you're interested, I suggest you to read this book.")</f>
        <v>The blurb for this book makes you think the cat Oscar in this book has a very big role. For this reason, you should not read this book, because Oscar does in this book a real supporting role in my humble mening.Wat this book has been a lot of information about Alzheimer's disease or dementia. So if you're interested, I suggest you to read this book.</v>
      </c>
    </row>
    <row r="1085" ht="15.75" customHeight="1">
      <c r="A1085" s="1">
        <v>1083.0</v>
      </c>
      <c r="B1085" s="3">
        <v>0.0</v>
      </c>
      <c r="C1085" s="3">
        <v>0.0</v>
      </c>
      <c r="D1085" s="3">
        <v>0.0</v>
      </c>
      <c r="E1085" s="3" t="s">
        <v>1088</v>
      </c>
      <c r="F1085" s="3" t="str">
        <f>IFERROR(__xludf.DUMMYFUNCTION("GOOGLETRANSLATE(E1085,""nl"",""en"")"),"Actually, I'm disappointed with this book. I'm definitely a fan Loes den Hollander, I've read her books and many already enthusiastically, including the stories 'Letting Go' I impressed was.Met this book I unfortunately can not achieve that feeling. The b"&amp;"ook is called strange love and the stories would also have to go on their way as 'foreign' as in 'separate' could be labeled on love. But where in the collection 'Release' nice stories culminating in something actually act was 'released' in any way, these"&amp;" stories struck the shelf completely mis.Sommige stories just stopped so abruptly that you began to doubt or just pages missing from your copy, stories that were not well rounded makes you wonder why this story was written anyway. You turned the page and "&amp;"actually thought to yourself ""So?"" Moreover had to do many things not directly with ""love."" Most of this book is about lust and sex. You feel physically attracted to someone and not necessarily continue to be associated with spiritual ones. I like bes"&amp;"t of a book a little eroticism occurs because as you can well empathize, but it was just some points a little vulgar, bah! Sorry.")</f>
        <v>Actually, I'm disappointed with this book. I'm definitely a fan Loes den Hollander, I've read her books and many already enthusiastically, including the stories 'Letting Go' I impressed was.Met this book I unfortunately can not achieve that feeling. The book is called strange love and the stories would also have to go on their way as 'foreign' as in 'separate' could be labeled on love. But where in the collection 'Release' nice stories culminating in something actually act was 'released' in any way, these stories struck the shelf completely mis.Sommige stories just stopped so abruptly that you began to doubt or just pages missing from your copy, stories that were not well rounded makes you wonder why this story was written anyway. You turned the page and actually thought to yourself "So?" Moreover had to do many things not directly with "love." Most of this book is about lust and sex. You feel physically attracted to someone and not necessarily continue to be associated with spiritual ones. I like best of a book a little eroticism occurs because as you can well empathize, but it was just some points a little vulgar, bah! Sorry.</v>
      </c>
    </row>
    <row r="1086" ht="15.75" customHeight="1">
      <c r="A1086" s="1">
        <v>1084.0</v>
      </c>
      <c r="B1086" s="3">
        <v>0.0</v>
      </c>
      <c r="C1086" s="3">
        <v>1.0</v>
      </c>
      <c r="D1086" s="3">
        <v>1.0</v>
      </c>
      <c r="E1086" s="3" t="s">
        <v>1089</v>
      </c>
      <c r="F1086" s="3" t="str">
        <f>IFERROR(__xludf.DUMMYFUNCTION("GOOGLETRANSLATE(E1086,""nl"",""en"")"),"Some 30 years after Feist wrote the first part of this series Magician, we now come to the end of this epic serie.Ik I count a little lost about what number book in the complete series of this. [Spoiler alert] I always wondered what was with child. They h"&amp;"ave an important role in the story, but so far I have as yet nothing found. [/ Spoiler alert] The number of characters in the series sometimes makes it difficult to know who now already who was certainly because Feist rather tends to reuse names. A family"&amp;" tree would not misplaced point.The book feels a bit darker than the previous one, but ended rather abruptly. Well good to see that one of my favorite characters (Nakur) returns as a demon, but still .. Nakur is back !!! For Five years after the gates of "&amp;"darkness, the Kingdom of the islands at risk. Kesh is preparing a major invasion of the Far Coast for this to colonize. Nobody has this eye, and all informants in Kesh zwijgen.In the realm of demons, a young demon named 'Child' growing power and knowledge"&amp;". She and her teacher look nothing like the demons that we previously met in Midkemia. However, there are more dangerous things than demons to worry about. Much worse, and trying desperately to establish themselves in the ground other rijken.Het took a wh"&amp;"ile for the story was real, but finally came. (Maybe more later)")</f>
        <v>Some 30 years after Feist wrote the first part of this series Magician, we now come to the end of this epic serie.Ik I count a little lost about what number book in the complete series of this. [Spoiler alert] I always wondered what was with child. They have an important role in the story, but so far I have as yet nothing found. [/ Spoiler alert] The number of characters in the series sometimes makes it difficult to know who now already who was certainly because Feist rather tends to reuse names. A family tree would not misplaced point.The book feels a bit darker than the previous one, but ended rather abruptly. Well good to see that one of my favorite characters (Nakur) returns as a demon, but still .. Nakur is back !!! For Five years after the gates of darkness, the Kingdom of the islands at risk. Kesh is preparing a major invasion of the Far Coast for this to colonize. Nobody has this eye, and all informants in Kesh zwijgen.In the realm of demons, a young demon named 'Child' growing power and knowledge. She and her teacher look nothing like the demons that we previously met in Midkemia. However, there are more dangerous things than demons to worry about. Much worse, and trying desperately to establish themselves in the ground other rijken.Het took a while for the story was real, but finally came. (Maybe more later)</v>
      </c>
    </row>
    <row r="1087" ht="15.75" customHeight="1">
      <c r="A1087" s="1">
        <v>1085.0</v>
      </c>
      <c r="B1087" s="3">
        <v>1.0</v>
      </c>
      <c r="C1087" s="3">
        <v>0.0</v>
      </c>
      <c r="D1087" s="3">
        <v>1.0</v>
      </c>
      <c r="E1087" s="3" t="s">
        <v>1090</v>
      </c>
      <c r="F1087" s="3" t="str">
        <f>IFERROR(__xludf.DUMMYFUNCTION("GOOGLETRANSLATE(E1087,""nl"",""en"")"),"It's pretty though. Really. Five years and 33,000 kilometers of running with a heavy backpack. But that does not mean you have an interesting book to write. And Rosie can not. Page after page of the running tour we are made partakers. Beautiful city, beau"&amp;"tiful lonely landscape, cold, rain, sun, heat, sometimes an adventure, nice people and always great and fine people on the go and a lot of names of brands, sponsors, businesses and I had talked about those fine people go? Rosie is unstoppable. Even the fa"&amp;"ct that they all these years her beloved children and grandchildren do not see can not stop her. Apparently, the journey to the depths of your inner self more important than these dear people around you. You lose your husband and there you are devastated "&amp;"and then choose 100% of yourself. I had a little trouble with it. But many fine and wonderful people on the go. Mind you.")</f>
        <v>It's pretty though. Really. Five years and 33,000 kilometers of running with a heavy backpack. But that does not mean you have an interesting book to write. And Rosie can not. Page after page of the running tour we are made partakers. Beautiful city, beautiful lonely landscape, cold, rain, sun, heat, sometimes an adventure, nice people and always great and fine people on the go and a lot of names of brands, sponsors, businesses and I had talked about those fine people go? Rosie is unstoppable. Even the fact that they all these years her beloved children and grandchildren do not see can not stop her. Apparently, the journey to the depths of your inner self more important than these dear people around you. You lose your husband and there you are devastated and then choose 100% of yourself. I had a little trouble with it. But many fine and wonderful people on the go. Mind you.</v>
      </c>
    </row>
    <row r="1088" ht="15.75" customHeight="1">
      <c r="A1088" s="1">
        <v>1086.0</v>
      </c>
      <c r="B1088" s="3">
        <v>1.0</v>
      </c>
      <c r="C1088" s="3">
        <v>1.0</v>
      </c>
      <c r="D1088" s="3">
        <v>1.0</v>
      </c>
      <c r="E1088" s="3" t="s">
        <v>1091</v>
      </c>
      <c r="F1088" s="3" t="str">
        <f>IFERROR(__xludf.DUMMYFUNCTION("GOOGLETRANSLATE(E1088,""nl"",""en"")"),"While reading ""The Donjon Daim 'Frans Schaars I had occasionally reminiscent of the paintings of Caspar David Friedrich think, a painter of the Romantic period. Both fit because the same technique with regard to the landscape. Otherwise a nice story abou"&amp;"t personal development, love and genegenheid.Om start Schaars describes the environment and the landscape very visual. For readers Liemers, an area in Gelderland southeast of Arnhem, recognizable due to some places: Didam (Daim) Pannerden (Ponneren). The "&amp;"descriptions of nature are just like Friedrich a kind of assembly of the various landscape elements that are found in the region and that is not only read very nice, but also a KANP sample creativity auteur.In Daim plain also plays water a important role."&amp;" And that is not only literally but symbolically. The first has to do with the occupants of the keep of Daim, which have a major impact on water management. For Faras is the semantic value of great significance, because it corresponds to the development w"&amp;"hich he makes: inner turmoil, emotions, feelings and deepest love. The author describes as a moving picture of the growth that his protagonist doormaakt.Een important theme in the story is the personal growth caused by love. Faras is a sensitive boy and h"&amp;"is musings about his beloved are moving. He not only makes love with it in different ways (passionate and numb) but also tenderness, friendship and affection. This combination makes him groeitEn the characters are very recognizable. An example of this is "&amp;"sympathetic Bertram Graafsma, the explorer. He is enthusiastic and has a great passion for his work. An exemplar is arrogant Derran Kraaijevanger, the son of the mayor. Someone who, as a character, always pretending everywhere wit heeft.Dus all readers Li"&amp;"emers ""The Donjon Daim 'in terms of creative use of the different landscape a feast of recognition. Furthermore, it is a nice book to read about love. #dedonjonvandaim #fransschaars #uitgeverijboekscout")</f>
        <v>While reading "The Donjon Daim 'Frans Schaars I had occasionally reminiscent of the paintings of Caspar David Friedrich think, a painter of the Romantic period. Both fit because the same technique with regard to the landscape. Otherwise a nice story about personal development, love and genegenheid.Om start Schaars describes the environment and the landscape very visual. For readers Liemers, an area in Gelderland southeast of Arnhem, recognizable due to some places: Didam (Daim) Pannerden (Ponneren). The descriptions of nature are just like Friedrich a kind of assembly of the various landscape elements that are found in the region and that is not only read very nice, but also a KANP sample creativity auteur.In Daim plain also plays water a important role. And that is not only literally but symbolically. The first has to do with the occupants of the keep of Daim, which have a major impact on water management. For Faras is the semantic value of great significance, because it corresponds to the development which he makes: inner turmoil, emotions, feelings and deepest love. The author describes as a moving picture of the growth that his protagonist doormaakt.Een important theme in the story is the personal growth caused by love. Faras is a sensitive boy and his musings about his beloved are moving. He not only makes love with it in different ways (passionate and numb) but also tenderness, friendship and affection. This combination makes him groeitEn the characters are very recognizable. An example of this is sympathetic Bertram Graafsma, the explorer. He is enthusiastic and has a great passion for his work. An exemplar is arrogant Derran Kraaijevanger, the son of the mayor. Someone who, as a character, always pretending everywhere wit heeft.Dus all readers Liemers "The Donjon Daim 'in terms of creative use of the different landscape a feast of recognition. Furthermore, it is a nice book to read about love. #dedonjonvandaim #fransschaars #uitgeverijboekscout</v>
      </c>
    </row>
    <row r="1089" ht="15.75" customHeight="1">
      <c r="A1089" s="1">
        <v>1087.0</v>
      </c>
      <c r="B1089" s="3">
        <v>0.0</v>
      </c>
      <c r="C1089" s="3">
        <v>0.0</v>
      </c>
      <c r="D1089" s="3">
        <v>0.0</v>
      </c>
      <c r="E1089" s="3" t="s">
        <v>1092</v>
      </c>
      <c r="F1089" s="3" t="str">
        <f>IFERROR(__xludf.DUMMYFUNCTION("GOOGLETRANSLATE(E1089,""nl"",""en"")"),"I stopped this book. I found it very boring boek.Als I sometime have trouble falling asleep, I can always start nogweer in this book.")</f>
        <v>I stopped this book. I found it very boring boek.Als I sometime have trouble falling asleep, I can always start nogweer in this book.</v>
      </c>
    </row>
    <row r="1090" ht="15.75" customHeight="1">
      <c r="A1090" s="1">
        <v>1088.0</v>
      </c>
      <c r="B1090" s="3">
        <v>1.0</v>
      </c>
      <c r="C1090" s="3">
        <v>1.0</v>
      </c>
      <c r="D1090" s="3">
        <v>1.0</v>
      </c>
      <c r="E1090" s="3" t="s">
        <v>1093</v>
      </c>
      <c r="F1090" s="3" t="str">
        <f>IFERROR(__xludf.DUMMYFUNCTION("GOOGLETRANSLATE(E1090,""nl"",""en"")"),"In this story are so many secrets up, you have to read to believe. Barbara notices that a man has special interest in her, she watched from a distance. But this interest includes her family, this is her too far and she confronts aan.Judaskus in divided in"&amp;"to four parts. Each section is preceded by a chapter titled WHEN and a chapter titled NOW. The four press releases about a particular person and what it happened to fit all at this point in the story. Particularly intriguing! The ratios are well chosen th"&amp;"at punt.Deze four sections are divided into chapters from the perspective of the person whose name and title listed. The number of characters is limited, making the story good reading. You get to know them in this way. But not as good as you would willen."&amp;"Een determined work of Edgar Degas is called, so you could guess which direction the story would gaan.De issues cited by the author not to mention everyday in the story, but are certainly part of the society we leven.Wat do these two families together? As"&amp;" the story progresses you get more insight into the antwoord.De storylines of different characters make the reader becoming clearer, but what you think you know the answers, you will at last be surprised by an unexpected flashback that all your suspicions"&amp;" overboard gooit.Linda Jansma has a great talent proved again. She knows in an entertaining and exciting way some parts of our society that we know exist but sometimes do not know, to bring to our attention without being pedantic. It is enjoying A Z.Graag"&amp;" to read!")</f>
        <v>In this story are so many secrets up, you have to read to believe. Barbara notices that a man has special interest in her, she watched from a distance. But this interest includes her family, this is her too far and she confronts aan.Judaskus in divided into four parts. Each section is preceded by a chapter titled WHEN and a chapter titled NOW. The four press releases about a particular person and what it happened to fit all at this point in the story. Particularly intriguing! The ratios are well chosen that punt.Deze four sections are divided into chapters from the perspective of the person whose name and title listed. The number of characters is limited, making the story good reading. You get to know them in this way. But not as good as you would willen.Een determined work of Edgar Degas is called, so you could guess which direction the story would gaan.De issues cited by the author not to mention everyday in the story, but are certainly part of the society we leven.Wat do these two families together? As the story progresses you get more insight into the antwoord.De storylines of different characters make the reader becoming clearer, but what you think you know the answers, you will at last be surprised by an unexpected flashback that all your suspicions overboard gooit.Linda Jansma has a great talent proved again. She knows in an entertaining and exciting way some parts of our society that we know exist but sometimes do not know, to bring to our attention without being pedantic. It is enjoying A Z.Graag to read!</v>
      </c>
    </row>
    <row r="1091" ht="15.75" customHeight="1">
      <c r="A1091" s="1">
        <v>1089.0</v>
      </c>
      <c r="B1091" s="3">
        <v>1.0</v>
      </c>
      <c r="C1091" s="3">
        <v>1.0</v>
      </c>
      <c r="D1091" s="3">
        <v>1.0</v>
      </c>
      <c r="E1091" s="3" t="s">
        <v>1094</v>
      </c>
      <c r="F1091" s="3" t="str">
        <f>IFERROR(__xludf.DUMMYFUNCTION("GOOGLETRANSLATE(E1091,""nl"",""en"")"),"I am impressed with this young writer, describing a complex issue in a careful and comprehensive manner. His commitment and passion as a Kurd and a victim of IS in this subject is evident in this book. As he describes as a journalist, it was not a book wh"&amp;"ere I could easily live with. What he experienced himself, how harrowing, is described with a certain distance. I did not verify anything but his definition of refugee problems and risks can be identified and I read elsewhere supported. This has become a "&amp;"topical book with an important boodschap.Masoud Aqil, a Kurdish journalist, this book describes how he as a journalist in Syria was captured by IS and 280 days in dark cells has been detained while he was tortured and threatened daily . The first part des"&amp;"cribes his imprisonment in 2014 and 2015 in several prisons in Syria. He met some fellow inmates, some IS supporters detained for minor offenses but also prisoners like himself be tortured, subjected to mock executions and disappearing. If Masoud, against"&amp;" all odds, released in an exchange of prisoners, he comes back with his family. The fear and threat remains and he finally decides with his mother to flee to Germany. He describes his flight and his stay in Germany. The book is peppered with his vision of"&amp;" the development of IS, the terror in Syria, the position of the Kurds, the role of foreign policy, which he alternates with names and dates. In Germany, the country where he imagines himself safe in 2016, he discovers that there even IS supporters stay. "&amp;"Some of them he met in captivity and it amazes him that she still online preach the same message as in Syrië.Masoud writing this book with a message; the message that other refugees also have to open their mouths, the government should better investigate "&amp;"and act against IS supporters as refugees entering Europe without refugee group as a whole to isolate because it IS just works in hand and he has an urgent advice regarding integration radicalization among refugees against. Masoud Aqil put this book his o"&amp;"wn life spel.Dit book is highly recommended for readers interested in the chaos of the Middle East, in other cultures and who want to understand and know about the population who seek security in Europe .")</f>
        <v>I am impressed with this young writer, describing a complex issue in a careful and comprehensive manner. His commitment and passion as a Kurd and a victim of IS in this subject is evident in this book. As he describes as a journalist, it was not a book where I could easily live with. What he experienced himself, how harrowing, is described with a certain distance. I did not verify anything but his definition of refugee problems and risks can be identified and I read elsewhere supported. This has become a topical book with an important boodschap.Masoud Aqil, a Kurdish journalist, this book describes how he as a journalist in Syria was captured by IS and 280 days in dark cells has been detained while he was tortured and threatened daily . The first part describes his imprisonment in 2014 and 2015 in several prisons in Syria. He met some fellow inmates, some IS supporters detained for minor offenses but also prisoners like himself be tortured, subjected to mock executions and disappearing. If Masoud, against all odds, released in an exchange of prisoners, he comes back with his family. The fear and threat remains and he finally decides with his mother to flee to Germany. He describes his flight and his stay in Germany. The book is peppered with his vision of the development of IS, the terror in Syria, the position of the Kurds, the role of foreign policy, which he alternates with names and dates. In Germany, the country where he imagines himself safe in 2016, he discovers that there even IS supporters stay. Some of them he met in captivity and it amazes him that she still online preach the same message as in Syrië.Masoud writing this book with a message; the message that other refugees also have to open their mouths, the government should better investigate and act against IS supporters as refugees entering Europe without refugee group as a whole to isolate because it IS just works in hand and he has an urgent advice regarding integration radicalization among refugees against. Masoud Aqil put this book his own life spel.Dit book is highly recommended for readers interested in the chaos of the Middle East, in other cultures and who want to understand and know about the population who seek security in Europe .</v>
      </c>
    </row>
    <row r="1092" ht="15.75" customHeight="1">
      <c r="A1092" s="1">
        <v>1090.0</v>
      </c>
      <c r="B1092" s="3">
        <v>0.0</v>
      </c>
      <c r="C1092" s="3">
        <v>0.0</v>
      </c>
      <c r="D1092" s="3">
        <v>1.0</v>
      </c>
      <c r="E1092" s="3" t="s">
        <v>1095</v>
      </c>
      <c r="F1092" s="3" t="str">
        <f>IFERROR(__xludf.DUMMYFUNCTION("GOOGLETRANSLATE(E1092,""nl"",""en"")"),"After the completion of the six-part series of ""Gone"" appeared the series came to an end. But now, four years after the last part is a new trilogy by author Michael Grant set in the same world. In the first part, Monster, there are also four years have "&amp;"passed since the dome disappeared on Perdido Beach and the children of the FAKZ (Fall Out Alley Children's Zone) were freed. Monster introduces new characters and combine them with some old acquaintances. Thus the reader introduced to Shade Darby, a girl "&amp;"who was there when the dome disappeared and there lost her mother. therefore she wants revenge and make a choice that not only herself, but everyone brings her in danger. Including her former boyfriend and new girlfriend Malik Cruz struggling with its ide"&amp;"ntity; Shade someone as ""multiple choice in a world of yes / no questions."" Soon they become entangled in a complex web of corrupt government and 'abilities'. These capabilities are already known from the ""Gone' series, in which some children were give"&amp;"n a gift by the radiation of an alien meteorite. In Monster, however, so that four years after the disappearance of the dome again meteorites land on Earth and will carry the virus which can give power to people. Of course these rocks soon end up in the w"&amp;"rong hands and run more and more freaks around the world. And not everyone has good intentions. The problem with this new series is the scale. The 'Gone' series was very intimate and poignant because the reader with the children trapped inside a dome wher"&amp;"e they rescue themselves had seen in a world without adults with a food supply that quickly dwindled. Now that the dome is gone, Monster takes mostly national, but also partly on a global scale. The action therefore increases exponentially in this book, b"&amp;"ut intimate is there from now on. It is difficult in the new characters you live because they are not specific enough and instead be placed in numerous action scenes. Familiar Dekka is a pleasant exception to her story, but overall, it's a loss. The actio"&amp;"n is well described and well to follow, but the story itself unfortunately suffers. The chapter titles are now no longer counted towards an unknown cause at the end of the book, which is a shame. It feels a little double to still get new books after a com"&amp;"pleted series. Chances are good that feels milked and even unnecessary. Unfortunately, this first part of the new trilogy is not entirely convincing. The action scenes are spectacular and well developed, but has gotten more attention to the development of"&amp;" the horrible appearance of heroes and monsters than the story and the characters themselves. Personal, harrowing brink of 'Gone' series is gone and has been replaced by a comic book-like plot. However, in the end by the exciting final part of the book an"&amp;"d the cliffhanger is there hope that the sequel might be more depth will entail.")</f>
        <v>After the completion of the six-part series of "Gone" appeared the series came to an end. But now, four years after the last part is a new trilogy by author Michael Grant set in the same world. In the first part, Monster, there are also four years have passed since the dome disappeared on Perdido Beach and the children of the FAKZ (Fall Out Alley Children's Zone) were freed. Monster introduces new characters and combine them with some old acquaintances. Thus the reader introduced to Shade Darby, a girl who was there when the dome disappeared and there lost her mother. therefore she wants revenge and make a choice that not only herself, but everyone brings her in danger. Including her former boyfriend and new girlfriend Malik Cruz struggling with its identity; Shade someone as "multiple choice in a world of yes / no questions." Soon they become entangled in a complex web of corrupt government and 'abilities'. These capabilities are already known from the "Gone' series, in which some children were given a gift by the radiation of an alien meteorite. In Monster, however, so that four years after the disappearance of the dome again meteorites land on Earth and will carry the virus which can give power to people. Of course these rocks soon end up in the wrong hands and run more and more freaks around the world. And not everyone has good intentions. The problem with this new series is the scale. The 'Gone' series was very intimate and poignant because the reader with the children trapped inside a dome where they rescue themselves had seen in a world without adults with a food supply that quickly dwindled. Now that the dome is gone, Monster takes mostly national, but also partly on a global scale. The action therefore increases exponentially in this book, but intimate is there from now on. It is difficult in the new characters you live because they are not specific enough and instead be placed in numerous action scenes. Familiar Dekka is a pleasant exception to her story, but overall, it's a loss. The action is well described and well to follow, but the story itself unfortunately suffers. The chapter titles are now no longer counted towards an unknown cause at the end of the book, which is a shame. It feels a little double to still get new books after a completed series. Chances are good that feels milked and even unnecessary. Unfortunately, this first part of the new trilogy is not entirely convincing. The action scenes are spectacular and well developed, but has gotten more attention to the development of the horrible appearance of heroes and monsters than the story and the characters themselves. Personal, harrowing brink of 'Gone' series is gone and has been replaced by a comic book-like plot. However, in the end by the exciting final part of the book and the cliffhanger is there hope that the sequel might be more depth will entail.</v>
      </c>
    </row>
    <row r="1093" ht="15.75" customHeight="1">
      <c r="A1093" s="1">
        <v>1091.0</v>
      </c>
      <c r="B1093" s="3">
        <v>0.0</v>
      </c>
      <c r="C1093" s="3">
        <v>0.0</v>
      </c>
      <c r="D1093" s="3">
        <v>0.0</v>
      </c>
      <c r="E1093" s="3" t="s">
        <v>1096</v>
      </c>
      <c r="F1093" s="3" t="str">
        <f>IFERROR(__xludf.DUMMYFUNCTION("GOOGLETRANSLATE(E1093,""nl"",""en"")"),"I got to page 111 of the 411Ik find it written in documentary style ..... Too many facts ..... Too many opsommingen.Echte history without romantic jasje.Conclusie; not or cup of tea")</f>
        <v>I got to page 111 of the 411Ik find it written in documentary style ..... Too many facts ..... Too many opsommingen.Echte history without romantic jasje.Conclusie; not or cup of tea</v>
      </c>
    </row>
    <row r="1094" ht="15.75" customHeight="1">
      <c r="A1094" s="1">
        <v>1092.0</v>
      </c>
      <c r="B1094" s="3">
        <v>1.0</v>
      </c>
      <c r="C1094" s="3">
        <v>1.0</v>
      </c>
      <c r="D1094" s="3">
        <v>1.0</v>
      </c>
      <c r="E1094" s="3" t="s">
        <v>1097</v>
      </c>
      <c r="F1094" s="3" t="str">
        <f>IFERROR(__xludf.DUMMYFUNCTION("GOOGLETRANSLATE(E1094,""nl"",""en"")"),"Deep, deep bow for Loes. What a beautiful story. This is not a thriller, but a psychological novel. It was not exciting, but interesting. Well-developed characters in an environment Loes knows very well and it showed.")</f>
        <v>Deep, deep bow for Loes. What a beautiful story. This is not a thriller, but a psychological novel. It was not exciting, but interesting. Well-developed characters in an environment Loes knows very well and it showed.</v>
      </c>
    </row>
    <row r="1095" ht="15.75" customHeight="1">
      <c r="A1095" s="1">
        <v>1093.0</v>
      </c>
      <c r="B1095" s="3">
        <v>1.0</v>
      </c>
      <c r="C1095" s="3">
        <v>1.0</v>
      </c>
      <c r="D1095" s="3">
        <v>1.0</v>
      </c>
      <c r="E1095" s="3" t="s">
        <v>1098</v>
      </c>
      <c r="F1095" s="3" t="str">
        <f>IFERROR(__xludf.DUMMYFUNCTION("GOOGLETRANSLATE(E1095,""nl"",""en"")"),"Gustav is looking for love and security, he never got from his mother. Do not cry and be strong, the starting point of his upbringing was. Gustav who seeks love with Anton; Anton's mother and mistress of his vader.Anton is a gifted piano player, but is in"&amp;"capable of fear, to publicly act too, to live overwinnen.Hun nicely summarized in the Gustav Sonata, which in late Anton age composes. This next picture is given, ""a fast-flowing river that was over stones and broken branches swirled slowly getting slowe"&amp;"r, but retained its energy and momentum if the water had found a calmer bed and could now flow freely into the sea.""")</f>
        <v>Gustav is looking for love and security, he never got from his mother. Do not cry and be strong, the starting point of his upbringing was. Gustav who seeks love with Anton; Anton's mother and mistress of his vader.Anton is a gifted piano player, but is incapable of fear, to publicly act too, to live overwinnen.Hun nicely summarized in the Gustav Sonata, which in late Anton age composes. This next picture is given, "a fast-flowing river that was over stones and broken branches swirled slowly getting slower, but retained its energy and momentum if the water had found a calmer bed and could now flow freely into the sea."</v>
      </c>
    </row>
    <row r="1096" ht="15.75" customHeight="1">
      <c r="A1096" s="1">
        <v>1094.0</v>
      </c>
      <c r="B1096" s="3">
        <v>0.0</v>
      </c>
      <c r="C1096" s="3">
        <v>0.0</v>
      </c>
      <c r="D1096" s="3">
        <v>0.0</v>
      </c>
      <c r="E1096" s="3" t="s">
        <v>1099</v>
      </c>
      <c r="F1096" s="3" t="str">
        <f>IFERROR(__xludf.DUMMYFUNCTION("GOOGLETRANSLATE(E1096,""nl"",""en"")"),"I just read the book, I thought it was funny but I found it really a book for quick in between. Not impressive. Flashy, fast language. Maybe I'm too old for this book, found it more suitable for young people.")</f>
        <v>I just read the book, I thought it was funny but I found it really a book for quick in between. Not impressive. Flashy, fast language. Maybe I'm too old for this book, found it more suitable for young people.</v>
      </c>
    </row>
    <row r="1097" ht="15.75" customHeight="1">
      <c r="A1097" s="1">
        <v>1095.0</v>
      </c>
      <c r="B1097" s="3">
        <v>1.0</v>
      </c>
      <c r="C1097" s="3">
        <v>1.0</v>
      </c>
      <c r="D1097" s="3">
        <v>1.0</v>
      </c>
      <c r="E1097" s="3" t="s">
        <v>1100</v>
      </c>
      <c r="F1097" s="3" t="str">
        <f>IFERROR(__xludf.DUMMYFUNCTION("GOOGLETRANSLATE(E1097,""nl"",""en"")"),"Samir, son of a Lebanese refugee family, can not really settle in Germany. Especially not when his father, the family of any other day leave. Over the years raised questions about his father's sudden disappearance. Questions which he answers in Lebanon ho"&amp;"pes to find.")</f>
        <v>Samir, son of a Lebanese refugee family, can not really settle in Germany. Especially not when his father, the family of any other day leave. Over the years raised questions about his father's sudden disappearance. Questions which he answers in Lebanon hopes to find.</v>
      </c>
    </row>
    <row r="1098" ht="15.75" customHeight="1">
      <c r="A1098" s="1">
        <v>1096.0</v>
      </c>
      <c r="B1098" s="3">
        <v>1.0</v>
      </c>
      <c r="C1098" s="3">
        <v>1.0</v>
      </c>
      <c r="D1098" s="3">
        <v>1.0</v>
      </c>
      <c r="E1098" s="3" t="s">
        <v>1101</v>
      </c>
      <c r="F1098" s="3" t="str">
        <f>IFERROR(__xludf.DUMMYFUNCTION("GOOGLETRANSLATE(E1098,""nl"",""en"")"),"What a beautiful story about Jane Austen and her sister! Two compelling storylines are interwoven beautifully with each other and brought a whole. Handsome is that the writer Jane and bring her sister back to life; not only in their actions, but also a lo"&amp;"ok to enter the minds of the main characters through the reader. A book you would like to continue reading ...")</f>
        <v>What a beautiful story about Jane Austen and her sister! Two compelling storylines are interwoven beautifully with each other and brought a whole. Handsome is that the writer Jane and bring her sister back to life; not only in their actions, but also a look to enter the minds of the main characters through the reader. A book you would like to continue reading ...</v>
      </c>
    </row>
    <row r="1099" ht="15.75" customHeight="1">
      <c r="A1099" s="1">
        <v>1097.0</v>
      </c>
      <c r="B1099" s="3">
        <v>1.0</v>
      </c>
      <c r="C1099" s="3">
        <v>1.0</v>
      </c>
      <c r="D1099" s="3">
        <v>1.0</v>
      </c>
      <c r="E1099" s="3" t="s">
        <v>1102</v>
      </c>
      <c r="F1099" s="3" t="str">
        <f>IFERROR(__xludf.DUMMYFUNCTION("GOOGLETRANSLATE(E1099,""nl"",""en"")"),"The storyline is super good not too difficult word chapters is good love spannendIk'm going to read the next part")</f>
        <v>The storyline is super good not too difficult word chapters is good love spannendIk'm going to read the next part</v>
      </c>
    </row>
    <row r="1100" ht="15.75" customHeight="1">
      <c r="A1100" s="1">
        <v>1098.0</v>
      </c>
      <c r="B1100" s="3">
        <v>1.0</v>
      </c>
      <c r="C1100" s="3">
        <v>1.0</v>
      </c>
      <c r="D1100" s="3">
        <v>1.0</v>
      </c>
      <c r="E1100" s="3" t="s">
        <v>1103</v>
      </c>
      <c r="F1100" s="3" t="str">
        <f>IFERROR(__xludf.DUMMYFUNCTION("GOOGLETRANSLATE(E1100,""nl"",""en"")"),"Beautiful, unexpected ending to a very intense series. No series hearted anyway; Hard and unforgiving. But the end was still too early for me (had still like to continue reading), and contained some surprises. Saying goodbye is always hard, the series is "&amp;"over. But I hope that one day still follows a book by Jessica Haider. Top book !!")</f>
        <v>Beautiful, unexpected ending to a very intense series. No series hearted anyway; Hard and unforgiving. But the end was still too early for me (had still like to continue reading), and contained some surprises. Saying goodbye is always hard, the series is over. But I hope that one day still follows a book by Jessica Haider. Top book !!</v>
      </c>
    </row>
    <row r="1101" ht="15.75" customHeight="1">
      <c r="A1101" s="1">
        <v>1099.0</v>
      </c>
      <c r="B1101" s="3">
        <v>1.0</v>
      </c>
      <c r="C1101" s="3">
        <v>1.0</v>
      </c>
      <c r="D1101" s="3">
        <v>1.0</v>
      </c>
      <c r="E1101" s="3" t="s">
        <v>1104</v>
      </c>
      <c r="F1101" s="3" t="str">
        <f>IFERROR(__xludf.DUMMYFUNCTION("GOOGLETRANSLATE(E1101,""nl"",""en"")"),"After reading Bob the street cat I was very curious about Nest of Bob. I have this book as the first part together once uitgelezen.Een wonderful book that gives a look inthe life of Bob and James about include their special friendship. A book that touch y"&amp;"our heart knows.")</f>
        <v>After reading Bob the street cat I was very curious about Nest of Bob. I have this book as the first part together once uitgelezen.Een wonderful book that gives a look inthe life of Bob and James about include their special friendship. A book that touch your heart knows.</v>
      </c>
    </row>
    <row r="1102" ht="15.75" customHeight="1">
      <c r="A1102" s="1">
        <v>1100.0</v>
      </c>
      <c r="B1102" s="3">
        <v>1.0</v>
      </c>
      <c r="C1102" s="3">
        <v>1.0</v>
      </c>
      <c r="D1102" s="3">
        <v>1.0</v>
      </c>
      <c r="E1102" s="3" t="s">
        <v>1105</v>
      </c>
      <c r="F1102" s="3" t="str">
        <f>IFERROR(__xludf.DUMMYFUNCTION("GOOGLETRANSLATE(E1102,""nl"",""en"")"),"Suzanne and Milo return after three months back to the Netherlands. Milo has just been given a role in Donkersloot and Suzanne can start with She. Once in the Netherlands arrived the couple shows are still popular baits for the tabloids. One rumor after a"&amp;"nother appears in the tabloids. Milo pulls nothing here of, for Suzanne This is slightly more difficult. When they finally tabloid leaving behind disaster strikes ... just as indiscreet I found this book by Marie-Cecile Beniers quite enjoyable. It is a se"&amp;"quel to Losloppig, but actually do not have to read that book. I myself barely knew anything indiscreet, but I could follow this book well. Marie-Cecile Beniers writes very smoothly, but the so-called ""fate"" She has really surprised me. I had all sorts "&amp;"of scenarios in my head, but THIS I aankomen.Ondanks not see the book it reads smoothly, I occasionally have trouble getting it back in to start. When I read, I always wanted to read on. But at some point I have to stop (next day get up early, do somethin"&amp;"g else ...) and I did have occasional trouble getting it back in to start. Once I started, I was left back. This may also lie in the fact that I was working simultaneously in two books. Then I had to choose between this book or from the e-reader. Because "&amp;"the book on the e-reader more aroused my interest, so I chose the e-reader. Though the choice was very moeilijk.Al in all a wonderful book. The next book by Marie-Cecile Beniers I will definitely also read. :-)")</f>
        <v>Suzanne and Milo return after three months back to the Netherlands. Milo has just been given a role in Donkersloot and Suzanne can start with She. Once in the Netherlands arrived the couple shows are still popular baits for the tabloids. One rumor after another appears in the tabloids. Milo pulls nothing here of, for Suzanne This is slightly more difficult. When they finally tabloid leaving behind disaster strikes ... just as indiscreet I found this book by Marie-Cecile Beniers quite enjoyable. It is a sequel to Losloppig, but actually do not have to read that book. I myself barely knew anything indiscreet, but I could follow this book well. Marie-Cecile Beniers writes very smoothly, but the so-called "fate" She has really surprised me. I had all sorts of scenarios in my head, but THIS I aankomen.Ondanks not see the book it reads smoothly, I occasionally have trouble getting it back in to start. When I read, I always wanted to read on. But at some point I have to stop (next day get up early, do something else ...) and I did have occasional trouble getting it back in to start. Once I started, I was left back. This may also lie in the fact that I was working simultaneously in two books. Then I had to choose between this book or from the e-reader. Because the book on the e-reader more aroused my interest, so I chose the e-reader. Though the choice was very moeilijk.Al in all a wonderful book. The next book by Marie-Cecile Beniers I will definitely also read. :-)</v>
      </c>
    </row>
    <row r="1103" ht="15.75" customHeight="1">
      <c r="A1103" s="1">
        <v>1101.0</v>
      </c>
      <c r="B1103" s="3">
        <v>1.0</v>
      </c>
      <c r="C1103" s="3">
        <v>0.0</v>
      </c>
      <c r="D1103" s="3">
        <v>1.0</v>
      </c>
      <c r="E1103" s="3" t="s">
        <v>1106</v>
      </c>
      <c r="F1103" s="3" t="str">
        <f>IFERROR(__xludf.DUMMYFUNCTION("GOOGLETRANSLATE(E1103,""nl"",""en"")"),"A very interesting book about the lifestyle of the people in Greenland. The book is a cross between a travelogue and adventure novel.")</f>
        <v>A very interesting book about the lifestyle of the people in Greenland. The book is a cross between a travelogue and adventure novel.</v>
      </c>
    </row>
    <row r="1104" ht="15.75" customHeight="1">
      <c r="A1104" s="1">
        <v>1102.0</v>
      </c>
      <c r="B1104" s="3">
        <v>1.0</v>
      </c>
      <c r="C1104" s="3">
        <v>1.0</v>
      </c>
      <c r="D1104" s="3">
        <v>1.0</v>
      </c>
      <c r="E1104" s="3" t="s">
        <v>1107</v>
      </c>
      <c r="F1104" s="3" t="str">
        <f>IFERROR(__xludf.DUMMYFUNCTION("GOOGLETRANSLATE(E1104,""nl"",""en"")"),"A book by Deon Meyer does not cross Bennie Griessel, where it then goes on and tempting. Yes, it is quite certain something, it is self supergoed.Een virus has wiped out nearly ninety-five percent of humanity. Willem Storm and his son of thirteen, Nico su"&amp;"rvived and driving a truck around. They avoid high places because there are other survivors, but not all have good intentions. Furthermore, there are also wild dogs and other wild dieren.Willem Storm dreams somewhere to settle to build back something. Rap"&amp;"idly growing population and the first problems occur. To begin with foods because there is an extremely cold winter, no wood to heat, no gas, terrorist attacks. They all survive. an army is established where Nico Storm like part. He has a very different c"&amp;"haracter from his father. Many impulsive and can even kill an animal and a human being, something his father kan.Er are three types of survivors: those who put their backs into something and trying to make the profiteers who steal what others build and th"&amp;"en still people who feel guilty because they survived it and therefore own end maken.Ik this really was an interesting book to read, how people various problems encountered in building their community and how they all solve it. A lot is explained in detai"&amp;"l, you just read that much research is in this book. In the end I really just WTF said I did not see coming. Mine may Deon Meyer more of this kind of writing books.")</f>
        <v>A book by Deon Meyer does not cross Bennie Griessel, where it then goes on and tempting. Yes, it is quite certain something, it is self supergoed.Een virus has wiped out nearly ninety-five percent of humanity. Willem Storm and his son of thirteen, Nico survived and driving a truck around. They avoid high places because there are other survivors, but not all have good intentions. Furthermore, there are also wild dogs and other wild dieren.Willem Storm dreams somewhere to settle to build back something. Rapidly growing population and the first problems occur. To begin with foods because there is an extremely cold winter, no wood to heat, no gas, terrorist attacks. They all survive. an army is established where Nico Storm like part. He has a very different character from his father. Many impulsive and can even kill an animal and a human being, something his father kan.Er are three types of survivors: those who put their backs into something and trying to make the profiteers who steal what others build and then still people who feel guilty because they survived it and therefore own end maken.Ik this really was an interesting book to read, how people various problems encountered in building their community and how they all solve it. A lot is explained in detail, you just read that much research is in this book. In the end I really just WTF said I did not see coming. Mine may Deon Meyer more of this kind of writing books.</v>
      </c>
    </row>
    <row r="1105" ht="15.75" customHeight="1">
      <c r="A1105" s="1">
        <v>1103.0</v>
      </c>
      <c r="B1105" s="3">
        <v>0.0</v>
      </c>
      <c r="C1105" s="3">
        <v>0.0</v>
      </c>
      <c r="D1105" s="3">
        <v>0.0</v>
      </c>
      <c r="E1105" s="3" t="s">
        <v>1108</v>
      </c>
      <c r="F1105" s="3" t="str">
        <f>IFERROR(__xludf.DUMMYFUNCTION("GOOGLETRANSLATE(E1105,""nl"",""en"")"),"The idea is strong: a 'cop' called Styx (dude!) Is murdered by serial killer hunting and over'leeft 'as zombie to appear personally hunting down a serial killer maken.De at the beginning of the story are still highly original ideas with / for his victims,"&amp;" but rather abruptly stranded by half the murder of Styx. Only his nickname, the Stuffer, does over time still denken.Dhooge seems from the moment Styx rises from the zombie all not to know so precisely because neither the exhibition of the killer nor the"&amp;" alternative world Styx sometimes haunts, nor the quest Styx with his former colleague undertakes to Stuffer be developed sufficiently exciting in the course. Too bad, because all three 'lines' have enough potential and could deliver verzombiën Styx very "&amp;"charming recurring images as better ver'beeld' would be the actie.Het story meanders on, there is (too) much told and explained without something exciting, let alone being creepy. 'Boring' is unfortunately the term that best describes this book, despite t"&amp;"he promising start and the most charming ideas.")</f>
        <v>The idea is strong: a 'cop' called Styx (dude!) Is murdered by serial killer hunting and over'leeft 'as zombie to appear personally hunting down a serial killer maken.De at the beginning of the story are still highly original ideas with / for his victims, but rather abruptly stranded by half the murder of Styx. Only his nickname, the Stuffer, does over time still denken.Dhooge seems from the moment Styx rises from the zombie all not to know so precisely because neither the exhibition of the killer nor the alternative world Styx sometimes haunts, nor the quest Styx with his former colleague undertakes to Stuffer be developed sufficiently exciting in the course. Too bad, because all three 'lines' have enough potential and could deliver verzombiën Styx very charming recurring images as better ver'beeld' would be the actie.Het story meanders on, there is (too) much told and explained without something exciting, let alone being creepy. 'Boring' is unfortunately the term that best describes this book, despite the promising start and the most charming ideas.</v>
      </c>
    </row>
    <row r="1106" ht="15.75" customHeight="1">
      <c r="A1106" s="1">
        <v>1104.0</v>
      </c>
      <c r="B1106" s="3">
        <v>0.0</v>
      </c>
      <c r="C1106" s="3">
        <v>0.0</v>
      </c>
      <c r="D1106" s="3">
        <v>0.0</v>
      </c>
      <c r="E1106" s="3" t="s">
        <v>1109</v>
      </c>
      <c r="F1106" s="3" t="str">
        <f>IFERROR(__xludf.DUMMYFUNCTION("GOOGLETRANSLATE(E1106,""nl"",""en"")"),"I read the book and, although the plot is very acceptable, the book has a great evil. That shortcoming is the fact that men think and feel as if they are women. Men usually hear a little harder and less sympathetic to than women. So there is not a true kn"&amp;"own difference in the psyche and the late writer. Carol O'Connell's book is thus a book that is not really addressed.")</f>
        <v>I read the book and, although the plot is very acceptable, the book has a great evil. That shortcoming is the fact that men think and feel as if they are women. Men usually hear a little harder and less sympathetic to than women. So there is not a true known difference in the psyche and the late writer. Carol O'Connell's book is thus a book that is not really addressed.</v>
      </c>
    </row>
    <row r="1107" ht="15.75" customHeight="1">
      <c r="A1107" s="1">
        <v>1105.0</v>
      </c>
      <c r="B1107" s="3">
        <v>1.0</v>
      </c>
      <c r="C1107" s="3">
        <v>1.0</v>
      </c>
      <c r="D1107" s="3">
        <v>1.0</v>
      </c>
      <c r="E1107" s="3" t="s">
        <v>1110</v>
      </c>
      <c r="F1107" s="3" t="str">
        <f>IFERROR(__xludf.DUMMYFUNCTION("GOOGLETRANSLATE(E1107,""nl"",""en"")"),"This book I read with attention and pleasure. By writing this review, however, so there was a lot more up and I found even more layers than I had found initially. Hence my writing might run ""something"" out of control. Fear not read spoilers, because you"&amp;" can not actually give away this book. And believe me ...... I could have made it much, much longer and more extensive Campanario, a small privada - one in Mexico usual way of living on a square or courtyard - away from the bustle of Mexico City. Despite "&amp;"a great diversity of people they are still joined together in their own way. Behind each door is home to grief, sorrow for the great loss; a death, a drowning, a disappearance. Painfully clear what emerges loss, grief and sorrow with a man and his fellow "&amp;"man to the courtyard doen.De houses all have the name of a flavor which can be perceived by the tongue. The emergence of this court of Alfonso prestigious job, who Huize Umami bewoont.Zout Huize Sweet and Salty is inhabited by the family Perez-Walker, a m"&amp;"usical family in Huize Sweet, a music heeft.Het family suffers the unprocessed death of nearly six Luz, Ana's sister, who three years ago was drowned in a lake in Michigan. Thirteen-year-old Ana can reach her mother just hard by her mental problems and gr"&amp;"ief. Overall mourning working three years later still door.'Haar grave is small and concrete, not very different from mine planters, but with a stone on top. On the stone: LUZ PÉREZ WALKER, 1995-2001. And below TREASURE a daughter AND SISTER. Treasure. If"&amp;" there a pot of gold ligt.'Ana find it awful that her mother and her brothers still send each year to the place where Luz drowned. A sneaky plan must protect her this year. She is a milpa - say something like an allotment (tt) - setting with its neighbor "&amp;"as inspiration. She knows this way even bring color to the lives of twenty bewoners.BitterDe, damaged Marina inhabits Huize Bitter. She is a painter with an eating disorder who could not get out of the paint and has a rather unusual sex life. She invents "&amp;"all sorts of names for new kleuren.'Niet that Marina has ever been in a psychiatric hospital. They stop only occasionally to eat, so they sometimes just for a hospital for an infusion of sodium, potassium, chloride, bicarbonate, dextrose, calcium, phospho"&amp;"rus and magnesium. That's all. At least, that was all, until her last stay still left a few days to brainwash her. Her brain is now clean and pale. So she sets it at least for: smooth as cooked and peeled ei.'UmamiAlfonso Semitiel, a sixty-two-year-old an"&amp;"thropologist, lives alone after his wife Noelia is deceased in 2001. He muses a lot over the years together and the time she has been ill. The loss is large. He realizes that after thirty years of marriage there is merging with each other and that what he"&amp;" is writing, is increasingly taking the form of a conversation with him haar.Depressies always lurking located and loneliness do him any good. Fortunately, he's got the girls' yet; Two reborn dolls of his dear wife, 'Heaven rest her ziel'.https: //www.ets"&amp;"y.com/nl/search q = + silicone reborn + baby'Nu I think about it a marriage is not much different than Net 5 midmorning. Ultimately married endlessly watch the same movies, some more than others, with the only change the past, the padding, the things that"&amp;" date; news, commercials. That I say no because it would be boring, that I say because it's horrible what I have lost: the cement between my hours [...] ""The state is difficult to taste Umami plays a big role in his family leven.ZuurIn Pina is a lot of a"&amp;"rguing between the parents, Bento and Chela. It's oppressive, sour! chapters. From the other chapters we know all that Chela family will indeed leave and three years later shows up at one of the other personages.'Pina liked to lie beneath the rear window,"&amp;" on the parcel shelf. That's what it's mostly stuck with that car, how she saw clouds and trees pass by and beyond its raining without being wet. She also knows that her father did not want her lying there and her mother is and they brawl to prevent lied "&amp;"against them, ""I'm not so nice is divided there liggen.'StructuurHet story in four cycles years back in time, from 2004 to 2000 and every year is the account of another resident's turn, Alfonso Pina, Marina and Ana. Even the nearly six Luz gets her hoofd"&amp;"stuk.De perspectives change with the chapters. Ana Alfonso and Luz are written from an ego perspective and belevende-I. Marina and Pina from the omniscient verteller.ConclusieDaar here is not a chronological story, sometimes it is not immediately clear wh"&amp;"o the main character in the changing parts. There are several in the book of street maps privada and would provide clarity as well as the names would be in it. But who's counting on watching, because if there is still something to puzzle over and forced t"&amp;"o read it attentively lezen.We never about the time of the loss, but more about the period before or following years. This also varies by personage.Niet only the flavors you get honored with your tongue into play, but also colors take an important place; "&amp;"the garden of Ana, the invented colors of Marina. In this way it becomes clear that sensory experiences something with a man doen.Doordat chapters also change the date picture of the occupants is becoming clearer. For example; When Ana is speaking, she wa"&amp;"s thirteen years old, but because chapters Pina herself four years earlier play, Ana is obviously four years jonger.De writing style changes with the chapters; of a musing Alfonso, to an innocent jump-in-the-field at Luz and a chaotic Marina, causing them"&amp;" to be very recognizable. The various characters are psychologically uitgewerkt.Ondanks grief that plays a major role in the courtyard, the sentimentality is not over-dosed. Dry humor, puns, poetry, logic and childlike naivety pervade the whole. Puns, how"&amp;"ever, are not necessarily humorous: Jufresa has good use of it created and knows how the tragedy more can drop by dry, comical puns in the text is verweven.Pijnlijk clear that much loneliness haunts the courtyard , loneliness is difficult to share or to e"&amp;"xplain. It is the residents do not easily talked also about feelings that provoke them, but their interconnectedness and the minute they indeed share thoughts, the reader will understand the grief that governs them, the shadows which they also achtervolge"&amp;"n.Kijk even paying attention to the cover !!! Five people, up and down.De writing style is clear. The author shows the inevitable raw jagged edges and lets you get into the minds of the characters. Obvious Jufresa shows how grief and sorrow influence. Not"&amp;" only the person who bears the sorrow, but also the (immediate) environment - the neighbors from the court - demanded his tol.Het story itself and thereby develops the characters. They all struggle was born with their own schimmen.AuteurLaia Jufresa (1983"&amp;") in Mexico, grew up in Veracruz and spent her secondary school in Paris, where she - in French - visited her first writing workshops. At eighteen she moved to Mexico City. She studied philosophy at the Universidad Nacional Autónoma de México and visited "&amp;"the Escuela Dinámica the Escritores, write the Academy of Peruvian-Mexican author mario bellatin. In addition, she earned bachelor Arts plastiques at the Sorbonne. After her study Jufresa lived in Wisconsin, Buenos Aires and Madrid. Currently she lives in"&amp;" Keulen.Titel: Umami Author: Laia JufresaVertaald by Heleen Oomen Pages: 256ISBN: 9789025448424Uitgeverij Atlas ContactVerschenen: June 2017")</f>
        <v>This book I read with attention and pleasure. By writing this review, however, so there was a lot more up and I found even more layers than I had found initially. Hence my writing might run "something" out of control. Fear not read spoilers, because you can not actually give away this book. And believe me ...... I could have made it much, much longer and more extensive Campanario, a small privada - one in Mexico usual way of living on a square or courtyard - away from the bustle of Mexico City. Despite a great diversity of people they are still joined together in their own way. Behind each door is home to grief, sorrow for the great loss; a death, a drowning, a disappearance. Painfully clear what emerges loss, grief and sorrow with a man and his fellow man to the courtyard doen.De houses all have the name of a flavor which can be perceived by the tongue. The emergence of this court of Alfonso prestigious job, who Huize Umami bewoont.Zout Huize Sweet and Salty is inhabited by the family Perez-Walker, a musical family in Huize Sweet, a music heeft.Het family suffers the unprocessed death of nearly six Luz, Ana's sister, who three years ago was drowned in a lake in Michigan. Thirteen-year-old Ana can reach her mother just hard by her mental problems and grief. Overall mourning working three years later still door.'Haar grave is small and concrete, not very different from mine planters, but with a stone on top. On the stone: LUZ PÉREZ WALKER, 1995-2001. And below TREASURE a daughter AND SISTER. Treasure. If there a pot of gold ligt.'Ana find it awful that her mother and her brothers still send each year to the place where Luz drowned. A sneaky plan must protect her this year. She is a milpa - say something like an allotment (tt) - setting with its neighbor as inspiration. She knows this way even bring color to the lives of twenty bewoners.BitterDe, damaged Marina inhabits Huize Bitter. She is a painter with an eating disorder who could not get out of the paint and has a rather unusual sex life. She invents all sorts of names for new kleuren.'Niet that Marina has ever been in a psychiatric hospital. They stop only occasionally to eat, so they sometimes just for a hospital for an infusion of sodium, potassium, chloride, bicarbonate, dextrose, calcium, phosphorus and magnesium. That's all. At least, that was all, until her last stay still left a few days to brainwash her. Her brain is now clean and pale. So she sets it at least for: smooth as cooked and peeled ei.'UmamiAlfonso Semitiel, a sixty-two-year-old anthropologist, lives alone after his wife Noelia is deceased in 2001. He muses a lot over the years together and the time she has been ill. The loss is large. He realizes that after thirty years of marriage there is merging with each other and that what he is writing, is increasingly taking the form of a conversation with him haar.Depressies always lurking located and loneliness do him any good. Fortunately, he's got the girls' yet; Two reborn dolls of his dear wife, 'Heaven rest her ziel'.https: //www.etsy.com/nl/search q = + silicone reborn + baby'Nu I think about it a marriage is not much different than Net 5 midmorning. Ultimately married endlessly watch the same movies, some more than others, with the only change the past, the padding, the things that date; news, commercials. That I say no because it would be boring, that I say because it's horrible what I have lost: the cement between my hours [...] "The state is difficult to taste Umami plays a big role in his family leven.ZuurIn Pina is a lot of arguing between the parents, Bento and Chela. It's oppressive, sour! chapters. From the other chapters we know all that Chela family will indeed leave and three years later shows up at one of the other personages.'Pina liked to lie beneath the rear window, on the parcel shelf. That's what it's mostly stuck with that car, how she saw clouds and trees pass by and beyond its raining without being wet. She also knows that her father did not want her lying there and her mother is and they brawl to prevent lied against them, "I'm not so nice is divided there liggen.'StructuurHet story in four cycles years back in time, from 2004 to 2000 and every year is the account of another resident's turn, Alfonso Pina, Marina and Ana. Even the nearly six Luz gets her hoofdstuk.De perspectives change with the chapters. Ana Alfonso and Luz are written from an ego perspective and belevende-I. Marina and Pina from the omniscient verteller.ConclusieDaar here is not a chronological story, sometimes it is not immediately clear who the main character in the changing parts. There are several in the book of street maps privada and would provide clarity as well as the names would be in it. But who's counting on watching, because if there is still something to puzzle over and forced to read it attentively lezen.We never about the time of the loss, but more about the period before or following years. This also varies by personage.Niet only the flavors you get honored with your tongue into play, but also colors take an important place; the garden of Ana, the invented colors of Marina. In this way it becomes clear that sensory experiences something with a man doen.Doordat chapters also change the date picture of the occupants is becoming clearer. For example; When Ana is speaking, she was thirteen years old, but because chapters Pina herself four years earlier play, Ana is obviously four years jonger.De writing style changes with the chapters; of a musing Alfonso, to an innocent jump-in-the-field at Luz and a chaotic Marina, causing them to be very recognizable. The various characters are psychologically uitgewerkt.Ondanks grief that plays a major role in the courtyard, the sentimentality is not over-dosed. Dry humor, puns, poetry, logic and childlike naivety pervade the whole. Puns, however, are not necessarily humorous: Jufresa has good use of it created and knows how the tragedy more can drop by dry, comical puns in the text is verweven.Pijnlijk clear that much loneliness haunts the courtyard , loneliness is difficult to share or to explain. It is the residents do not easily talked also about feelings that provoke them, but their interconnectedness and the minute they indeed share thoughts, the reader will understand the grief that governs them, the shadows which they also achtervolgen.Kijk even paying attention to the cover !!! Five people, up and down.De writing style is clear. The author shows the inevitable raw jagged edges and lets you get into the minds of the characters. Obvious Jufresa shows how grief and sorrow influence. Not only the person who bears the sorrow, but also the (immediate) environment - the neighbors from the court - demanded his tol.Het story itself and thereby develops the characters. They all struggle was born with their own schimmen.AuteurLaia Jufresa (1983) in Mexico, grew up in Veracruz and spent her secondary school in Paris, where she - in French - visited her first writing workshops. At eighteen she moved to Mexico City. She studied philosophy at the Universidad Nacional Autónoma de México and visited the Escuela Dinámica the Escritores, write the Academy of Peruvian-Mexican author mario bellatin. In addition, she earned bachelor Arts plastiques at the Sorbonne. After her study Jufresa lived in Wisconsin, Buenos Aires and Madrid. Currently she lives in Keulen.Titel: Umami Author: Laia JufresaVertaald by Heleen Oomen Pages: 256ISBN: 9789025448424Uitgeverij Atlas ContactVerschenen: June 2017</v>
      </c>
    </row>
    <row r="1108" ht="15.75" customHeight="1">
      <c r="A1108" s="1">
        <v>1106.0</v>
      </c>
      <c r="B1108" s="3">
        <v>1.0</v>
      </c>
      <c r="C1108" s="3">
        <v>1.0</v>
      </c>
      <c r="D1108" s="3">
        <v>1.0</v>
      </c>
      <c r="E1108" s="3" t="s">
        <v>1111</v>
      </c>
      <c r="F1108" s="3" t="str">
        <f>IFERROR(__xludf.DUMMYFUNCTION("GOOGLETRANSLATE(E1108,""nl"",""en"")"),"This is a book with multiple lagen.Jeugdliefde, confidence, attitude, and morals. All layers in a pleasant and engaging writing style. Is recommended from the age of 13 and anyone older. Peek into the future where some people 'our time' just is greatly ap"&amp;"preciated. How far away is described future? It is at least very imagine what the book from page very compelling and captivating maakt.De protagonists are too fast to very lively people to readers through the rake writing style. The development by making "&amp;"the characters are very expressive and naturally put down.")</f>
        <v>This is a book with multiple lagen.Jeugdliefde, confidence, attitude, and morals. All layers in a pleasant and engaging writing style. Is recommended from the age of 13 and anyone older. Peek into the future where some people 'our time' just is greatly appreciated. How far away is described future? It is at least very imagine what the book from page very compelling and captivating maakt.De protagonists are too fast to very lively people to readers through the rake writing style. The development by making the characters are very expressive and naturally put down.</v>
      </c>
    </row>
    <row r="1109" ht="15.75" customHeight="1">
      <c r="A1109" s="1">
        <v>1107.0</v>
      </c>
      <c r="B1109" s="3">
        <v>0.0</v>
      </c>
      <c r="C1109" s="3">
        <v>0.0</v>
      </c>
      <c r="D1109" s="3">
        <v>0.0</v>
      </c>
      <c r="E1109" s="3" t="s">
        <v>1112</v>
      </c>
      <c r="F1109" s="3" t="str">
        <f>IFERROR(__xludf.DUMMYFUNCTION("GOOGLETRANSLATE(E1109,""nl"",""en"")"),"Bill Loehfelm was born forty years ago in New York, and spent his childhood also in different districts of the metropolis. He graduated as a teacher and taught English at a high school on Staten Island. In 1997 he changes course and moved to New Orleans, "&amp;"where he was a few years for the class. He still lives with his wife and daughter. In the second half of 1999, he began writing a book and suddenly he realized that his professional future lay in that direction. He he resigned and his living needs to took"&amp;" all sorts of temporary jobs. The rest of his time he wrote that he took writing courses. The book, Fresh Kills would only be published in 2008 and was immediately awarded the Amazon breakthrough novel award, a genre cross price for debuting auteurs.In Fr"&amp;"esh Kills, which refers to the huge garbage dump on Staten Island around which the story is presented, John Sanders Jr. learns that his father was murdered. Although John had absolutely no good relationship with his father, he tries yet the perpetrators o"&amp;"f this cold-blooded murder of track. A search that also an reacquainted with his past as a result heeft.Laten but we instantly fall in house with the door: Fresh Kills is not a good book. This is again as a typical example of a book that has been position"&amp;"ed incorrectly by the publisher. The story revolves around a murder and although that already once dealt a blow is primarily a coming-of-age novel in which the main character in the short time between the death and the funeral of his father, is finally vo"&amp;"lswassen .The course of the story evokes memories of Copland, the first so-called serious film by Sylvester Stallone in 1997. as with that film, the reader is now quite the wait time on the edge of their seats until the story finally really begins to have"&amp;" to suddenly find that the book is out. To then unsaturated and disillusioned behind blijven.Daarenboven reading the book is not always straightforward way, making it fun to read that one would experience from time to time at work begins to appear; and th"&amp;"at really can not be the intention. To make matters worse should also be noted that a clerical error in the title on the back of the boek.Bill Loehfelm does have paid much attention to the location of its former habitat. He describes the lively and entert"&amp;"aining venues, and based on anecdotes and critical observations he brings his decor professionally to leven.Ook the characters are modeled with great feeling for characters of all stripes, but they are not all equally credible. The fact that they are all "&amp;"about the same time, like dominos, come to the same understanding, so the book ends with a generally happy ending comes rather mealy over.Met Fresh Kills remains the lover of the exciting book unsatisfied behind, but considered novel, the story is quite r"&amp;"ight to exist.")</f>
        <v>Bill Loehfelm was born forty years ago in New York, and spent his childhood also in different districts of the metropolis. He graduated as a teacher and taught English at a high school on Staten Island. In 1997 he changes course and moved to New Orleans, where he was a few years for the class. He still lives with his wife and daughter. In the second half of 1999, he began writing a book and suddenly he realized that his professional future lay in that direction. He he resigned and his living needs to took all sorts of temporary jobs. The rest of his time he wrote that he took writing courses. The book, Fresh Kills would only be published in 2008 and was immediately awarded the Amazon breakthrough novel award, a genre cross price for debuting auteurs.In Fresh Kills, which refers to the huge garbage dump on Staten Island around which the story is presented, John Sanders Jr. learns that his father was murdered. Although John had absolutely no good relationship with his father, he tries yet the perpetrators of this cold-blooded murder of track. A search that also an reacquainted with his past as a result heeft.Laten but we instantly fall in house with the door: Fresh Kills is not a good book. This is again as a typical example of a book that has been positioned incorrectly by the publisher. The story revolves around a murder and although that already once dealt a blow is primarily a coming-of-age novel in which the main character in the short time between the death and the funeral of his father, is finally volswassen .The course of the story evokes memories of Copland, the first so-called serious film by Sylvester Stallone in 1997. as with that film, the reader is now quite the wait time on the edge of their seats until the story finally really begins to have to suddenly find that the book is out. To then unsaturated and disillusioned behind blijven.Daarenboven reading the book is not always straightforward way, making it fun to read that one would experience from time to time at work begins to appear; and that really can not be the intention. To make matters worse should also be noted that a clerical error in the title on the back of the boek.Bill Loehfelm does have paid much attention to the location of its former habitat. He describes the lively and entertaining venues, and based on anecdotes and critical observations he brings his decor professionally to leven.Ook the characters are modeled with great feeling for characters of all stripes, but they are not all equally credible. The fact that they are all about the same time, like dominos, come to the same understanding, so the book ends with a generally happy ending comes rather mealy over.Met Fresh Kills remains the lover of the exciting book unsatisfied behind, but considered novel, the story is quite right to exist.</v>
      </c>
    </row>
    <row r="1110" ht="15.75" customHeight="1">
      <c r="A1110" s="1">
        <v>1108.0</v>
      </c>
      <c r="B1110" s="3">
        <v>1.0</v>
      </c>
      <c r="C1110" s="3">
        <v>1.0</v>
      </c>
      <c r="D1110" s="3">
        <v>1.0</v>
      </c>
      <c r="E1110" s="3" t="s">
        <v>1113</v>
      </c>
      <c r="F1110" s="3" t="str">
        <f>IFERROR(__xludf.DUMMYFUNCTION("GOOGLETRANSLATE(E1110,""nl"",""en"")"),"October list is the first book I read by Jeffery Deaver. The unusual style of writing in this book made me curious; you start at the end and ends at the beginning. Sounds very complicated, but I did not book more difficult to follow than other thrillers.D"&amp;"e October list is written smooth, exciting and unexpected and excellent plot. I'm a fan!")</f>
        <v>October list is the first book I read by Jeffery Deaver. The unusual style of writing in this book made me curious; you start at the end and ends at the beginning. Sounds very complicated, but I did not book more difficult to follow than other thrillers.De October list is written smooth, exciting and unexpected and excellent plot. I'm a fan!</v>
      </c>
    </row>
    <row r="1111" ht="15.75" customHeight="1">
      <c r="A1111" s="1">
        <v>1109.0</v>
      </c>
      <c r="B1111" s="3">
        <v>0.0</v>
      </c>
      <c r="C1111" s="3">
        <v>0.0</v>
      </c>
      <c r="D1111" s="3">
        <v>0.0</v>
      </c>
      <c r="E1111" s="3" t="s">
        <v>1114</v>
      </c>
      <c r="F1111" s="3" t="str">
        <f>IFERROR(__xludf.DUMMYFUNCTION("GOOGLETRANSLATE(E1111,""nl"",""en"")"),"On the eve of World War II flight Nick and his two sons to America, there to build a new life too. He must have luxurious life on the estate of his father's leave to go to work as a circus performer. At the circus, he soon learns that he needs to adapt to"&amp;" his new lifestyle and his love. Danielle Steel is a popular writer of romantic stories. She has written 97 novels sold around the world and many of which are bestsellers. Yet, not all success stories. Where it all goes wrong in the beginning with Pegasus"&amp;", that gives a completely wrong picture of the text on the cover of the story and also has another factually incorrect. There is yet to get over if it would be only criticism. Aristocrat Nick suddenly comes out that he is half Jewish and so is in danger i"&amp;"n Germany before the Second World War. Nick has never worked a day in his life and now has suddenly with his two children to America to work and so to escape the Nazis. His behavior and statements are very spoiled and irresponsible, what gives little resp"&amp;"ect to the reader. He complains in particular about the small trailer where his family to live. Even his horses living larger than he. The story is set against the backdrop of World War II, but the historical context is very brief, as you read the text co"&amp;"ver expected that the war would play a greater role in the story. Instead, it's about a circus. In itself makes this turn the story even more interesting, because life in the circus is a world in itself and turn it temporarily gives more color to the stor"&amp;"y. Until Nick falls in love with one of his colleagues in the circus, what triggers for an overdose relationship drama. Because Christianna's tightrope walker and her crush on Nick makes them slips on the rope. They then get another fight on because Chris"&amp;"tianna act without a safety net and it's so dangerous. It's not an everyday relationship drama, mind you. Steel has a lot of focus placed on this story full of strange twists instead of sight to focus on the well deepening the characters. These remain on "&amp;"the surface and by the many repetitions they say not much. The book would be much thinner if all the endless repetitions would be deleted. It sometimes seems that Steel forgets what she has been told and therefore repeats itself. This generates a lot of i"&amp;"rritation during the reading, to the point that you will ask yourself whether the book should even be edited. The repetitions, notable storylines and superficial characters compromising the quality you would expect from a Danielle Steel novel and making P"&amp;"egasus no top.")</f>
        <v>On the eve of World War II flight Nick and his two sons to America, there to build a new life too. He must have luxurious life on the estate of his father's leave to go to work as a circus performer. At the circus, he soon learns that he needs to adapt to his new lifestyle and his love. Danielle Steel is a popular writer of romantic stories. She has written 97 novels sold around the world and many of which are bestsellers. Yet, not all success stories. Where it all goes wrong in the beginning with Pegasus, that gives a completely wrong picture of the text on the cover of the story and also has another factually incorrect. There is yet to get over if it would be only criticism. Aristocrat Nick suddenly comes out that he is half Jewish and so is in danger in Germany before the Second World War. Nick has never worked a day in his life and now has suddenly with his two children to America to work and so to escape the Nazis. His behavior and statements are very spoiled and irresponsible, what gives little respect to the reader. He complains in particular about the small trailer where his family to live. Even his horses living larger than he. The story is set against the backdrop of World War II, but the historical context is very brief, as you read the text cover expected that the war would play a greater role in the story. Instead, it's about a circus. In itself makes this turn the story even more interesting, because life in the circus is a world in itself and turn it temporarily gives more color to the story. Until Nick falls in love with one of his colleagues in the circus, what triggers for an overdose relationship drama. Because Christianna's tightrope walker and her crush on Nick makes them slips on the rope. They then get another fight on because Christianna act without a safety net and it's so dangerous. It's not an everyday relationship drama, mind you. Steel has a lot of focus placed on this story full of strange twists instead of sight to focus on the well deepening the characters. These remain on the surface and by the many repetitions they say not much. The book would be much thinner if all the endless repetitions would be deleted. It sometimes seems that Steel forgets what she has been told and therefore repeats itself. This generates a lot of irritation during the reading, to the point that you will ask yourself whether the book should even be edited. The repetitions, notable storylines and superficial characters compromising the quality you would expect from a Danielle Steel novel and making Pegasus no top.</v>
      </c>
    </row>
    <row r="1112" ht="15.75" customHeight="1">
      <c r="A1112" s="1">
        <v>1110.0</v>
      </c>
      <c r="B1112" s="3">
        <v>1.0</v>
      </c>
      <c r="C1112" s="3">
        <v>1.0</v>
      </c>
      <c r="D1112" s="3">
        <v>1.0</v>
      </c>
      <c r="E1112" s="3" t="s">
        <v>1115</v>
      </c>
      <c r="F1112" s="3" t="str">
        <f>IFERROR(__xludf.DUMMYFUNCTION("GOOGLETRANSLATE(E1112,""nl"",""en"")"),"Gracie's good for each other, they have everything and lead a perfect life. She befriends Juliet, a woman who had much less luck in life. Why did they become friends? In the course of the book I gradually the idea that everything was rather far fetched, a"&amp;"nd did not know the author well, how she had run the story, but that is not true! If you put the wrong finds out just when plot all the time, and it becomes clear how it fits together, you realize that the writer of this book perfectly well knew where she"&amp;" was going with her story . The plot is ingenious fashion, the style is very nice, for me, this book is an absolute must!")</f>
        <v>Gracie's good for each other, they have everything and lead a perfect life. She befriends Juliet, a woman who had much less luck in life. Why did they become friends? In the course of the book I gradually the idea that everything was rather far fetched, and did not know the author well, how she had run the story, but that is not true! If you put the wrong finds out just when plot all the time, and it becomes clear how it fits together, you realize that the writer of this book perfectly well knew where she was going with her story . The plot is ingenious fashion, the style is very nice, for me, this book is an absolute must!</v>
      </c>
    </row>
    <row r="1113" ht="15.75" customHeight="1">
      <c r="A1113" s="1">
        <v>1111.0</v>
      </c>
      <c r="B1113" s="3">
        <v>1.0</v>
      </c>
      <c r="C1113" s="3">
        <v>1.0</v>
      </c>
      <c r="D1113" s="3">
        <v>1.0</v>
      </c>
      <c r="E1113" s="3" t="s">
        <v>1116</v>
      </c>
      <c r="F1113" s="3" t="str">
        <f>IFERROR(__xludf.DUMMYFUNCTION("GOOGLETRANSLATE(E1113,""nl"",""en"")"),"Merciless king is a visual story written and grabbed me right from the start. During the reading I was especially curious to Lachlan Mount. It is a notorious criminal with a very bad reputation and an aura of mystery around him. He is a man of power and n"&amp;"othing happens in the city in terms of shady business without that he knows about or even dealing with. Despite her fear of what will happen, Keira refuses to flee. I love that Keira pit and does not let himself sollen.Het story not only from the perspect"&amp;"ive of Keira, but also from Mount. A beautiful phrase that applies to him is this: ""My city is only one king and that's me. I rule by fear, but I get respect by my actions. ""(Page 55) .Lachlan Mount is the wrong type of man, he is a real dominant alpha "&amp;"and has enormous charisma. He's used to getting what he wants. Keira is determined not to let them run around and show no fear. This Mount never experienced before and he becomes intrigued by Keira.Genadeloze king is a new adult where you are sucked in. o"&amp;"nce you start reading, you will know how Keira will perish and you want to know who Mount exactly is. Keira likes Mount a manipulative and paranoid jerk, but still feels against her will, drawn to him. the tension is built well. the erotic scenes are only"&amp;" during the story, if you know the main characters. I liked that the author has taken the time to familiarize the reader with the characters Keira and Mount. it gives the story more content than the average newadult book. The contrast / hate excitement is"&amp;" excellent described by Meghan March.Wat, this first section a particular end! In many ways surprised the author me. I'd like to read direct part preferably two, I really need to know how it goes between Keira and Mount. Merciless king is an absolute must"&amp;" for fans of the genre new adult. I give Merciless king like 4 stars.")</f>
        <v>Merciless king is a visual story written and grabbed me right from the start. During the reading I was especially curious to Lachlan Mount. It is a notorious criminal with a very bad reputation and an aura of mystery around him. He is a man of power and nothing happens in the city in terms of shady business without that he knows about or even dealing with. Despite her fear of what will happen, Keira refuses to flee. I love that Keira pit and does not let himself sollen.Het story not only from the perspective of Keira, but also from Mount. A beautiful phrase that applies to him is this: "My city is only one king and that's me. I rule by fear, but I get respect by my actions. "(Page 55) .Lachlan Mount is the wrong type of man, he is a real dominant alpha and has enormous charisma. He's used to getting what he wants. Keira is determined not to let them run around and show no fear. This Mount never experienced before and he becomes intrigued by Keira.Genadeloze king is a new adult where you are sucked in. once you start reading, you will know how Keira will perish and you want to know who Mount exactly is. Keira likes Mount a manipulative and paranoid jerk, but still feels against her will, drawn to him. the tension is built well. the erotic scenes are only during the story, if you know the main characters. I liked that the author has taken the time to familiarize the reader with the characters Keira and Mount. it gives the story more content than the average newadult book. The contrast / hate excitement is excellent described by Meghan March.Wat, this first section a particular end! In many ways surprised the author me. I'd like to read direct part preferably two, I really need to know how it goes between Keira and Mount. Merciless king is an absolute must for fans of the genre new adult. I give Merciless king like 4 stars.</v>
      </c>
    </row>
    <row r="1114" ht="15.75" customHeight="1">
      <c r="A1114" s="1">
        <v>1112.0</v>
      </c>
      <c r="B1114" s="3">
        <v>0.0</v>
      </c>
      <c r="C1114" s="3">
        <v>0.0</v>
      </c>
      <c r="D1114" s="3">
        <v>0.0</v>
      </c>
      <c r="E1114" s="3" t="s">
        <v>1117</v>
      </c>
      <c r="F1114" s="3" t="str">
        <f>IFERROR(__xludf.DUMMYFUNCTION("GOOGLETRANSLATE(E1114,""nl"",""en"")"),"Zoe and Ed both follow their own path. But then, after years full of dead-end jobs and chaotic household, they find each other. A happy couple at the beginning of a happy life samen.En then the unthinkable happens. One morning, on his way to work, Ed is k"&amp;"illed in a traffic accident. Zoe must learn to live without him. But she can not let go of the memories. How can the happy moments, their first kiss, all they have built together, leave behind? They want everything to tell him it's too late. Or maybe not "&amp;"... No, unfortunately this is not a book for me. In the beginning of the book is a surprising twist in the story, which promised what. Unfortunately, it did not continue. No depth and no proper execution of the idea, a missed opportunity. With difficulty "&amp;"I have read. There was so much repetition that it was slightly annoying. Too bad, in itself a good idea, only the characters were very shallow and there was no punch line. Every time I thought, 'Now it will happen, but it did not happen. Even the final sa"&amp;"w you coming a mile away. No, unfortunately, not for me.")</f>
        <v>Zoe and Ed both follow their own path. But then, after years full of dead-end jobs and chaotic household, they find each other. A happy couple at the beginning of a happy life samen.En then the unthinkable happens. One morning, on his way to work, Ed is killed in a traffic accident. Zoe must learn to live without him. But she can not let go of the memories. How can the happy moments, their first kiss, all they have built together, leave behind? They want everything to tell him it's too late. Or maybe not ... No, unfortunately this is not a book for me. In the beginning of the book is a surprising twist in the story, which promised what. Unfortunately, it did not continue. No depth and no proper execution of the idea, a missed opportunity. With difficulty I have read. There was so much repetition that it was slightly annoying. Too bad, in itself a good idea, only the characters were very shallow and there was no punch line. Every time I thought, 'Now it will happen, but it did not happen. Even the final saw you coming a mile away. No, unfortunately, not for me.</v>
      </c>
    </row>
    <row r="1115" ht="15.75" customHeight="1">
      <c r="A1115" s="1">
        <v>1113.0</v>
      </c>
      <c r="B1115" s="3">
        <v>1.0</v>
      </c>
      <c r="C1115" s="3">
        <v>1.0</v>
      </c>
      <c r="D1115" s="3">
        <v>1.0</v>
      </c>
      <c r="E1115" s="3" t="s">
        <v>1118</v>
      </c>
      <c r="F1115" s="3" t="str">
        <f>IFERROR(__xludf.DUMMYFUNCTION("GOOGLETRANSLATE(E1115,""nl"",""en"")"),"A wonderful book! The story takes place in Bali and want while reading basically the same book a ticket. It focuses on two sisters who are reconciled with each other again while a new love to know. The story is fairly predictable but the dialogues are ver"&amp;"y funny and witty, which makes it delicious wegleest. It also makes you again just dwell on your work, balance and enjoy life. A beautiful message! If the story slightly surprising or more in depth had gone, had given me five stars, but even then it is de"&amp;"finitely recommended to book a lovely spring day there tackle!")</f>
        <v>A wonderful book! The story takes place in Bali and want while reading basically the same book a ticket. It focuses on two sisters who are reconciled with each other again while a new love to know. The story is fairly predictable but the dialogues are very funny and witty, which makes it delicious wegleest. It also makes you again just dwell on your work, balance and enjoy life. A beautiful message! If the story slightly surprising or more in depth had gone, had given me five stars, but even then it is definitely recommended to book a lovely spring day there tackle!</v>
      </c>
    </row>
    <row r="1116" ht="15.75" customHeight="1">
      <c r="A1116" s="1">
        <v>1114.0</v>
      </c>
      <c r="B1116" s="3">
        <v>0.0</v>
      </c>
      <c r="C1116" s="3">
        <v>0.0</v>
      </c>
      <c r="D1116" s="3">
        <v>0.0</v>
      </c>
      <c r="E1116" s="3" t="s">
        <v>1119</v>
      </c>
      <c r="F1116" s="3" t="str">
        <f>IFERROR(__xludf.DUMMYFUNCTION("GOOGLETRANSLATE(E1116,""nl"",""en"")"),"'Fierce Kingdom ""is the fifth book by the American author Gin Phillips, the first to be translated into Dutch. Debuting did the author already with ""The Well and the Mine"" in 2009, a novel which she Barnes &amp; Noble Discovery Award won.'Een beautiful day"&amp;", ""as the book will be called in Dutch, is described as an oppressive, claustrophobic page turner about the thin line between good and evil and the unbreakable bond between mother and child. Something creates expectations: a damn good show atmosphere, a "&amp;"rollercoaster of emotions and that includes everything from an incredibly exciting verhaal.Joan is mom of four-year-old Lincoln. As so often they spent the afternoon at the zoo and mention them against closing the exit. And then everything goes wrong, the"&amp;"re is shooting and the ground is full of corpses. Joan and Lincoln will be able to escape? they are the only survivors in the zoo? And where is the police? Unfortunately, the reader comes a rude awakening. Tension and emotion are hard to find, 200 pages l"&amp;"ong, the story downright boring. The zoo where everything is going to be described indefinitely, but actually got there little or nothing, a plan was convenient. Joan's thoughts wander to anything and everything (her childhood, her uncle, her mother, movi"&amp;"es ...) and it takes completely the momentum of the story, just like the endless digressions do. Moreover, a thing impracticable. Then remains another 75 pages that are much better, but then the calf long verdronken.Na is slamming the book is disappointme"&amp;"nt. About missed opportunities, because the insertion of this story is good. About (too) many loose ends. No, if this is the best thing Gin Phillips home, this reader likes viewed it before.")</f>
        <v>'Fierce Kingdom "is the fifth book by the American author Gin Phillips, the first to be translated into Dutch. Debuting did the author already with "The Well and the Mine" in 2009, a novel which she Barnes &amp; Noble Discovery Award won.'Een beautiful day, "as the book will be called in Dutch, is described as an oppressive, claustrophobic page turner about the thin line between good and evil and the unbreakable bond between mother and child. Something creates expectations: a damn good show atmosphere, a rollercoaster of emotions and that includes everything from an incredibly exciting verhaal.Joan is mom of four-year-old Lincoln. As so often they spent the afternoon at the zoo and mention them against closing the exit. And then everything goes wrong, there is shooting and the ground is full of corpses. Joan and Lincoln will be able to escape? they are the only survivors in the zoo? And where is the police? Unfortunately, the reader comes a rude awakening. Tension and emotion are hard to find, 200 pages long, the story downright boring. The zoo where everything is going to be described indefinitely, but actually got there little or nothing, a plan was convenient. Joan's thoughts wander to anything and everything (her childhood, her uncle, her mother, movies ...) and it takes completely the momentum of the story, just like the endless digressions do. Moreover, a thing impracticable. Then remains another 75 pages that are much better, but then the calf long verdronken.Na is slamming the book is disappointment. About missed opportunities, because the insertion of this story is good. About (too) many loose ends. No, if this is the best thing Gin Phillips home, this reader likes viewed it before.</v>
      </c>
    </row>
    <row r="1117" ht="15.75" customHeight="1">
      <c r="A1117" s="1">
        <v>1115.0</v>
      </c>
      <c r="B1117" s="3">
        <v>0.0</v>
      </c>
      <c r="C1117" s="3">
        <v>0.0</v>
      </c>
      <c r="D1117" s="3">
        <v>0.0</v>
      </c>
      <c r="E1117" s="3" t="s">
        <v>1120</v>
      </c>
      <c r="F1117" s="3" t="str">
        <f>IFERROR(__xludf.DUMMYFUNCTION("GOOGLETRANSLATE(E1117,""nl"",""en"")"),"The first book I've read from Esther Verhoef. This, recommend and long insistence environment. From the beginning, read the text right away. Esther brings a lot of details in her writing but enough room for the reader to still hold their own imagination a"&amp;"fter. However, there seems to be no end to the intro. At one point I was dying for some action in the story. This in my opinion was eventually rise, but was fairly predictable. Final conclusion: the text of the entire book is easy to read. However, the lo"&amp;"ng stretches story with a predictable outcome. For me, no book to recommend you!")</f>
        <v>The first book I've read from Esther Verhoef. This, recommend and long insistence environment. From the beginning, read the text right away. Esther brings a lot of details in her writing but enough room for the reader to still hold their own imagination after. However, there seems to be no end to the intro. At one point I was dying for some action in the story. This in my opinion was eventually rise, but was fairly predictable. Final conclusion: the text of the entire book is easy to read. However, the long stretches story with a predictable outcome. For me, no book to recommend you!</v>
      </c>
    </row>
    <row r="1118" ht="15.75" customHeight="1">
      <c r="A1118" s="1">
        <v>1116.0</v>
      </c>
      <c r="B1118" s="3">
        <v>1.0</v>
      </c>
      <c r="C1118" s="3">
        <v>1.0</v>
      </c>
      <c r="D1118" s="3">
        <v>1.0</v>
      </c>
      <c r="E1118" s="3" t="s">
        <v>1121</v>
      </c>
      <c r="F1118" s="3" t="str">
        <f>IFERROR(__xludf.DUMMYFUNCTION("GOOGLETRANSLATE(E1118,""nl"",""en"")"),"My first book I've read by Brad Winning. What a wonderful story. The story made that I could empathize totally Hiu Warg. So well written that in my head really going on an adaptation of what was, at the time I was reading, it happened. The compassion you "&amp;"feel for the main character, emotions, very nicely done! Exciting to the last chapter, in which I moved and emotional farewell had to take the whole story. Never has a book to carry me so intense. Epilogue very annoying, because you continue to ask back, "&amp;"but that makes it fun and interesting again, because you want more of this! Shame there is no second part still exists, but if that story ever come, I know what I have on my wish list! Highly recommended !!!!")</f>
        <v>My first book I've read by Brad Winning. What a wonderful story. The story made that I could empathize totally Hiu Warg. So well written that in my head really going on an adaptation of what was, at the time I was reading, it happened. The compassion you feel for the main character, emotions, very nicely done! Exciting to the last chapter, in which I moved and emotional farewell had to take the whole story. Never has a book to carry me so intense. Epilogue very annoying, because you continue to ask back, but that makes it fun and interesting again, because you want more of this! Shame there is no second part still exists, but if that story ever come, I know what I have on my wish list! Highly recommended !!!!</v>
      </c>
    </row>
    <row r="1119" ht="15.75" customHeight="1">
      <c r="A1119" s="1">
        <v>1117.0</v>
      </c>
      <c r="B1119" s="3">
        <v>0.0</v>
      </c>
      <c r="C1119" s="3">
        <v>0.0</v>
      </c>
      <c r="D1119" s="3">
        <v>0.0</v>
      </c>
      <c r="E1119" s="3" t="s">
        <v>1122</v>
      </c>
      <c r="F1119" s="3" t="str">
        <f>IFERROR(__xludf.DUMMYFUNCTION("GOOGLETRANSLATE(E1119,""nl"",""en"")"),"The story itself is not bad, but less compared to Deflo's previous books ...")</f>
        <v>The story itself is not bad, but less compared to Deflo's previous books ...</v>
      </c>
    </row>
    <row r="1120" ht="15.75" customHeight="1">
      <c r="A1120" s="1">
        <v>1118.0</v>
      </c>
      <c r="B1120" s="3">
        <v>0.0</v>
      </c>
      <c r="C1120" s="3">
        <v>0.0</v>
      </c>
      <c r="D1120" s="3">
        <v>0.0</v>
      </c>
      <c r="E1120" s="3" t="s">
        <v>1123</v>
      </c>
      <c r="F1120" s="3" t="str">
        <f>IFERROR(__xludf.DUMMYFUNCTION("GOOGLETRANSLATE(E1120,""nl"",""en"")"),"What a huge disappointment! After reading the book Death Angel I thought I had found a new writer who was totally me. But Night ungodly hours, I have not even read! The book is about a bike messenger who has to pick at the end of the day a package at a se"&amp;"edy lawyer. If this has happened and it drives more people try to cheat him the package and then murder. This failed, but he learned a while back that the lawyer is vermoord.Tot to here it's a pretty story, were it not that I now already on page 100 was a"&amp;"nd there was no other complication there! There are too many characters which are irrelevant. Take for example the younger brother of the bicycle courier with whom he and his Chinese family a ""china-town"" lives. Or what about the inspector who investiga"&amp;"tes the murder of the lawyer. He gets help from up to three assistants, agents of another agency disagree meegerekend.Kortom, many characters and descriptions that do not matter very much.")</f>
        <v>What a huge disappointment! After reading the book Death Angel I thought I had found a new writer who was totally me. But Night ungodly hours, I have not even read! The book is about a bike messenger who has to pick at the end of the day a package at a seedy lawyer. If this has happened and it drives more people try to cheat him the package and then murder. This failed, but he learned a while back that the lawyer is vermoord.Tot to here it's a pretty story, were it not that I now already on page 100 was and there was no other complication there! There are too many characters which are irrelevant. Take for example the younger brother of the bicycle courier with whom he and his Chinese family a "china-town" lives. Or what about the inspector who investigates the murder of the lawyer. He gets help from up to three assistants, agents of another agency disagree meegerekend.Kortom, many characters and descriptions that do not matter very much.</v>
      </c>
    </row>
    <row r="1121" ht="15.75" customHeight="1">
      <c r="A1121" s="1">
        <v>1119.0</v>
      </c>
      <c r="B1121" s="3">
        <v>1.0</v>
      </c>
      <c r="C1121" s="3">
        <v>1.0</v>
      </c>
      <c r="D1121" s="3">
        <v>1.0</v>
      </c>
      <c r="E1121" s="3" t="s">
        <v>1124</v>
      </c>
      <c r="F1121" s="3" t="str">
        <f>IFERROR(__xludf.DUMMYFUNCTION("GOOGLETRANSLATE(E1121,""nl"",""en"")"),"Love those cookbooks in which ""old"" kitchens are recorded quickly before the recipes with our grandmothers disappear forever. So was Milk &amp; Dates (last year's Golden Whisk audience) the book on Moroccan cuisine. And now the book is just as grandma can, "&amp;"authentic family recipes from Indian cuisine, in winkels.Wat delicious, this new trend. For what makes a beautiful cookbooks on. It would be a shame if the recipes were not kept blijven.Dit cookbook is following the same Danny Jones TV show. It is the sec"&amp;"ond cookbook Danny Jansen. He recently won the Hebban.nl audience award in 2015 for his first cookbook Danny's Azië.Zoals only grandma can, is built around six grandmothers. Each of them presents its own savoring together. That provides a nice set of dish"&amp;"es. The dishes are therefore not grouped by meal type or type of ingredient. So take plenty of time for the whole book to browse before you compose your own savoring. But rest assured this is definitely not a punishment but a great read and kijkplezier.Ac"&amp;"hterin book is fortunately a very clear record of all the dishes reflected zijn.In is the register that the chicken and beef dishes, the most discussed come. In addition, there are only two rice recipes are for desserts here and you do not have to be. Por"&amp;"k dishes, seafood or vegetables are good cooks vertegenwoordigd.Danny with each grandmother cozy and cheerful note. The many beautiful pictures show a big family party. Cozy. You will instantly feel close to or else to organize a party. Danny himself inse"&amp;"rts last too many ideas for the rijsttafel.Maar what is now the rice table? The rice table. A table full of goodies. Sometimes twenty different dishes. That's what everyone thinks when rijsttafel.Echter Indian, Indian rice table as we know, is a typical D"&amp;"utch tradition dates back to the time that Indonesia still a colony of the Netherlands was.Nederlandse families were happy to see how important and rich they were the 'kokkie' leave the table full turn of dishes from traditional Indian family ate rather p"&amp;"lain rice with a side dish and what groente.Dit cookbook lends itself to both. You can use it for a weeknight but also excellent for your own savoring componeren.Onderaan to the recipe page are very nice, clear marks. The main ingredient is designated, a "&amp;"bell when it is a fast dish and the number of peppers to indicate to the heat. Not least in the Indian keuken.Bij the following dish is a little chicken and a pepper. Clearly the niet.Ajam MosterdMosterdkipDit can chicken dish is especially good for child"&amp;"ren because it has a wonderfully mild mustard flavor. The little pit of sambal, but you can leave if you want. The recipe Grandma Irene self verzonnen.Bijgerecht 4 people prepare: 50 minutenIngrediënten500 g kipfilet2 tbsp sweet soy sauce cube boter2 uien"&amp;"4 cloves knoflook3 el fine mosterd1 tbsp sambal oeleksap of 1 lemon sugar needed to taste extra: wadjanBEREIDENMarineer the chicken for about 30 minutes with soy sauce and a little salt and freshly ground peper.Verhit butter in a wadjan and cook the chick"&amp;"en golden brown. Cut the chicken into strips. Peel and chop the onions. Peel and cut the garlic. Fry the onions and garlic 3 minutes in the butter in which the chicken is cooked and mix the chilli pepper and mustard erdoor.Voeg the chicken, the lemon juic"&amp;"e and a splash of water and mix well. Let it be and make any entirely on low heat for 5-10 minutes until cooked to taste suiker.Wegwijs Indian cuisine is the final chapter puts all the ingredients in the kitchen. The known and unknown. Maybe you need a ti"&amp;"me to Toko to get all the ingredients. Do it once then you can forever to slag.Er is about Indian cooking said a lot of work and complicated. This book shows that it is difficult not (too); simply delicious and safe to follow the recipes. But it takes tim"&amp;"e. There may even Danny Jansen not change!")</f>
        <v>Love those cookbooks in which "old" kitchens are recorded quickly before the recipes with our grandmothers disappear forever. So was Milk &amp; Dates (last year's Golden Whisk audience) the book on Moroccan cuisine. And now the book is just as grandma can, authentic family recipes from Indian cuisine, in winkels.Wat delicious, this new trend. For what makes a beautiful cookbooks on. It would be a shame if the recipes were not kept blijven.Dit cookbook is following the same Danny Jones TV show. It is the second cookbook Danny Jansen. He recently won the Hebban.nl audience award in 2015 for his first cookbook Danny's Azië.Zoals only grandma can, is built around six grandmothers. Each of them presents its own savoring together. That provides a nice set of dishes. The dishes are therefore not grouped by meal type or type of ingredient. So take plenty of time for the whole book to browse before you compose your own savoring. But rest assured this is definitely not a punishment but a great read and kijkplezier.Achterin book is fortunately a very clear record of all the dishes reflected zijn.In is the register that the chicken and beef dishes, the most discussed come. In addition, there are only two rice recipes are for desserts here and you do not have to be. Pork dishes, seafood or vegetables are good cooks vertegenwoordigd.Danny with each grandmother cozy and cheerful note. The many beautiful pictures show a big family party. Cozy. You will instantly feel close to or else to organize a party. Danny himself inserts last too many ideas for the rijsttafel.Maar what is now the rice table? The rice table. A table full of goodies. Sometimes twenty different dishes. That's what everyone thinks when rijsttafel.Echter Indian, Indian rice table as we know, is a typical Dutch tradition dates back to the time that Indonesia still a colony of the Netherlands was.Nederlandse families were happy to see how important and rich they were the 'kokkie' leave the table full turn of dishes from traditional Indian family ate rather plain rice with a side dish and what groente.Dit cookbook lends itself to both. You can use it for a weeknight but also excellent for your own savoring componeren.Onderaan to the recipe page are very nice, clear marks. The main ingredient is designated, a bell when it is a fast dish and the number of peppers to indicate to the heat. Not least in the Indian keuken.Bij the following dish is a little chicken and a pepper. Clearly the niet.Ajam MosterdMosterdkipDit can chicken dish is especially good for children because it has a wonderfully mild mustard flavor. The little pit of sambal, but you can leave if you want. The recipe Grandma Irene self verzonnen.Bijgerecht 4 people prepare: 50 minutenIngrediënten500 g kipfilet2 tbsp sweet soy sauce cube boter2 uien4 cloves knoflook3 el fine mosterd1 tbsp sambal oeleksap of 1 lemon sugar needed to taste extra: wadjanBEREIDENMarineer the chicken for about 30 minutes with soy sauce and a little salt and freshly ground peper.Verhit butter in a wadjan and cook the chicken golden brown. Cut the chicken into strips. Peel and chop the onions. Peel and cut the garlic. Fry the onions and garlic 3 minutes in the butter in which the chicken is cooked and mix the chilli pepper and mustard erdoor.Voeg the chicken, the lemon juice and a splash of water and mix well. Let it be and make any entirely on low heat for 5-10 minutes until cooked to taste suiker.Wegwijs Indian cuisine is the final chapter puts all the ingredients in the kitchen. The known and unknown. Maybe you need a time to Toko to get all the ingredients. Do it once then you can forever to slag.Er is about Indian cooking said a lot of work and complicated. This book shows that it is difficult not (too); simply delicious and safe to follow the recipes. But it takes time. There may even Danny Jansen not change!</v>
      </c>
    </row>
    <row r="1122" ht="15.75" customHeight="1">
      <c r="A1122" s="1">
        <v>1120.0</v>
      </c>
      <c r="B1122" s="3">
        <v>0.0</v>
      </c>
      <c r="C1122" s="3">
        <v>0.0</v>
      </c>
      <c r="D1122" s="3">
        <v>0.0</v>
      </c>
      <c r="E1122" s="3" t="s">
        <v>1125</v>
      </c>
      <c r="F1122" s="3" t="str">
        <f>IFERROR(__xludf.DUMMYFUNCTION("GOOGLETRANSLATE(E1122,""nl"",""en"")"),"This novel by Robert Vuijsje became winner of the Golden Owl, so the m worth worth reading ik.Nu thought I got it out, I do not attach too much value to such prices helaas.In David's quest for Negress ideal bivouac and recurrent in two different environme"&amp;"nts, the reader does not really involved in the story, in fact I think that seems to be the main character and he really is not in the story home hoort.Het book is filled with short and ultra-short sentences and read not really nice way, found ik.Samengev"&amp;"at: I thought it was nothing, sorry, but I'm happy the reactions to brands not the only one, so I do not think that alone just me.")</f>
        <v>This novel by Robert Vuijsje became winner of the Golden Owl, so the m worth worth reading ik.Nu thought I got it out, I do not attach too much value to such prices helaas.In David's quest for Negress ideal bivouac and recurrent in two different environments, the reader does not really involved in the story, in fact I think that seems to be the main character and he really is not in the story home hoort.Het book is filled with short and ultra-short sentences and read not really nice way, found ik.Samengevat: I thought it was nothing, sorry, but I'm happy the reactions to brands not the only one, so I do not think that alone just me.</v>
      </c>
    </row>
    <row r="1123" ht="15.75" customHeight="1">
      <c r="A1123" s="1">
        <v>1121.0</v>
      </c>
      <c r="B1123" s="3">
        <v>1.0</v>
      </c>
      <c r="C1123" s="3">
        <v>1.0</v>
      </c>
      <c r="D1123" s="3">
        <v>1.0</v>
      </c>
      <c r="E1123" s="3" t="s">
        <v>1126</v>
      </c>
      <c r="F1123" s="3" t="str">
        <f>IFERROR(__xludf.DUMMYFUNCTION("GOOGLETRANSLATE(E1123,""nl"",""en"")"),"Almost finished reading but what a protagonist, this story grabbed me immediately by the throat. Every spare minute I jumped straight to my tablet for reading. Was a long time not come up with a book. The last time that the overhang of Justin Cronin. Not "&amp;"to compare with this but I think Baldacci Amos has created a wonderful man. The given how he is and how he deals with his ""disability"" and his ""super brain"" and his struggle with his loss and his life itself and I think describes very nice. He brought"&amp;" Amos to life for me and I hope that he can preserve life.")</f>
        <v>Almost finished reading but what a protagonist, this story grabbed me immediately by the throat. Every spare minute I jumped straight to my tablet for reading. Was a long time not come up with a book. The last time that the overhang of Justin Cronin. Not to compare with this but I think Baldacci Amos has created a wonderful man. The given how he is and how he deals with his "disability" and his "super brain" and his struggle with his loss and his life itself and I think describes very nice. He brought Amos to life for me and I hope that he can preserve life.</v>
      </c>
    </row>
    <row r="1124" ht="15.75" customHeight="1">
      <c r="A1124" s="1">
        <v>1122.0</v>
      </c>
      <c r="B1124" s="3">
        <v>1.0</v>
      </c>
      <c r="C1124" s="3">
        <v>1.0</v>
      </c>
      <c r="D1124" s="3">
        <v>1.0</v>
      </c>
      <c r="E1124" s="3" t="s">
        <v>1127</v>
      </c>
      <c r="F1124" s="3" t="str">
        <f>IFERROR(__xludf.DUMMYFUNCTION("GOOGLETRANSLATE(E1124,""nl"",""en"")"),"Relentlessly a youth thriller about a very topical issue: the ISIS. The title Relentless is the ruthless terrorist violence used by the terrorists in Syria. On the front of the book are illustrated with Israel and Mo in the background Syrië.De main charac"&amp;"ters in this story are adolescents aged 15 to 16 years attending school. Lieke de Graaf 15 years and her best friend Isra el Sahid also 15, Israel of Syrian descent impulsive, rebellious and humor. They go much with Luke Veenstra. Sitting in the same clas"&amp;"sroom. In addition, you have Nayoumy Mohamed 21 years, he has a staff magazine for violence and is a follower is in love with Isra.Isra and Mo (Mohamed) have a relationship where one day Israel will be missing them assume that she is voluntarily Mo gone. "&amp;"They find that they have gone to Syria in Hatay. Only Ellen and Luke continue to believe that Israel was abducted by Mo. They take crime journalist Simon van der Pol in confidence, to learn more about as Isra. Simon takes matters into handen.Intussen stay"&amp;"ing in Israel along with Mo Mahmoud, a jihad warrior. Mo is changing, ""The situation here is completely different than he had imagined. No romantic struggle for justice, but real murder and a lot of blood. It hit him more than I expected. The old Mo is n"&amp;"othing left. "" ""The longer we are here, the more I am convinced that I made a mistake. The passion and love are gone. """" Mo changes every day a little more, the strong, dependable guy I met someone I do not know anymore. Someone I do not want to know."&amp;" An unreliable loser "".mo goes so far that he must pay for it with his life. Israel is wounded but survives. It is localized and Simon van der Pol will release her along with his cameraman, this high impact henzelf.Een penetrating story to date and certa"&amp;"inly disturbing. Many Muslim radicalized youth to fight alongside Syria. They are brainwashed and often do not know what they can expect.")</f>
        <v>Relentlessly a youth thriller about a very topical issue: the ISIS. The title Relentless is the ruthless terrorist violence used by the terrorists in Syria. On the front of the book are illustrated with Israel and Mo in the background Syrië.De main characters in this story are adolescents aged 15 to 16 years attending school. Lieke de Graaf 15 years and her best friend Isra el Sahid also 15, Israel of Syrian descent impulsive, rebellious and humor. They go much with Luke Veenstra. Sitting in the same classroom. In addition, you have Nayoumy Mohamed 21 years, he has a staff magazine for violence and is a follower is in love with Isra.Isra and Mo (Mohamed) have a relationship where one day Israel will be missing them assume that she is voluntarily Mo gone. They find that they have gone to Syria in Hatay. Only Ellen and Luke continue to believe that Israel was abducted by Mo. They take crime journalist Simon van der Pol in confidence, to learn more about as Isra. Simon takes matters into handen.Intussen staying in Israel along with Mo Mahmoud, a jihad warrior. Mo is changing, "The situation here is completely different than he had imagined. No romantic struggle for justice, but real murder and a lot of blood. It hit him more than I expected. The old Mo is nothing left. " "The longer we are here, the more I am convinced that I made a mistake. The passion and love are gone. "" Mo changes every day a little more, the strong, dependable guy I met someone I do not know anymore. Someone I do not want to know. An unreliable loser ".mo goes so far that he must pay for it with his life. Israel is wounded but survives. It is localized and Simon van der Pol will release her along with his cameraman, this high impact henzelf.Een penetrating story to date and certainly disturbing. Many Muslim radicalized youth to fight alongside Syria. They are brainwashed and often do not know what they can expect.</v>
      </c>
    </row>
    <row r="1125" ht="15.75" customHeight="1">
      <c r="A1125" s="1">
        <v>1123.0</v>
      </c>
      <c r="B1125" s="3">
        <v>1.0</v>
      </c>
      <c r="C1125" s="3">
        <v>1.0</v>
      </c>
      <c r="D1125" s="3">
        <v>1.0</v>
      </c>
      <c r="E1125" s="3" t="s">
        <v>1128</v>
      </c>
      <c r="F1125" s="3" t="str">
        <f>IFERROR(__xludf.DUMMYFUNCTION("GOOGLETRANSLATE(E1125,""nl"",""en"")"),"Another book by Patterson that you can not put it down. I read the book in one time and, as has been written above, I had a break from this story. Really fantastic! I look forward to the next book ... can not wait.")</f>
        <v>Another book by Patterson that you can not put it down. I read the book in one time and, as has been written above, I had a break from this story. Really fantastic! I look forward to the next book ... can not wait.</v>
      </c>
    </row>
    <row r="1126" ht="15.75" customHeight="1">
      <c r="A1126" s="1">
        <v>1124.0</v>
      </c>
      <c r="B1126" s="3">
        <v>0.0</v>
      </c>
      <c r="C1126" s="3">
        <v>0.0</v>
      </c>
      <c r="D1126" s="3">
        <v>1.0</v>
      </c>
      <c r="E1126" s="3" t="s">
        <v>1129</v>
      </c>
      <c r="F1126" s="3" t="str">
        <f>IFERROR(__xludf.DUMMYFUNCTION("GOOGLETRANSLATE(E1126,""nl"",""en"")"),"It is a strange book, a sort of self-hating biography. The main character is cruel and hates himself for it. Again and again she tried to justify her actions although they certainly realizes that she is wrong. Very well documented concerning the Second Wo"&amp;"rld War and the classics. Well written but sorry, it is not the style that I love.")</f>
        <v>It is a strange book, a sort of self-hating biography. The main character is cruel and hates himself for it. Again and again she tried to justify her actions although they certainly realizes that she is wrong. Very well documented concerning the Second World War and the classics. Well written but sorry, it is not the style that I love.</v>
      </c>
    </row>
    <row r="1127" ht="15.75" customHeight="1">
      <c r="A1127" s="1">
        <v>1125.0</v>
      </c>
      <c r="B1127" s="3">
        <v>0.0</v>
      </c>
      <c r="C1127" s="3">
        <v>0.0</v>
      </c>
      <c r="D1127" s="3">
        <v>0.0</v>
      </c>
      <c r="E1127" s="3" t="s">
        <v>1130</v>
      </c>
      <c r="F1127" s="3" t="str">
        <f>IFERROR(__xludf.DUMMYFUNCTION("GOOGLETRANSLATE(E1127,""nl"",""en"")"),"This is the first book of Philip Kerr that I read, and it's me against cases.The about Bernie Gunther who looks back on a case during World War II. He must ensure that Goebbels actress Dagmar Dresser based in Germany continues and plays a role in a film. "&amp;"Goebbels has a crush on the actress married. however learned to Switzerland, will not play. Only if someone is looking for her missing father she's bereidt.Bernie Gunther is the man who must find her father. He moves this into a hornet's nest that he draw"&amp;"s deep into the war in Yugoslavia, where people slaughter each other and remember or vergeven.Ik was difficult in the book and found it really not exciting. After I had read all the books by Phillip Kerr, I was here just expected more. The chance that I'm"&amp;" reading a book by this author is small.")</f>
        <v>This is the first book of Philip Kerr that I read, and it's me against cases.The about Bernie Gunther who looks back on a case during World War II. He must ensure that Goebbels actress Dagmar Dresser based in Germany continues and plays a role in a film. Goebbels has a crush on the actress married. however learned to Switzerland, will not play. Only if someone is looking for her missing father she's bereidt.Bernie Gunther is the man who must find her father. He moves this into a hornet's nest that he draws deep into the war in Yugoslavia, where people slaughter each other and remember or vergeven.Ik was difficult in the book and found it really not exciting. After I had read all the books by Phillip Kerr, I was here just expected more. The chance that I'm reading a book by this author is small.</v>
      </c>
    </row>
    <row r="1128" ht="15.75" customHeight="1">
      <c r="A1128" s="1">
        <v>1126.0</v>
      </c>
      <c r="B1128" s="3">
        <v>1.0</v>
      </c>
      <c r="C1128" s="3">
        <v>1.0</v>
      </c>
      <c r="D1128" s="3">
        <v>1.0</v>
      </c>
      <c r="E1128" s="3" t="s">
        <v>1131</v>
      </c>
      <c r="F1128" s="3" t="str">
        <f>IFERROR(__xludf.DUMMYFUNCTION("GOOGLETRANSLATE(E1128,""nl"",""en"")"),"This section is especially wonderful to see how the chilly agreement gradually converted into beautiful feelings. You can totally empathize with how to meet the two slowly closer. Everything seems on the predictable off towards the end of the book to go, "&amp;"until suddenly everything changes. The author sure to keep it exciting that you can not wait to read the next book!")</f>
        <v>This section is especially wonderful to see how the chilly agreement gradually converted into beautiful feelings. You can totally empathize with how to meet the two slowly closer. Everything seems on the predictable off towards the end of the book to go, until suddenly everything changes. The author sure to keep it exciting that you can not wait to read the next book!</v>
      </c>
    </row>
    <row r="1129" ht="15.75" customHeight="1">
      <c r="A1129" s="1">
        <v>1127.0</v>
      </c>
      <c r="B1129" s="3">
        <v>0.0</v>
      </c>
      <c r="C1129" s="3">
        <v>0.0</v>
      </c>
      <c r="D1129" s="3">
        <v>0.0</v>
      </c>
      <c r="E1129" s="3" t="s">
        <v>1132</v>
      </c>
      <c r="F1129" s="3" t="str">
        <f>IFERROR(__xludf.DUMMYFUNCTION("GOOGLETRANSLATE(E1129,""nl"",""en"")"),"I had read the book for school, but I found it very boring ... it was too wordy, but the philosophical statements about, among other times it was a little better. I would not recommend the book itself.")</f>
        <v>I had read the book for school, but I found it very boring ... it was too wordy, but the philosophical statements about, among other times it was a little better. I would not recommend the book itself.</v>
      </c>
    </row>
    <row r="1130" ht="15.75" customHeight="1">
      <c r="A1130" s="1">
        <v>1128.0</v>
      </c>
      <c r="B1130" s="3">
        <v>1.0</v>
      </c>
      <c r="C1130" s="3">
        <v>1.0</v>
      </c>
      <c r="D1130" s="3">
        <v>1.0</v>
      </c>
      <c r="E1130" s="3" t="s">
        <v>1133</v>
      </c>
      <c r="F1130" s="3" t="str">
        <f>IFERROR(__xludf.DUMMYFUNCTION("GOOGLETRANSLATE(E1130,""nl"",""en"")"),"Waited too long to write a comment but wanted to still say something about it because I think an interesting and fascinating book. It struck me at first not easy but when I was released to want to understand everything and to know who, who is doing better"&amp;". The story jumps fact quite the thing to another, so for example, I had difficulty called the chronology and because so many characters, it is sometimes difficult to keep them apart. But, the reality in the Palestinian region is rather chaotic and is des"&amp;"cribed by Khoury using different memories of ordinary people. ""People who"" lived with the fear of the military regime and the death of those who had tried to cross the border stabbing. The people knew themselves, their family and their country not meer'"&amp;"De nurse Khaleel tells these stories to the old comrade of his father, Joenis, it has suffered a stroke and is in the Galilee hospital in a camp near Beirut. He will get confidence that these stories Joenis from his coma. These are stories about thirty ye"&amp;"ars of Palestinian and Lebanese history, one story leads to another. Memories of atrocities, massacres, siege, destruction, abandoned and destroyed villages. Stories about returning flights and weather, are increasingly on the move. With special attention"&amp;" to the Palestinian women who stayed behind for the children and elderly zorgen.Centraal in the novel is the love affair between his wife and Joenis Nahiela, they lead separate lives. Joenis after the Nakba (tragedy) went to Lebanon in 1948 to put the gro"&amp;"ups on fedajien to export from there fight for the fatherland. He regularly visits Nahiela secretly in the cave Baab as-Shams (Gate of the Sun) and despite the border blockades manage this but Nahiela suggests to him the choice for good or continue to ret"&amp;"urn. But Joenis has just joined the Fatah and has a responsible position ... Joenis Khaleel once told about the events in 1948: ""It was not a war, but rather a dream. You should not believe that the Jews won the war of '48, my son. In '48 we did not figh"&amp;"t, because we did not know. They have won because we did not fight. But they themselves did not fight, they just won. It seemed like a dream, ""and"" The truth is that those who have occupied Palestine, have ensured that we discovered our homeland when we"&amp;" verloren'Khaliel grew up in refugee camps and Palestine has never seen his father murdered his mother disappeared and he grew up with his grandmother Sjahiena in the Shatila camp. ""Like the other boys of my generation, I had never seriously been to scho"&amp;"ol. We were in the fourth grade came from the elementary school, and then we had joined us at one of the military youth camps, which fell within the armed forces. We went out to change the world and suddenly we discovered that we were soldiers geworden'En"&amp;" always had that fight again, that search for their lost villages. ""Why should we, of all the peoples of the world, every day inventing our homeland, to avoid all is lost and we sink into an eternal sleep?"" A country where they are not welcome anymore, "&amp;"where their homes are destroyed or occupied by others, the traditional olive replaced by palm trees, where Palestinian kiddies Hebrew learning school.De Lebanese Khoury wrote from personal experience about the Lebanese Civil War, he fought with the Palest"&amp;"inians against falangisten.Het is quite biting through albeit very worth, a beautiful and captivating novel and shows understanding for the desperate situation in this region, ""the fatherland, that is if you fall in an abyss, you feel you part own a whol"&amp;"e and you die because the homeland is dead ... the people were because everything was'")</f>
        <v>Waited too long to write a comment but wanted to still say something about it because I think an interesting and fascinating book. It struck me at first not easy but when I was released to want to understand everything and to know who, who is doing better. The story jumps fact quite the thing to another, so for example, I had difficulty called the chronology and because so many characters, it is sometimes difficult to keep them apart. But, the reality in the Palestinian region is rather chaotic and is described by Khoury using different memories of ordinary people. "People who" lived with the fear of the military regime and the death of those who had tried to cross the border stabbing. The people knew themselves, their family and their country not meer'De nurse Khaleel tells these stories to the old comrade of his father, Joenis, it has suffered a stroke and is in the Galilee hospital in a camp near Beirut. He will get confidence that these stories Joenis from his coma. These are stories about thirty years of Palestinian and Lebanese history, one story leads to another. Memories of atrocities, massacres, siege, destruction, abandoned and destroyed villages. Stories about returning flights and weather, are increasingly on the move. With special attention to the Palestinian women who stayed behind for the children and elderly zorgen.Centraal in the novel is the love affair between his wife and Joenis Nahiela, they lead separate lives. Joenis after the Nakba (tragedy) went to Lebanon in 1948 to put the groups on fedajien to export from there fight for the fatherland. He regularly visits Nahiela secretly in the cave Baab as-Shams (Gate of the Sun) and despite the border blockades manage this but Nahiela suggests to him the choice for good or continue to return. But Joenis has just joined the Fatah and has a responsible position ... Joenis Khaleel once told about the events in 1948: "It was not a war, but rather a dream. You should not believe that the Jews won the war of '48, my son. In '48 we did not fight, because we did not know. They have won because we did not fight. But they themselves did not fight, they just won. It seemed like a dream, "and" The truth is that those who have occupied Palestine, have ensured that we discovered our homeland when we verloren'Khaliel grew up in refugee camps and Palestine has never seen his father murdered his mother disappeared and he grew up with his grandmother Sjahiena in the Shatila camp. "Like the other boys of my generation, I had never seriously been to school. We were in the fourth grade came from the elementary school, and then we had joined us at one of the military youth camps, which fell within the armed forces. We went out to change the world and suddenly we discovered that we were soldiers geworden'En always had that fight again, that search for their lost villages. "Why should we, of all the peoples of the world, every day inventing our homeland, to avoid all is lost and we sink into an eternal sleep?" A country where they are not welcome anymore, where their homes are destroyed or occupied by others, the traditional olive replaced by palm trees, where Palestinian kiddies Hebrew learning school.De Lebanese Khoury wrote from personal experience about the Lebanese Civil War, he fought with the Palestinians against falangisten.Het is quite biting through albeit very worth, a beautiful and captivating novel and shows understanding for the desperate situation in this region, "the fatherland, that is if you fall in an abyss, you feel you part own a whole and you die because the homeland is dead ... the people were because everything was'</v>
      </c>
    </row>
    <row r="1131" ht="15.75" customHeight="1">
      <c r="A1131" s="1">
        <v>1129.0</v>
      </c>
      <c r="B1131" s="3">
        <v>0.0</v>
      </c>
      <c r="C1131" s="3">
        <v>0.0</v>
      </c>
      <c r="D1131" s="3">
        <v>0.0</v>
      </c>
      <c r="E1131" s="3" t="s">
        <v>1134</v>
      </c>
      <c r="F1131" s="3" t="str">
        <f>IFERROR(__xludf.DUMMYFUNCTION("GOOGLETRANSLATE(E1131,""nl"",""en"")"),"It's been a few years since I read this turf - and remember very well that I liked about it the most boring story I had read up to that point. Plot? Where? Story? Between the lines, perhaps? The only good thing about it were descriptions of nature, but fo"&amp;"r that you do not read 'thriller' ...")</f>
        <v>It's been a few years since I read this turf - and remember very well that I liked about it the most boring story I had read up to that point. Plot? Where? Story? Between the lines, perhaps? The only good thing about it were descriptions of nature, but for that you do not read 'thriller' ...</v>
      </c>
    </row>
    <row r="1132" ht="15.75" customHeight="1">
      <c r="A1132" s="1">
        <v>1130.0</v>
      </c>
      <c r="B1132" s="3">
        <v>1.0</v>
      </c>
      <c r="C1132" s="3">
        <v>0.0</v>
      </c>
      <c r="D1132" s="3">
        <v>1.0</v>
      </c>
      <c r="E1132" s="3" t="s">
        <v>1135</v>
      </c>
      <c r="F1132" s="3" t="str">
        <f>IFERROR(__xludf.DUMMYFUNCTION("GOOGLETRANSLATE(E1132,""nl"",""en"")"),"""Drowned Heart"" is about the lives of three women; Birdie, Kate and Emily and takes place mainly on the ""Heart Island"", owned by Birdie. The book describes three storylines which coalesce at some point. The diary of a fourth woman is like a thread thr"&amp;"ough the verhaal.De life stories of these women are all too poignant and beautifully described. The book reads like a novel with the occasional touch voltage, but a real thriller, I would not call it.")</f>
        <v>"Drowned Heart" is about the lives of three women; Birdie, Kate and Emily and takes place mainly on the "Heart Island", owned by Birdie. The book describes three storylines which coalesce at some point. The diary of a fourth woman is like a thread through the verhaal.De life stories of these women are all too poignant and beautifully described. The book reads like a novel with the occasional touch voltage, but a real thriller, I would not call it.</v>
      </c>
    </row>
    <row r="1133" ht="15.75" customHeight="1">
      <c r="A1133" s="1">
        <v>1131.0</v>
      </c>
      <c r="B1133" s="3">
        <v>1.0</v>
      </c>
      <c r="C1133" s="3">
        <v>1.0</v>
      </c>
      <c r="D1133" s="3">
        <v>1.0</v>
      </c>
      <c r="E1133" s="3" t="s">
        <v>1136</v>
      </c>
      <c r="F1133" s="3" t="str">
        <f>IFERROR(__xludf.DUMMYFUNCTION("GOOGLETRANSLATE(E1133,""nl"",""en"")"),"Several times was ""The Book of the unknown Americans"" voted one of the best books of 2014. The story is about Maribel Rivera family. After Maribel has had a serious accident, her parents moved her to a small town in Delaware, where they hope Maribel bet"&amp;"ter by sending her to a specialized school. They come in an apartment block and a near end which is occupied by Hispanic immigrants. The neighbor Mayor Toro is created in love with Maribel and between them a nice vriendschap.Het perspective in the book co"&amp;"nstantly changing between Maribel, Mayor, their families and neighbors so you each character a bit to know, with a focus obviously Rivera's and Toro's . You get to know their reasons why they moved to the US and they dream. The backgrounds of the secondar"&amp;"y characters will be not so much forward but remain at short schetsen.Na a terrible setback for Rivera's realize how strongly this immigrant community hangs together and although quite unknown to each other, yet there are to support each other. I got a lu"&amp;"mp in her throat and thought it was quite a touching story. This novel was again stopped me at what it means to your community (should) leave elsewhere to try to build a better life. This remains a recurring topical themes and stories like this are told w"&amp;"as not enough in my opinion.")</f>
        <v>Several times was "The Book of the unknown Americans" voted one of the best books of 2014. The story is about Maribel Rivera family. After Maribel has had a serious accident, her parents moved her to a small town in Delaware, where they hope Maribel better by sending her to a specialized school. They come in an apartment block and a near end which is occupied by Hispanic immigrants. The neighbor Mayor Toro is created in love with Maribel and between them a nice vriendschap.Het perspective in the book constantly changing between Maribel, Mayor, their families and neighbors so you each character a bit to know, with a focus obviously Rivera's and Toro's . You get to know their reasons why they moved to the US and they dream. The backgrounds of the secondary characters will be not so much forward but remain at short schetsen.Na a terrible setback for Rivera's realize how strongly this immigrant community hangs together and although quite unknown to each other, yet there are to support each other. I got a lump in her throat and thought it was quite a touching story. This novel was again stopped me at what it means to your community (should) leave elsewhere to try to build a better life. This remains a recurring topical themes and stories like this are told was not enough in my opinion.</v>
      </c>
    </row>
    <row r="1134" ht="15.75" customHeight="1">
      <c r="A1134" s="1">
        <v>1132.0</v>
      </c>
      <c r="B1134" s="3">
        <v>1.0</v>
      </c>
      <c r="C1134" s="3">
        <v>1.0</v>
      </c>
      <c r="D1134" s="3">
        <v>1.0</v>
      </c>
      <c r="E1134" s="3" t="s">
        <v>1137</v>
      </c>
      <c r="F1134" s="3" t="str">
        <f>IFERROR(__xludf.DUMMYFUNCTION("GOOGLETRANSLATE(E1134,""nl"",""en"")"),"The 101 Dalmatians author Dodie Smith became known. With diaries Cassandra Mort Main began her career as a writer and despite the success of the Dalmatians, this story has remained her favorite book. From the perspective of a seventeen year-old girl she w"&amp;"rote this classic, which is not to imagine the literature. The setting can be a bit melancholic strange happened and feels the subject of poverty in this storyline. Yet there is also a noticeable touch of dry humor and the story something special, making "&amp;"the book unnoticed is hard to explain away. With diaries Cassandra Main Mort the author has managed to create a special ending. The message they took herein is his time apparently already far ahead. Any serious reader also should have read anything by Dod"&amp;"ie Smith. An absolutely memorable story that should be included in everyone's classic bookcase.")</f>
        <v>The 101 Dalmatians author Dodie Smith became known. With diaries Cassandra Mort Main began her career as a writer and despite the success of the Dalmatians, this story has remained her favorite book. From the perspective of a seventeen year-old girl she wrote this classic, which is not to imagine the literature. The setting can be a bit melancholic strange happened and feels the subject of poverty in this storyline. Yet there is also a noticeable touch of dry humor and the story something special, making the book unnoticed is hard to explain away. With diaries Cassandra Main Mort the author has managed to create a special ending. The message they took herein is his time apparently already far ahead. Any serious reader also should have read anything by Dodie Smith. An absolutely memorable story that should be included in everyone's classic bookcase.</v>
      </c>
    </row>
    <row r="1135" ht="15.75" customHeight="1">
      <c r="A1135" s="1">
        <v>1133.0</v>
      </c>
      <c r="B1135" s="3">
        <v>0.0</v>
      </c>
      <c r="C1135" s="3">
        <v>0.0</v>
      </c>
      <c r="D1135" s="3">
        <v>0.0</v>
      </c>
      <c r="E1135" s="3" t="s">
        <v>1138</v>
      </c>
      <c r="F1135" s="3" t="str">
        <f>IFERROR(__xludf.DUMMYFUNCTION("GOOGLETRANSLATE(E1135,""nl"",""en"")"),"Survival Game (original name: The Game of Lives) is the third and final part of ""The Mortality Doctrine' series written by James Dashner (1972). Meanwhile, the entire series in America was published and translated into Dutch. Besides the trilogy Dashner "&amp;"also wrote a short story about the series, named Gunner Skale. Dashner is known from 'The Labyrinth Renner, ""a trilogy of which have been made into a film, the first and second part, and the third part is in arrival. This trilogy has sold over seven mill"&amp;"ion copies worldwide. The previous two parts (called: Geestesoog and Cyber ​​Brain) turned to the tangent Michael and his fight against fellow tangent Kaine. They are both part of Virtnet. Virtnet is a virtual world created by the enormous technical progr"&amp;"ess. Together with his friends Sarah and Michael Bryson spent most of his days in Virtnet. Now they have met in the real world and there are also hunted by Kaine. When an old friend returns from Michael, the chances of Michael seem his advantage to turn t"&amp;"he seemingly impossible battle against Kaine. Of the deployment seems to be higher if it appears that Kaine more tangents in human bodies away and so is the power given power over people. Michael is faced with big decisions and must choose whom he will tr"&amp;"ust. Meanwhile, he finds out that his friend enemy and the boundaries between reality and reality become increasingly blurred. Survival Game picks up the story after another thrilling cliffhanger. The fights are getting bigger and so are the consequences."&amp;" Although the story has enough action-charged events, much interspersed with long and pointless dialogue is. This is sin and Dashner seems to compensate plottwists, which unfortunately are developed enough little. Similarly remain after this book a lot of"&amp;" questions about the book and feels hastily and carelessly written. Like the previous two books, the friendship between Michael and Sarah Bryson heart of the book. Their friendship is put to the hardest test in this area and they will make great sacrifice"&amp;"s to survive the battle. Fortunately, the characters suffer not among the careless spelling of Dashner and they worked well in this section. They had a clear growth since the first part and it is nice to see how their friendship endures despite all setbac"&amp;"ks. The concept of the book is strong, but the effect is inadequate. It lacks a balance between dialogue, action and surprises, which dominate the endless and useless discussions. As a result, closes Dashner are ""Mortality Doctrine' series weak off, and "&amp;"that is a waste, especially since the first two parts were very interesting and entertaining. For readers who most want answered questions, this book is definitely recommended, but expect this hasty and sloppy plot.")</f>
        <v>Survival Game (original name: The Game of Lives) is the third and final part of "The Mortality Doctrine' series written by James Dashner (1972). Meanwhile, the entire series in America was published and translated into Dutch. Besides the trilogy Dashner also wrote a short story about the series, named Gunner Skale. Dashner is known from 'The Labyrinth Renner, "a trilogy of which have been made into a film, the first and second part, and the third part is in arrival. This trilogy has sold over seven million copies worldwide. The previous two parts (called: Geestesoog and Cyber ​​Brain) turned to the tangent Michael and his fight against fellow tangent Kaine. They are both part of Virtnet. Virtnet is a virtual world created by the enormous technical progress. Together with his friends Sarah and Michael Bryson spent most of his days in Virtnet. Now they have met in the real world and there are also hunted by Kaine. When an old friend returns from Michael, the chances of Michael seem his advantage to turn the seemingly impossible battle against Kaine. Of the deployment seems to be higher if it appears that Kaine more tangents in human bodies away and so is the power given power over people. Michael is faced with big decisions and must choose whom he will trust. Meanwhile, he finds out that his friend enemy and the boundaries between reality and reality become increasingly blurred. Survival Game picks up the story after another thrilling cliffhanger. The fights are getting bigger and so are the consequences. Although the story has enough action-charged events, much interspersed with long and pointless dialogue is. This is sin and Dashner seems to compensate plottwists, which unfortunately are developed enough little. Similarly remain after this book a lot of questions about the book and feels hastily and carelessly written. Like the previous two books, the friendship between Michael and Sarah Bryson heart of the book. Their friendship is put to the hardest test in this area and they will make great sacrifices to survive the battle. Fortunately, the characters suffer not among the careless spelling of Dashner and they worked well in this section. They had a clear growth since the first part and it is nice to see how their friendship endures despite all setbacks. The concept of the book is strong, but the effect is inadequate. It lacks a balance between dialogue, action and surprises, which dominate the endless and useless discussions. As a result, closes Dashner are "Mortality Doctrine' series weak off, and that is a waste, especially since the first two parts were very interesting and entertaining. For readers who most want answered questions, this book is definitely recommended, but expect this hasty and sloppy plot.</v>
      </c>
    </row>
    <row r="1136" ht="15.75" customHeight="1">
      <c r="A1136" s="1">
        <v>1134.0</v>
      </c>
      <c r="B1136" s="3">
        <v>1.0</v>
      </c>
      <c r="C1136" s="3">
        <v>1.0</v>
      </c>
      <c r="D1136" s="3">
        <v>1.0</v>
      </c>
      <c r="E1136" s="3" t="s">
        <v>1139</v>
      </c>
      <c r="F1136" s="3" t="str">
        <f>IFERROR(__xludf.DUMMYFUNCTION("GOOGLETRANSLATE(E1136,""nl"",""en"")"),"Good book, I could put hard way. I did not really exciting, but the story continued to fascinate me. It is also totally annoying that the story takes place in the present and the past. It is read fluently together over.Interessant to how it around 1830 to"&amp;" be was between rich and poor, and medical world.I have come to love and Rose Norris!")</f>
        <v>Good book, I could put hard way. I did not really exciting, but the story continued to fascinate me. It is also totally annoying that the story takes place in the present and the past. It is read fluently together over.Interessant to how it around 1830 to be was between rich and poor, and medical world.I have come to love and Rose Norris!</v>
      </c>
    </row>
    <row r="1137" ht="15.75" customHeight="1">
      <c r="A1137" s="1">
        <v>1135.0</v>
      </c>
      <c r="B1137" s="3">
        <v>0.0</v>
      </c>
      <c r="C1137" s="3">
        <v>0.0</v>
      </c>
      <c r="D1137" s="3">
        <v>0.0</v>
      </c>
      <c r="E1137" s="3" t="s">
        <v>1140</v>
      </c>
      <c r="F1137" s="3" t="str">
        <f>IFERROR(__xludf.DUMMYFUNCTION("GOOGLETRANSLATE(E1137,""nl"",""en"")"),"This is not a thriller, not a literary thriller, this is just a bad long verhaal.Een bland story with some events even though not very credible, as the visit to Solange after Kathelijn suddenly something herinnert.Kathelijne is a writer who, after a stron"&amp;"g debut and a weak second book struggling to write a new book. She has a relationship with a married man who leaves his wife and children on vacation. She is pregnant with the married man and together they decide very quickly that it leaves an abortion mo"&amp;"et.Michiel then on holiday with his wife and she stays behind with her hormones and verdriet.Ze find them at night on a note and writes sentences she wants to find out which it is. On that she is her book schrijven.Nee, so it was really nothing.")</f>
        <v>This is not a thriller, not a literary thriller, this is just a bad long verhaal.Een bland story with some events even though not very credible, as the visit to Solange after Kathelijn suddenly something herinnert.Kathelijne is a writer who, after a strong debut and a weak second book struggling to write a new book. She has a relationship with a married man who leaves his wife and children on vacation. She is pregnant with the married man and together they decide very quickly that it leaves an abortion moet.Michiel then on holiday with his wife and she stays behind with her hormones and verdriet.Ze find them at night on a note and writes sentences she wants to find out which it is. On that she is her book schrijven.Nee, so it was really nothing.</v>
      </c>
    </row>
    <row r="1138" ht="15.75" customHeight="1">
      <c r="A1138" s="1">
        <v>1136.0</v>
      </c>
      <c r="B1138" s="3">
        <v>0.0</v>
      </c>
      <c r="C1138" s="3">
        <v>0.0</v>
      </c>
      <c r="D1138" s="3">
        <v>0.0</v>
      </c>
      <c r="E1138" s="3" t="s">
        <v>1141</v>
      </c>
      <c r="F1138" s="3" t="str">
        <f>IFERROR(__xludf.DUMMYFUNCTION("GOOGLETRANSLATE(E1138,""nl"",""en"")"),"The family lost about Peter, who emigrated after the 2nd world war to America. The book groped in three parts, first Peter, here's his story and he met his future wife, June.Het 2nd part of the book that tells the life from June, now married to Peter and "&amp;"they now have a daughter Elsbeth.Elsbeth's turn in part 3.Why but so few stars? The cover does come true for me, it is a book that goes back to the past. But unfortunately that only a small proportion, less than 5 pages in elkaar.Aangezien I bought the bo"&amp;"ok to this topic, it struck me so much tegen.De present stars are jet Part 1 What fascinated me though. Well well told, but not a war novel. Unfortunately!")</f>
        <v>The family lost about Peter, who emigrated after the 2nd world war to America. The book groped in three parts, first Peter, here's his story and he met his future wife, June.Het 2nd part of the book that tells the life from June, now married to Peter and they now have a daughter Elsbeth.Elsbeth's turn in part 3.Why but so few stars? The cover does come true for me, it is a book that goes back to the past. But unfortunately that only a small proportion, less than 5 pages in elkaar.Aangezien I bought the book to this topic, it struck me so much tegen.De present stars are jet Part 1 What fascinated me though. Well well told, but not a war novel. Unfortunately!</v>
      </c>
    </row>
    <row r="1139" ht="15.75" customHeight="1">
      <c r="A1139" s="1">
        <v>1137.0</v>
      </c>
      <c r="B1139" s="3">
        <v>0.0</v>
      </c>
      <c r="C1139" s="3">
        <v>0.0</v>
      </c>
      <c r="D1139" s="3">
        <v>1.0</v>
      </c>
      <c r="E1139" s="3" t="s">
        <v>1142</v>
      </c>
      <c r="F1139" s="3" t="str">
        <f>IFERROR(__xludf.DUMMYFUNCTION("GOOGLETRANSLATE(E1139,""nl"",""en"")"),"This sentence opens Master Chahdortt Djavann, and it's Rody, the thirteen-year-old protagonist of this book, meanwhile managed to go to the history. He is in fact a life sentence because he only killed fewer than three people. A few things are very clear:"&amp;" Rody has no prospect of release, he's a smart guy, and his lawyer, Nikki, is fascinated by his verhaal.De lawsuit they lost long ago, but continues to visit Nikki Rody. She wants him to tell her his life story. Rody does, but only on condition that Nikki"&amp;" also writes her own story. She agrees, and this creates the form of this book, in italics chapters the story of Rody's life, as he tells it to Nikki and the other chapters Nikki's perspective. It works pretty well in the beginning, because you off this w"&amp;"ay and to get some additional information about Rody which he did not reveal yet. As the story progresses, however, it is mainly retardant and inhibits the change of perspectief.Djavann has been successful in the macabre world Rody grew dropping. He is a "&amp;"ten year old orphan boy taken home by a local criminal who saw something in him, and cured by the Big Daddy and groomed for a career in crime. Some of Big Daddy's methods are very cruel, and although there about Rody says with a certain distance, you noti"&amp;"ce that his story has great impact on Nikki. Eventually, she will wonder if Rody really now behind bars thuishoort.Dit everything takes place in the course of over 14 years, although it according to the excerpts in the book is difficult to the passage of "&amp;"time to estimate . Sitting alone in Nikki's perspective occasional clues from which you can conclude that there are sometimes long gaps in the story. This is sometimes difficult to follow where goes the story. If then also, about two-thirds of the book is"&amp;" lost Rody's perspective, the story is just less obvious. Nikki has linked its fate to that of Rody, that much is clear, but how and why the story remains vaag.In take the last fifty pages then such unexpected twist that is actually all of the above, that"&amp;" is so carefully and quietly built is negated. When the book still quite suddenly closes with a page that makes it appear as if the previous non-fiction has been, the reader remains ultimately met little behind.")</f>
        <v>This sentence opens Master Chahdortt Djavann, and it's Rody, the thirteen-year-old protagonist of this book, meanwhile managed to go to the history. He is in fact a life sentence because he only killed fewer than three people. A few things are very clear: Rody has no prospect of release, he's a smart guy, and his lawyer, Nikki, is fascinated by his verhaal.De lawsuit they lost long ago, but continues to visit Nikki Rody. She wants him to tell her his life story. Rody does, but only on condition that Nikki also writes her own story. She agrees, and this creates the form of this book, in italics chapters the story of Rody's life, as he tells it to Nikki and the other chapters Nikki's perspective. It works pretty well in the beginning, because you off this way and to get some additional information about Rody which he did not reveal yet. As the story progresses, however, it is mainly retardant and inhibits the change of perspectief.Djavann has been successful in the macabre world Rody grew dropping. He is a ten year old orphan boy taken home by a local criminal who saw something in him, and cured by the Big Daddy and groomed for a career in crime. Some of Big Daddy's methods are very cruel, and although there about Rody says with a certain distance, you notice that his story has great impact on Nikki. Eventually, she will wonder if Rody really now behind bars thuishoort.Dit everything takes place in the course of over 14 years, although it according to the excerpts in the book is difficult to the passage of time to estimate . Sitting alone in Nikki's perspective occasional clues from which you can conclude that there are sometimes long gaps in the story. This is sometimes difficult to follow where goes the story. If then also, about two-thirds of the book is lost Rody's perspective, the story is just less obvious. Nikki has linked its fate to that of Rody, that much is clear, but how and why the story remains vaag.In take the last fifty pages then such unexpected twist that is actually all of the above, that is so carefully and quietly built is negated. When the book still quite suddenly closes with a page that makes it appear as if the previous non-fiction has been, the reader remains ultimately met little behind.</v>
      </c>
    </row>
    <row r="1140" ht="15.75" customHeight="1">
      <c r="A1140" s="1">
        <v>1138.0</v>
      </c>
      <c r="B1140" s="3">
        <v>0.0</v>
      </c>
      <c r="C1140" s="3">
        <v>0.0</v>
      </c>
      <c r="D1140" s="3">
        <v>0.0</v>
      </c>
      <c r="E1140" s="3" t="s">
        <v>1143</v>
      </c>
      <c r="F1140" s="3" t="str">
        <f>IFERROR(__xludf.DUMMYFUNCTION("GOOGLETRANSLATE(E1140,""nl"",""en"")"),"After the first two parts fun to have found I found this an anticlimax. In the previous sections to get my mind to something been working / build. So I was expecting something great but there was not for me. Unfortunately. so do not read the other parts. "&amp;"Not really necessary because the story is now finished. The following parts are another story ....")</f>
        <v>After the first two parts fun to have found I found this an anticlimax. In the previous sections to get my mind to something been working / build. So I was expecting something great but there was not for me. Unfortunately. so do not read the other parts. Not really necessary because the story is now finished. The following parts are another story ....</v>
      </c>
    </row>
    <row r="1141" ht="15.75" customHeight="1">
      <c r="A1141" s="1">
        <v>1139.0</v>
      </c>
      <c r="B1141" s="3">
        <v>0.0</v>
      </c>
      <c r="C1141" s="3">
        <v>0.0</v>
      </c>
      <c r="D1141" s="3">
        <v>0.0</v>
      </c>
      <c r="E1141" s="3" t="s">
        <v>1144</v>
      </c>
      <c r="F1141" s="3" t="str">
        <f>IFERROR(__xludf.DUMMYFUNCTION("GOOGLETRANSLATE(E1141,""nl"",""en"")"),"Like me, familiar with ""The Boys from Brazil""? Then you recognize any of the subjects in the story show in this part of the Helen-trilogie.De writers know that you have this part as an independent component might read. It is to begin to guess with Part "&amp;"1, Part 2 and then conclude with this part. Or all three skip if you already find it all a bit too fantastic and unbelievable geworden.In is part three of the trilogy Helen a few times back characters from previous stories. Some will undoubtedly reappear "&amp;"in new parts of this Aloysius Pendergast serie.Ik was particularly impressed by one of the first parts of which Preston &amp; Child series. So ""worked"" me through most parts until (and after) it. What I did appreciate was especially the humor schrijversduo."&amp;"Een of the characters that appears in the Helen trilogy, is an old acquaintance of Pendergast. When they come together for the first time to long for Healing story was written, the character is one of the first books by Preston &amp; Child tries to read witho"&amp;"ut success. I could heartily to lachen.Maar was well dressed, peculiar Special Agent Pendergast initially a bit credible ... Now readers should be a lot of unrealistic situations processing and believe. Because the writing duo keep the momentum going, fan"&amp;"s of the series much willing to accept. Let's face it: Pendergast is by now a more interesting character than James Bond.Zelf I was after devouring this part (less than a week required) are not completely happy about this part: - the subject is ""borrowed"&amp;""" from another author; - what Pendergast survive and others will, is by now very implausible - the humor now becomes a little forgotten - not all loose ends are nicely rounded, acceptable to geknoopt.Mogelijk together the duo their main character and was"&amp;" several characters from the series ? Pendergast is regularly die-after-death. Moreover, the duo is similarly started around this part of the series around Gideon.Ik continue reading parts of the Pendergast series after this part is followed; unless the r"&amp;"est me is more to this part.")</f>
        <v>Like me, familiar with "The Boys from Brazil"? Then you recognize any of the subjects in the story show in this part of the Helen-trilogie.De writers know that you have this part as an independent component might read. It is to begin to guess with Part 1, Part 2 and then conclude with this part. Or all three skip if you already find it all a bit too fantastic and unbelievable geworden.In is part three of the trilogy Helen a few times back characters from previous stories. Some will undoubtedly reappear in new parts of this Aloysius Pendergast serie.Ik was particularly impressed by one of the first parts of which Preston &amp; Child series. So "worked" me through most parts until (and after) it. What I did appreciate was especially the humor schrijversduo.Een of the characters that appears in the Helen trilogy, is an old acquaintance of Pendergast. When they come together for the first time to long for Healing story was written, the character is one of the first books by Preston &amp; Child tries to read without success. I could heartily to lachen.Maar was well dressed, peculiar Special Agent Pendergast initially a bit credible ... Now readers should be a lot of unrealistic situations processing and believe. Because the writing duo keep the momentum going, fans of the series much willing to accept. Let's face it: Pendergast is by now a more interesting character than James Bond.Zelf I was after devouring this part (less than a week required) are not completely happy about this part: - the subject is "borrowed" from another author; - what Pendergast survive and others will, is by now very implausible - the humor now becomes a little forgotten - not all loose ends are nicely rounded, acceptable to geknoopt.Mogelijk together the duo their main character and was several characters from the series ? Pendergast is regularly die-after-death. Moreover, the duo is similarly started around this part of the series around Gideon.Ik continue reading parts of the Pendergast series after this part is followed; unless the rest me is more to this part.</v>
      </c>
    </row>
    <row r="1142" ht="15.75" customHeight="1">
      <c r="A1142" s="1">
        <v>1140.0</v>
      </c>
      <c r="B1142" s="3">
        <v>0.0</v>
      </c>
      <c r="C1142" s="3">
        <v>0.0</v>
      </c>
      <c r="D1142" s="3">
        <v>0.0</v>
      </c>
      <c r="E1142" s="3" t="s">
        <v>1145</v>
      </c>
      <c r="F1142" s="3" t="str">
        <f>IFERROR(__xludf.DUMMYFUNCTION("GOOGLETRANSLATE(E1142,""nl"",""en"")"),"Unrealistic, over dramatized and boring to lezen.Kan not say I found the book very interesting. Unfortunately, it also gives a running image of internships and what does not work in practice if not. Probably by himself walking my internships at the time t"&amp;"he book is very disappointing and it is mainly written in a popular way to speak publicly. However, the book lacks a constructive, interesting writing style. It feels as if the book was written to serve as a soap opera format for television.")</f>
        <v>Unrealistic, over dramatized and boring to lezen.Kan not say I found the book very interesting. Unfortunately, it also gives a running image of internships and what does not work in practice if not. Probably by himself walking my internships at the time the book is very disappointing and it is mainly written in a popular way to speak publicly. However, the book lacks a constructive, interesting writing style. It feels as if the book was written to serve as a soap opera format for television.</v>
      </c>
    </row>
    <row r="1143" ht="15.75" customHeight="1">
      <c r="A1143" s="1">
        <v>1141.0</v>
      </c>
      <c r="B1143" s="3">
        <v>1.0</v>
      </c>
      <c r="C1143" s="3">
        <v>1.0</v>
      </c>
      <c r="D1143" s="3">
        <v>1.0</v>
      </c>
      <c r="E1143" s="3" t="s">
        <v>1146</v>
      </c>
      <c r="F1143" s="3" t="str">
        <f>IFERROR(__xludf.DUMMYFUNCTION("GOOGLETRANSLATE(E1143,""nl"",""en"")"),"Forbidden &amp; Banned - series is highly addictive because after each part so you want to know how it goes with Elena and the other characters in the book. The sequels do not disappoint - on the contrary! But unfortunately, this was the last part! Enjoyed th"&amp;"e whole series.")</f>
        <v>Forbidden &amp; Banned - series is highly addictive because after each part so you want to know how it goes with Elena and the other characters in the book. The sequels do not disappoint - on the contrary! But unfortunately, this was the last part! Enjoyed the whole series.</v>
      </c>
    </row>
    <row r="1144" ht="15.75" customHeight="1">
      <c r="A1144" s="1">
        <v>1142.0</v>
      </c>
      <c r="B1144" s="3">
        <v>0.0</v>
      </c>
      <c r="C1144" s="3">
        <v>0.0</v>
      </c>
      <c r="D1144" s="3">
        <v>0.0</v>
      </c>
      <c r="E1144" s="3" t="s">
        <v>1147</v>
      </c>
      <c r="F1144" s="3" t="str">
        <f>IFERROR(__xludf.DUMMYFUNCTION("GOOGLETRANSLATE(E1144,""nl"",""en"")"),"I stopped seeing blind C.J. Lyons after 100 pp. What a muddled book. Too many characters. Too short chapters to bond with the people. As a result, it moves from the heel to the branch. Between people, past, present. Everything runs through each other. The"&amp;"refore you become distracted from the real story. I'm a missed opportunity! This book could have been better")</f>
        <v>I stopped seeing blind C.J. Lyons after 100 pp. What a muddled book. Too many characters. Too short chapters to bond with the people. As a result, it moves from the heel to the branch. Between people, past, present. Everything runs through each other. Therefore you become distracted from the real story. I'm a missed opportunity! This book could have been better</v>
      </c>
    </row>
    <row r="1145" ht="15.75" customHeight="1">
      <c r="A1145" s="1">
        <v>1143.0</v>
      </c>
      <c r="B1145" s="3">
        <v>0.0</v>
      </c>
      <c r="C1145" s="3">
        <v>0.0</v>
      </c>
      <c r="D1145" s="3">
        <v>1.0</v>
      </c>
      <c r="E1145" s="3" t="s">
        <v>1148</v>
      </c>
      <c r="F1145" s="3" t="str">
        <f>IFERROR(__xludf.DUMMYFUNCTION("GOOGLETRANSLATE(E1145,""nl"",""en"")"),"This book questions put to the crucifixion and resurrection of Jesus Christ. The foundation of the Christian faith is questioned. If this is not about Jesus and the Bible, but Mohammed and the Koran had been the world had been on fire and Tom Egeland had "&amp;"a fatwa on his pants. What the Satanic Verses was for Islam, this book is for Christianity. Everything is packaged in a novel whose author argues that these are not theological is.Bjoern Beltoe added as an inspector in an archaeological excavation in Vaer"&amp;"neklooster near Oslo. a gold casket is found. The leaders of the excavation plan the box illegally overseas shipping. Bjoern steals and hides the box, however. Archaeologists and their clients / sponsors do everything to get to the box. It could contain a"&amp;" big secret that the Western world to its foundations do schudden.Het Circle Stop is a precursor of The Da Vinci Code and Dan Brown seems here also gained inspiration. In an epilogue all agreements are listed; even Albino plays in both books a leading rol"&amp;"e. As a novel, the book also little to offer. It made me think of The Celestine Prophecy; meeting all kinds of people telling stories about secret matters. Yet it reads smoothly away and I give it 4 stars.")</f>
        <v>This book questions put to the crucifixion and resurrection of Jesus Christ. The foundation of the Christian faith is questioned. If this is not about Jesus and the Bible, but Mohammed and the Koran had been the world had been on fire and Tom Egeland had a fatwa on his pants. What the Satanic Verses was for Islam, this book is for Christianity. Everything is packaged in a novel whose author argues that these are not theological is.Bjoern Beltoe added as an inspector in an archaeological excavation in Vaerneklooster near Oslo. a gold casket is found. The leaders of the excavation plan the box illegally overseas shipping. Bjoern steals and hides the box, however. Archaeologists and their clients / sponsors do everything to get to the box. It could contain a big secret that the Western world to its foundations do schudden.Het Circle Stop is a precursor of The Da Vinci Code and Dan Brown seems here also gained inspiration. In an epilogue all agreements are listed; even Albino plays in both books a leading role. As a novel, the book also little to offer. It made me think of The Celestine Prophecy; meeting all kinds of people telling stories about secret matters. Yet it reads smoothly away and I give it 4 stars.</v>
      </c>
    </row>
    <row r="1146" ht="15.75" customHeight="1">
      <c r="A1146" s="1">
        <v>1144.0</v>
      </c>
      <c r="B1146" s="3">
        <v>0.0</v>
      </c>
      <c r="C1146" s="3">
        <v>0.0</v>
      </c>
      <c r="D1146" s="3">
        <v>0.0</v>
      </c>
      <c r="E1146" s="3" t="s">
        <v>1149</v>
      </c>
      <c r="F1146" s="3" t="str">
        <f>IFERROR(__xludf.DUMMYFUNCTION("GOOGLETRANSLATE(E1146,""nl"",""en"")"),"A new resident care hotel Avondrust, Mr. Uchida, will be asked to tell something about themselves for familiarization. What he says, offends many elderly. He appears in his late teens have been in service to the Japanese army, and it was during World War "&amp;"II guard of a prison camp. He seems to minimize the horrors there, and some elderly people leave angry and early acquaintance. A few days later, Mr. Uchida dead, pierced by his own samurai sword he had taken as a souvenir to take care hotel. The police ca"&amp;"n not solve the case and private investigator Joost Ternate is the son of the assassinated been asked to try to force a breakthrough. Walther Venrooij was researcher and wrote scientific articles. After retiring, he started writing fiction. He has publish"&amp;"ed several children's books on Mouse Nibble like where the inspiration came from stories that he himself invented for his children and grandchildren. In 2016 he started a series of crime novels in which Joost Ternate the protagonist. The Japanese is the t"&amp;"hird part of this series. The detective and thriller Guide had this book just one star veil. Why, that the review does not say much about. Self read and evaluate is the message for the synopsis of the book sounds pretty promising, even though the crime no"&amp;"vel with less than 140 pages suspiciously thin. Venrooij writes of a little old fashioned. That immediately one sees in the acknowledgments at the forefront of. Thank your sister and call her Mrs. A. van den Akker-of Venrooij is not entirely outdated. The"&amp;" characters in the story usually use myself each other's name, but talk and act on very formal and rigid, and are overly polite to each other. That does not fit with today's reality. Who today will be addressed in this way, immediately look around looking"&amp;" for the hidden camera. Woodenness which is reinforced by the spelling and writing style, which sometimes be dated. Words such as ""WC"" or ""toilet"" instead of ""toilet"" or ""roll call"" instead of ""apple"", a long time are no longer correct. These ar"&amp;"e small things but the book immediately feel half a century old in. The iPad found in the book, take that feeling away. Equally striking is the excessive use of the comma. On each page is called a sentence with extraneous and erroneous placed commas. This"&amp;" also reinforces yet again the stiff impression of the whole. The plot itself is rather charming than interesting. From the preface that the events in the Japanese prison camps, where this book deeply address, based on his own experiences of the author an"&amp;"d his sister. That in itself is fascinating subject, described neat and attractive through flashbacks. The detective case which is around there, is another story. The story is slow, naive, unexciting and in terms of development at times a bit childish and"&amp;" even laughable. It totally unnecessary character Rita two years recuperating after a stroke, is normally given. But the author then totally beside the point continues on Rita's opening leg and cystitis, there is hard to read through it without bursting i"&amp;"nto laughter. Characters are sometimes not aware of facts which they have previously were aware of, and are regularly repeated on things tedious manner. The bizarre end finally there is one to forget. The detective and thriller Guide does not mild judged "&amp;"the book and that is not unwarranted. Itself we found several elements in the book that even warrant a second star. But never disappears impression Mouse Chip like better suit the type of writer it is Venrooij. This detective series comes too late for hal"&amp;"f a century.")</f>
        <v>A new resident care hotel Avondrust, Mr. Uchida, will be asked to tell something about themselves for familiarization. What he says, offends many elderly. He appears in his late teens have been in service to the Japanese army, and it was during World War II guard of a prison camp. He seems to minimize the horrors there, and some elderly people leave angry and early acquaintance. A few days later, Mr. Uchida dead, pierced by his own samurai sword he had taken as a souvenir to take care hotel. The police can not solve the case and private investigator Joost Ternate is the son of the assassinated been asked to try to force a breakthrough. Walther Venrooij was researcher and wrote scientific articles. After retiring, he started writing fiction. He has published several children's books on Mouse Nibble like where the inspiration came from stories that he himself invented for his children and grandchildren. In 2016 he started a series of crime novels in which Joost Ternate the protagonist. The Japanese is the third part of this series. The detective and thriller Guide had this book just one star veil. Why, that the review does not say much about. Self read and evaluate is the message for the synopsis of the book sounds pretty promising, even though the crime novel with less than 140 pages suspiciously thin. Venrooij writes of a little old fashioned. That immediately one sees in the acknowledgments at the forefront of. Thank your sister and call her Mrs. A. van den Akker-of Venrooij is not entirely outdated. The characters in the story usually use myself each other's name, but talk and act on very formal and rigid, and are overly polite to each other. That does not fit with today's reality. Who today will be addressed in this way, immediately look around looking for the hidden camera. Woodenness which is reinforced by the spelling and writing style, which sometimes be dated. Words such as "WC" or "toilet" instead of "toilet" or "roll call" instead of "apple", a long time are no longer correct. These are small things but the book immediately feel half a century old in. The iPad found in the book, take that feeling away. Equally striking is the excessive use of the comma. On each page is called a sentence with extraneous and erroneous placed commas. This also reinforces yet again the stiff impression of the whole. The plot itself is rather charming than interesting. From the preface that the events in the Japanese prison camps, where this book deeply address, based on his own experiences of the author and his sister. That in itself is fascinating subject, described neat and attractive through flashbacks. The detective case which is around there, is another story. The story is slow, naive, unexciting and in terms of development at times a bit childish and even laughable. It totally unnecessary character Rita two years recuperating after a stroke, is normally given. But the author then totally beside the point continues on Rita's opening leg and cystitis, there is hard to read through it without bursting into laughter. Characters are sometimes not aware of facts which they have previously were aware of, and are regularly repeated on things tedious manner. The bizarre end finally there is one to forget. The detective and thriller Guide does not mild judged the book and that is not unwarranted. Itself we found several elements in the book that even warrant a second star. But never disappears impression Mouse Chip like better suit the type of writer it is Venrooij. This detective series comes too late for half a century.</v>
      </c>
    </row>
    <row r="1147" ht="15.75" customHeight="1">
      <c r="A1147" s="1">
        <v>1145.0</v>
      </c>
      <c r="B1147" s="3">
        <v>0.0</v>
      </c>
      <c r="C1147" s="3">
        <v>0.0</v>
      </c>
      <c r="D1147" s="3">
        <v>0.0</v>
      </c>
      <c r="E1147" s="3" t="s">
        <v>1150</v>
      </c>
      <c r="F1147" s="3" t="str">
        <f>IFERROR(__xludf.DUMMYFUNCTION("GOOGLETRANSLATE(E1147,""nl"",""en"")"),"The cover of the book A perfect smile is shown a stone statue of two people. This is perhaps chosen to sail on the hype around Nicci French. Unlike the Nicci French books, however, lacks a perfect smile in my opinion sails. This is partly due to the flowe"&amp;"ry language which situations, people and landscapes are described. Decide protagonist Harry Bliss repeatedly even wait to ask questions or taking actions that can lift a corner of the veil surrounding the death of his wife Alison. Something that does not "&amp;"contribute to the narrative pace and I started to irritate reasonable at some point. The cover of the book says that it concerns a literary thriller. The definition of thriller (as Dale) is ""a story, movie or play, meant to evoke in the reader or spectat"&amp;"or tension. Unfortunately the book at no time could evoke in me a sense of tension. But all the negativity on a stick; above things ensure sure that the book has a relaxing effect. And after a day can be quite enjoyable hard work just to relax with this b"&amp;"ook.")</f>
        <v>The cover of the book A perfect smile is shown a stone statue of two people. This is perhaps chosen to sail on the hype around Nicci French. Unlike the Nicci French books, however, lacks a perfect smile in my opinion sails. This is partly due to the flowery language which situations, people and landscapes are described. Decide protagonist Harry Bliss repeatedly even wait to ask questions or taking actions that can lift a corner of the veil surrounding the death of his wife Alison. Something that does not contribute to the narrative pace and I started to irritate reasonable at some point. The cover of the book says that it concerns a literary thriller. The definition of thriller (as Dale) is "a story, movie or play, meant to evoke in the reader or spectator tension. Unfortunately the book at no time could evoke in me a sense of tension. But all the negativity on a stick; above things ensure sure that the book has a relaxing effect. And after a day can be quite enjoyable hard work just to relax with this book.</v>
      </c>
    </row>
    <row r="1148" ht="15.75" customHeight="1">
      <c r="A1148" s="1">
        <v>1146.0</v>
      </c>
      <c r="B1148" s="3">
        <v>1.0</v>
      </c>
      <c r="C1148" s="3">
        <v>1.0</v>
      </c>
      <c r="D1148" s="3">
        <v>1.0</v>
      </c>
      <c r="E1148" s="3" t="s">
        <v>1151</v>
      </c>
      <c r="F1148" s="3" t="str">
        <f>IFERROR(__xludf.DUMMYFUNCTION("GOOGLETRANSLATE(E1148,""nl"",""en"")"),"The favorable review in the NRC keeps its promises. Another compelling book by Carla de Jong you reads somewhere deep in the night. Main characters convincingly. My favorite this time was somewhat angular Brigitta, but not everyone agrees with me. Interes"&amp;"ting to read about the world of psychiatry. Who has done it? That's ultimately secondary.")</f>
        <v>The favorable review in the NRC keeps its promises. Another compelling book by Carla de Jong you reads somewhere deep in the night. Main characters convincingly. My favorite this time was somewhat angular Brigitta, but not everyone agrees with me. Interesting to read about the world of psychiatry. Who has done it? That's ultimately secondary.</v>
      </c>
    </row>
    <row r="1149" ht="15.75" customHeight="1">
      <c r="A1149" s="1">
        <v>1147.0</v>
      </c>
      <c r="B1149" s="3">
        <v>0.0</v>
      </c>
      <c r="C1149" s="3">
        <v>0.0</v>
      </c>
      <c r="D1149" s="3">
        <v>0.0</v>
      </c>
      <c r="E1149" s="3" t="s">
        <v>1152</v>
      </c>
      <c r="F1149" s="3" t="str">
        <f>IFERROR(__xludf.DUMMYFUNCTION("GOOGLETRANSLATE(E1149,""nl"",""en"")"),"I expected a deep, thought-provoking story, but read a book light and girly instead. The book started out strong and well-paced. Unfortunately it dissolves momentum very fast, making the larger part of the story rather dull. I would have preferred to read"&amp;" more about the actual experience of walking the PCT and its surroundings, instead of how tan and muscular the hiker was becoming and how much she was liked by everybody she with. There were just too much self-pity on each and every page to take her pain "&amp;"and sorrow serious. A lot of readers Seem to like this book, but it just was not my thing.")</f>
        <v>I expected a deep, thought-provoking story, but read a book light and girly instead. The book started out strong and well-paced. Unfortunately it dissolves momentum very fast, making the larger part of the story rather dull. I would have preferred to read more about the actual experience of walking the PCT and its surroundings, instead of how tan and muscular the hiker was becoming and how much she was liked by everybody she with. There were just too much self-pity on each and every page to take her pain and sorrow serious. A lot of readers Seem to like this book, but it just was not my thing.</v>
      </c>
    </row>
    <row r="1150" ht="15.75" customHeight="1">
      <c r="A1150" s="1">
        <v>1148.0</v>
      </c>
      <c r="B1150" s="3">
        <v>0.0</v>
      </c>
      <c r="C1150" s="3">
        <v>1.0</v>
      </c>
      <c r="D1150" s="3">
        <v>1.0</v>
      </c>
      <c r="E1150" s="3" t="s">
        <v>1153</v>
      </c>
      <c r="F1150" s="3" t="str">
        <f>IFERROR(__xludf.DUMMYFUNCTION("GOOGLETRANSLATE(E1150,""nl"",""en"")"),"Suspense, romance and humor are the ingredients of this quick story in which one event succeeds another in quick succession. Supported by a few-page drawings. Attractive cover that the adventure well samenvat.Weinig depth because so much is squeezed in un"&amp;"der 60 pages. Reads like a train and still contains some truthful information.")</f>
        <v>Suspense, romance and humor are the ingredients of this quick story in which one event succeeds another in quick succession. Supported by a few-page drawings. Attractive cover that the adventure well samenvat.Weinig depth because so much is squeezed in under 60 pages. Reads like a train and still contains some truthful information.</v>
      </c>
    </row>
    <row r="1151" ht="15.75" customHeight="1">
      <c r="A1151" s="1">
        <v>1149.0</v>
      </c>
      <c r="B1151" s="3">
        <v>0.0</v>
      </c>
      <c r="C1151" s="3">
        <v>0.0</v>
      </c>
      <c r="D1151" s="3">
        <v>0.0</v>
      </c>
      <c r="E1151" s="3" t="s">
        <v>1154</v>
      </c>
      <c r="F1151" s="3" t="str">
        <f>IFERROR(__xludf.DUMMYFUNCTION("GOOGLETRANSLATE(E1151,""nl"",""en"")"),"Blowfly after I had read, I could not wait to start reading Rails. I was hoping for a continuation of flesh fly. Sorry. There are a lot of loose ends in the book (such as the phobia of dr. Marcus). ""Suddenly"" there is far too easy to end the story gekom"&amp;"en.Ik've read better books by Patricia Cornwell ....")</f>
        <v>Blowfly after I had read, I could not wait to start reading Rails. I was hoping for a continuation of flesh fly. Sorry. There are a lot of loose ends in the book (such as the phobia of dr. Marcus). "Suddenly" there is far too easy to end the story gekomen.Ik've read better books by Patricia Cornwell ....</v>
      </c>
    </row>
    <row r="1152" ht="15.75" customHeight="1">
      <c r="A1152" s="1">
        <v>1150.0</v>
      </c>
      <c r="B1152" s="3">
        <v>0.0</v>
      </c>
      <c r="C1152" s="3">
        <v>0.0</v>
      </c>
      <c r="D1152" s="3">
        <v>0.0</v>
      </c>
      <c r="E1152" s="3" t="s">
        <v>1155</v>
      </c>
      <c r="F1152" s="3" t="str">
        <f>IFERROR(__xludf.DUMMYFUNCTION("GOOGLETRANSLATE(E1152,""nl"",""en"")"),"This book I thought now actually really nothing! I understood during the reading any time what the story was. All jumps from one thing to another, is nothing exciting and 'night climax' is really a joke. Really a shame, because the book appealed to me and"&amp;" I really want to read it. The only plus point is that the book is so fast ...")</f>
        <v>This book I thought now actually really nothing! I understood during the reading any time what the story was. All jumps from one thing to another, is nothing exciting and 'night climax' is really a joke. Really a shame, because the book appealed to me and I really want to read it. The only plus point is that the book is so fast ...</v>
      </c>
    </row>
    <row r="1153" ht="15.75" customHeight="1">
      <c r="A1153" s="1">
        <v>1151.0</v>
      </c>
      <c r="B1153" s="3">
        <v>1.0</v>
      </c>
      <c r="C1153" s="3">
        <v>1.0</v>
      </c>
      <c r="D1153" s="3">
        <v>1.0</v>
      </c>
      <c r="E1153" s="3" t="s">
        <v>1156</v>
      </c>
      <c r="F1153" s="3" t="str">
        <f>IFERROR(__xludf.DUMMYFUNCTION("GOOGLETRANSLATE(E1153,""nl"",""en"")"),"This book grabs you and you can not stop reading. gripping story")</f>
        <v>This book grabs you and you can not stop reading. gripping story</v>
      </c>
    </row>
    <row r="1154" ht="15.75" customHeight="1">
      <c r="A1154" s="1">
        <v>1152.0</v>
      </c>
      <c r="B1154" s="3">
        <v>1.0</v>
      </c>
      <c r="C1154" s="3">
        <v>1.0</v>
      </c>
      <c r="D1154" s="3">
        <v>1.0</v>
      </c>
      <c r="E1154" s="3" t="s">
        <v>1157</v>
      </c>
      <c r="F1154" s="3" t="str">
        <f>IFERROR(__xludf.DUMMYFUNCTION("GOOGLETRANSLATE(E1154,""nl"",""en"")"),"In 1942 came the Americans to Europe to help in the fight against the oppression of the Germans. The story of the Air Force ""The Bloody Hundredth"" for example, the port of Bremen under bombardment in June 1943 with their B17's. That gave off a nasty imp"&amp;"ressive calling card and sink submarines brought in before they leave the port is immediately impressive entrant. Germany are still waiting a thing. The goal was total destruction of the Luftwaffe, liberating Europe. Several narratives and anecdotes give "&amp;"a complete picture of what mainly happened in the air during WWII. Secret preparations for tactical air raids on German cities, mostly civilian targets to lay flat to the industry. Resulting in numerous victims, often civilians, ordinary workers. The Germ"&amp;"ans were thus hit their sensitive areas in the hope that they would eventually starved raken.De Americans half the world, from Iceland, had to get around to even to start their 'task'. They had an attrition sit up when they had to go to start. The situati"&amp;"ons that the young boys, often up to mid-twenties, underwent his appalling to read, so young. Rely on each other, anxious, absolutely no heroes, blindly trusting each other and hope that they would make it out alive. The tactical support, the well thought"&amp;"-especially attacks even in the nights-and the incredibly difficult training program in which the men had to meet. But the other nationalities to tell their verhaal.Een of the most fascinating facts I found that launched a recruitment campaign in February"&amp;" 1942 under the American 'amateurs' (not professional soldiers). Grand total of 7 persons without aircraft launched subsequently in December 1943 -only half years later - to put down a full force of 185,000 men with 4,000 aircraft, trained and armed to th"&amp;"e teeth. Incredibly natural. But the countless deaths, and they all aim to Hitler destroyed and to liberate Europe, something to be speechless. Now after all these years. Unprecedented natuurlijk.Het book is more than interesting, exciting and clearly est"&amp;"ablished and gives the relatively short, personal stories a broad look at what happened when all the high price paid. So there are also facts at issue that were not known to me. That the Japanese had their Kamikaze everyone knows, but the Germans had thei"&amp;"r suicide pilots I did not. Difference was that the Germans were trying to leave their aircraft before it crashed again so they could make an attempt to another device ... ..but they finally found the death was almost certain. Die as heroes, the epitome o"&amp;"f a fighter pilot with the explicit and honorable mission. She then had all the material for precision bombing and Boeing aircraft already delivered. That the success of one meant the death of the other. I found it at times quite violently to lezen.Een tr"&amp;"ip around the world in 700 pages in one of the most dreadful periods ever. US to Casablanca, from Sicily to Japan and the Netherlands to Iceland. Everywhere the war, soldiers were stationed everywhere. Regardless of background, education or nationality. A"&amp;"lso impressive is surely the stand side by side with the young men, basically all strangers to each other, but with their lives in each other's hands. The explanation, supported by the present illustrations of airstrikes and rankings in this well-oiled op"&amp;"erations. Amazing to see and lezen.De chapters are divided and written from a particular division. For example, there is a section written about ""The procession of misery,"" ""The barbed wire and The Bommenwerpersmaffia'.Ieder chapter begins with a parab"&amp;"le, spoken by a (lesser) known military or philosopher. ""What I'm most afraid of is fear"" of Montaigne for me or remember most while reading. As few words as eloquent zijn.Ruim 700 pages, rank as a reference to a series of impressions. Simply too many t"&amp;"o name everything, it is a book that you have to experience what you have read. Also a nice review for the younger generation something called anything but nice to course. Twenty pages full of black and white photographs of big names and ordinary people e"&amp;"mphasize the whole. The extensive bibliography and the register's book compleet.Iedereen knows the images from documentaries on Discovery or series like ""Band of Brothers"" or ""The Pacific."" This story supports even more images, making it more realisti"&amp;"c. And then you do not read books, but experiencing it! I'm looking forward to filming this.")</f>
        <v>In 1942 came the Americans to Europe to help in the fight against the oppression of the Germans. The story of the Air Force "The Bloody Hundredth" for example, the port of Bremen under bombardment in June 1943 with their B17's. That gave off a nasty impressive calling card and sink submarines brought in before they leave the port is immediately impressive entrant. Germany are still waiting a thing. The goal was total destruction of the Luftwaffe, liberating Europe. Several narratives and anecdotes give a complete picture of what mainly happened in the air during WWII. Secret preparations for tactical air raids on German cities, mostly civilian targets to lay flat to the industry. Resulting in numerous victims, often civilians, ordinary workers. The Germans were thus hit their sensitive areas in the hope that they would eventually starved raken.De Americans half the world, from Iceland, had to get around to even to start their 'task'. They had an attrition sit up when they had to go to start. The situations that the young boys, often up to mid-twenties, underwent his appalling to read, so young. Rely on each other, anxious, absolutely no heroes, blindly trusting each other and hope that they would make it out alive. The tactical support, the well thought-especially attacks even in the nights-and the incredibly difficult training program in which the men had to meet. But the other nationalities to tell their verhaal.Een of the most fascinating facts I found that launched a recruitment campaign in February 1942 under the American 'amateurs' (not professional soldiers). Grand total of 7 persons without aircraft launched subsequently in December 1943 -only half years later - to put down a full force of 185,000 men with 4,000 aircraft, trained and armed to the teeth. Incredibly natural. But the countless deaths, and they all aim to Hitler destroyed and to liberate Europe, something to be speechless. Now after all these years. Unprecedented natuurlijk.Het book is more than interesting, exciting and clearly established and gives the relatively short, personal stories a broad look at what happened when all the high price paid. So there are also facts at issue that were not known to me. That the Japanese had their Kamikaze everyone knows, but the Germans had their suicide pilots I did not. Difference was that the Germans were trying to leave their aircraft before it crashed again so they could make an attempt to another device ... ..but they finally found the death was almost certain. Die as heroes, the epitome of a fighter pilot with the explicit and honorable mission. She then had all the material for precision bombing and Boeing aircraft already delivered. That the success of one meant the death of the other. I found it at times quite violently to lezen.Een trip around the world in 700 pages in one of the most dreadful periods ever. US to Casablanca, from Sicily to Japan and the Netherlands to Iceland. Everywhere the war, soldiers were stationed everywhere. Regardless of background, education or nationality. Also impressive is surely the stand side by side with the young men, basically all strangers to each other, but with their lives in each other's hands. The explanation, supported by the present illustrations of airstrikes and rankings in this well-oiled operations. Amazing to see and lezen.De chapters are divided and written from a particular division. For example, there is a section written about "The procession of misery," "The barbed wire and The Bommenwerpersmaffia'.Ieder chapter begins with a parable, spoken by a (lesser) known military or philosopher. "What I'm most afraid of is fear" of Montaigne for me or remember most while reading. As few words as eloquent zijn.Ruim 700 pages, rank as a reference to a series of impressions. Simply too many to name everything, it is a book that you have to experience what you have read. Also a nice review for the younger generation something called anything but nice to course. Twenty pages full of black and white photographs of big names and ordinary people emphasize the whole. The extensive bibliography and the register's book compleet.Iedereen knows the images from documentaries on Discovery or series like "Band of Brothers" or "The Pacific." This story supports even more images, making it more realistic. And then you do not read books, but experiencing it! I'm looking forward to filming this.</v>
      </c>
    </row>
    <row r="1155" ht="15.75" customHeight="1">
      <c r="A1155" s="1">
        <v>1153.0</v>
      </c>
      <c r="B1155" s="3">
        <v>0.0</v>
      </c>
      <c r="C1155" s="3">
        <v>0.0</v>
      </c>
      <c r="D1155" s="3">
        <v>0.0</v>
      </c>
      <c r="E1155" s="3" t="s">
        <v>1158</v>
      </c>
      <c r="F1155" s="3" t="str">
        <f>IFERROR(__xludf.DUMMYFUNCTION("GOOGLETRANSLATE(E1155,""nl"",""en"")"),"I found the book of Ira Levin 25 years ago great. This book I had not read, and I found it recently at a flea market. I thought it was unfortunately nothing. Perhaps my tastes changed? Or was it to beat Rosemary's Baby by Ira Levin planned after the block"&amp;"buster success? And this is not successful? Was it the translation? Because I have read in English the other books. I do not know. Boring and tedious. As for me not recommended.")</f>
        <v>I found the book of Ira Levin 25 years ago great. This book I had not read, and I found it recently at a flea market. I thought it was unfortunately nothing. Perhaps my tastes changed? Or was it to beat Rosemary's Baby by Ira Levin planned after the blockbuster success? And this is not successful? Was it the translation? Because I have read in English the other books. I do not know. Boring and tedious. As for me not recommended.</v>
      </c>
    </row>
    <row r="1156" ht="15.75" customHeight="1">
      <c r="A1156" s="1">
        <v>1154.0</v>
      </c>
      <c r="B1156" s="3">
        <v>1.0</v>
      </c>
      <c r="C1156" s="3">
        <v>1.0</v>
      </c>
      <c r="D1156" s="3">
        <v>1.0</v>
      </c>
      <c r="E1156" s="3" t="s">
        <v>1159</v>
      </c>
      <c r="F1156" s="3" t="str">
        <f>IFERROR(__xludf.DUMMYFUNCTION("GOOGLETRANSLATE(E1156,""nl"",""en"")"),"Clarkson Ville 43 mile.Een Dutch family, Richard, Paula and their daughter Shirley, get on US highway to get stuck in the traffic jam. Nobody knows the exact reason. There are also agents in the file, but since their radio does not work, they also know wh"&amp;"at is going on there is.Plotseling an explosion in the distance, near Clarkson hotels. People are equally troubling, since there is a secret military base in the city. However, an agent said Richard assured: in the vicinity of the explosion is only one po"&amp;"wer. After this explosion do all batteries not remember, you can now do else basically nothing but wait for emergency services. Two officers decide return the highway to walk to the place Boulder Gray for hulp.Terwijl awaits Dutch family, they meet a numb"&amp;"er of people just waiting for them. They decide to keep and distribute the rations themselves. Then there is completely unexpected lightning in the area that does shine the air. In the desert around them are explosions, flashes and crystal pieces of heave"&amp;"n. One of these flashes of beats in the plane of the group. It is unnatural and strange event where nobody has an explanation for the group. Speculations range from God's wrath to irresponsible experiments on the so-called secret basis.Er a continuous vol"&amp;"tage provided by the events of the story. It's conjecture for the group what exactly is going on. There are more and more strange natural phenomena that people beangstigen.Op a given moment by these phenomena too dangerous to wait for the highway to help "&amp;"and the group decides they are threats to Gray Boulder to gaan.Onderweg against that so unexpected and bizarre that no one could equipped.The story reminds me of Stephen King's writing style. An unknown, perhaps above natural occurrence. The landscape, th"&amp;"at disparity occurs after strikes. The mysterious, mutual tension in the group, sometimes bloody scenes. It made me think in terms of atmosphere fog the film The, based on a book by Stephen King. Although the film is set in a shop where people trapped in "&amp;"a store because of unnatural events and this story takes place on the open highway, the claustrophobic tension is just as well, since the world to leave the highway is dangerous for these people .You follows the story from the viewpoint of Richard and thu"&amp;"s become acquainted with the characters through him. They are very diverse, each with its own characteristics. First, there is his wife Paula, with whom he shares a secret. Furthermore stepdaughter Shirley who hates Richard and not cross under seat or sof"&amp;"as. Then there is Jake, a rude and underhand Fig. Floyd, which has something mysterious about him and where Richard Pulling herself sees back: a hypodermic present fervor. Ellen And finally, a very young and still childish mother of a baby. The various ch"&amp;"aracters are worked out well. The fascinating thing about this group is how during the danger deal in the unnatural and desperate situations together. There are increasingly disagreements occur. The underlying tension in this little group soon runs by the"&amp;" long wait on the highway for help, making the decision whether or not to go help yourself to find because of the lack of voorraden.Vooral when the group sets off, it grows mutual distrust each other and the group begins to exhibit paranoid behavior to ea"&amp;"ch other. Who is and who is not to be trusted and to seek after having to think in such an extreme situation is not easy. The group, however, well aware that they are interdependent and need each other, they want this overleven.De events follow each other"&amp;" in rapid speed. The group makes their way to a safe place, increasingly surreal unnatural things with. Things that make the members of the group insecure and that is not beneficial cooperation. The work is a psychological uitdaging.Terrence Lauerhohn'm i"&amp;"n an interesting way to describe the group dynamics, the psychological aspects that affect a group of people. People who knew each other previously not largely, but circumstances forced to work together. Suspicion, taking the lead, make difficult decision"&amp;"s, all this is excellent boek.Het expressed in this story reads in the end very quickly. Adrenaline screamed then through my body when reading the last few pages. What is Terrence Lauerhohn an incredibly good storyteller. The tension was almost unbearable"&amp;". You have to have read, you want to know what will be the fate of these mean. And then the plot: I'm very surprised. This I saw it coming. Breathless, I read the last few pages. The story grabbed me by the throat and would not let me los.Vijf deserved st"&amp;"ars.")</f>
        <v>Clarkson Ville 43 mile.Een Dutch family, Richard, Paula and their daughter Shirley, get on US highway to get stuck in the traffic jam. Nobody knows the exact reason. There are also agents in the file, but since their radio does not work, they also know what is going on there is.Plotseling an explosion in the distance, near Clarkson hotels. People are equally troubling, since there is a secret military base in the city. However, an agent said Richard assured: in the vicinity of the explosion is only one power. After this explosion do all batteries not remember, you can now do else basically nothing but wait for emergency services. Two officers decide return the highway to walk to the place Boulder Gray for hulp.Terwijl awaits Dutch family, they meet a number of people just waiting for them. They decide to keep and distribute the rations themselves. Then there is completely unexpected lightning in the area that does shine the air. In the desert around them are explosions, flashes and crystal pieces of heaven. One of these flashes of beats in the plane of the group. It is unnatural and strange event where nobody has an explanation for the group. Speculations range from God's wrath to irresponsible experiments on the so-called secret basis.Er a continuous voltage provided by the events of the story. It's conjecture for the group what exactly is going on. There are more and more strange natural phenomena that people beangstigen.Op a given moment by these phenomena too dangerous to wait for the highway to help and the group decides they are threats to Gray Boulder to gaan.Onderweg against that so unexpected and bizarre that no one could equipped.The story reminds me of Stephen King's writing style. An unknown, perhaps above natural occurrence. The landscape, that disparity occurs after strikes. The mysterious, mutual tension in the group, sometimes bloody scenes. It made me think in terms of atmosphere fog the film The, based on a book by Stephen King. Although the film is set in a shop where people trapped in a store because of unnatural events and this story takes place on the open highway, the claustrophobic tension is just as well, since the world to leave the highway is dangerous for these people .You follows the story from the viewpoint of Richard and thus become acquainted with the characters through him. They are very diverse, each with its own characteristics. First, there is his wife Paula, with whom he shares a secret. Furthermore stepdaughter Shirley who hates Richard and not cross under seat or sofas. Then there is Jake, a rude and underhand Fig. Floyd, which has something mysterious about him and where Richard Pulling herself sees back: a hypodermic present fervor. Ellen And finally, a very young and still childish mother of a baby. The various characters are worked out well. The fascinating thing about this group is how during the danger deal in the unnatural and desperate situations together. There are increasingly disagreements occur. The underlying tension in this little group soon runs by the long wait on the highway for help, making the decision whether or not to go help yourself to find because of the lack of voorraden.Vooral when the group sets off, it grows mutual distrust each other and the group begins to exhibit paranoid behavior to each other. Who is and who is not to be trusted and to seek after having to think in such an extreme situation is not easy. The group, however, well aware that they are interdependent and need each other, they want this overleven.De events follow each other in rapid speed. The group makes their way to a safe place, increasingly surreal unnatural things with. Things that make the members of the group insecure and that is not beneficial cooperation. The work is a psychological uitdaging.Terrence Lauerhohn'm in an interesting way to describe the group dynamics, the psychological aspects that affect a group of people. People who knew each other previously not largely, but circumstances forced to work together. Suspicion, taking the lead, make difficult decisions, all this is excellent boek.Het expressed in this story reads in the end very quickly. Adrenaline screamed then through my body when reading the last few pages. What is Terrence Lauerhohn an incredibly good storyteller. The tension was almost unbearable. You have to have read, you want to know what will be the fate of these mean. And then the plot: I'm very surprised. This I saw it coming. Breathless, I read the last few pages. The story grabbed me by the throat and would not let me los.Vijf deserved stars.</v>
      </c>
    </row>
    <row r="1157" ht="15.75" customHeight="1">
      <c r="A1157" s="1">
        <v>1155.0</v>
      </c>
      <c r="B1157" s="3">
        <v>1.0</v>
      </c>
      <c r="C1157" s="3">
        <v>1.0</v>
      </c>
      <c r="D1157" s="3">
        <v>1.0</v>
      </c>
      <c r="E1157" s="3" t="s">
        <v>1160</v>
      </c>
      <c r="F1157" s="3" t="str">
        <f>IFERROR(__xludf.DUMMYFUNCTION("GOOGLETRANSLATE(E1157,""nl"",""en"")"),"The story of Laura Lynne Jackson about her special spiritual connection is largely autobiographical. Laura is clairvoyant, clairaudient and spiritualistic medium; they communicate with the dead and acts as a kind of conduit for those on earth and those wh"&amp;"o have passed. Her belief is that we are a soul with a body. Our soul lives on eternally and our consciousness always remains. 'The other side' is the place where the soul will go when the body it ophoudt.Als girl Laura is already hugely sensitive. She fe"&amp;"lt as if the sorrows and anxieties of others and had the ability to see people of color. ""The only difference for me was that in addition to sweaters, there were people in different colors. She talks about the difficulties and uncertainties which she has"&amp;" experienced in her youth because of her talent. Because time and again feel energies from others she had high peaks and deep valleys. Through a friend she comes in contact with Litany Burns, a known (international) medium and clairvoyant. They help her a"&amp;"nd she learns to not get scared and have no shame. A few years later, Laura starts her own little practice at home where she connects people with their deceased geliefden.Gedurende the story feel a certain kinship with Laura. You get a glimpse into her wo"&amp;"rld. Frank tells them about how she has long lived in fear sixteen years because her life as a teacher at a secondary school and her life as a medium separated wanted to keep. She was afraid that her colleagues and students would not accept any more about"&amp;" who she was. Gradually you get an idea of ​​how a reading of his work and what emotions may come up. Pieces of reading sessions, with fictitious names, are woven into the story and make the whole 'live'. What is striking is that only success stories are "&amp;"recorded, there will not miss to pass. These are examples of readings that seem to be fully kloppen.Laura is not only a teacher and media also recognized member of the FFF, Forever Family Foundation. This foundation aims to ensure continuity of families, "&amp;"even though a family left this physical world. A non-profit organization that conducts research into life after death. In addition, she joined as a research medium with The Wind Bridge Institute, where scientists devoted to investigating phenomena are ine"&amp;"xplicable at this time within the usual academic disciplines. A very special feature, since only the best seventeen psychics from the U.S. this institute affiliated zijn.De original title of Light between us, is subtitled: Stories from Heaven, Lessons for"&amp;" the Living. This is a missed opportunity for the Dutch translation, because it gives exactly the message of the book: real life lessons from the other side. Although one-sided, this is great for readers who (just) a loved one have lost and are interested"&amp;" in readings of any progress after death.")</f>
        <v>The story of Laura Lynne Jackson about her special spiritual connection is largely autobiographical. Laura is clairvoyant, clairaudient and spiritualistic medium; they communicate with the dead and acts as a kind of conduit for those on earth and those who have passed. Her belief is that we are a soul with a body. Our soul lives on eternally and our consciousness always remains. 'The other side' is the place where the soul will go when the body it ophoudt.Als girl Laura is already hugely sensitive. She felt as if the sorrows and anxieties of others and had the ability to see people of color. "The only difference for me was that in addition to sweaters, there were people in different colors. She talks about the difficulties and uncertainties which she has experienced in her youth because of her talent. Because time and again feel energies from others she had high peaks and deep valleys. Through a friend she comes in contact with Litany Burns, a known (international) medium and clairvoyant. They help her and she learns to not get scared and have no shame. A few years later, Laura starts her own little practice at home where she connects people with their deceased geliefden.Gedurende the story feel a certain kinship with Laura. You get a glimpse into her world. Frank tells them about how she has long lived in fear sixteen years because her life as a teacher at a secondary school and her life as a medium separated wanted to keep. She was afraid that her colleagues and students would not accept any more about who she was. Gradually you get an idea of ​​how a reading of his work and what emotions may come up. Pieces of reading sessions, with fictitious names, are woven into the story and make the whole 'live'. What is striking is that only success stories are recorded, there will not miss to pass. These are examples of readings that seem to be fully kloppen.Laura is not only a teacher and media also recognized member of the FFF, Forever Family Foundation. This foundation aims to ensure continuity of families, even though a family left this physical world. A non-profit organization that conducts research into life after death. In addition, she joined as a research medium with The Wind Bridge Institute, where scientists devoted to investigating phenomena are inexplicable at this time within the usual academic disciplines. A very special feature, since only the best seventeen psychics from the U.S. this institute affiliated zijn.De original title of Light between us, is subtitled: Stories from Heaven, Lessons for the Living. This is a missed opportunity for the Dutch translation, because it gives exactly the message of the book: real life lessons from the other side. Although one-sided, this is great for readers who (just) a loved one have lost and are interested in readings of any progress after death.</v>
      </c>
    </row>
    <row r="1158" ht="15.75" customHeight="1">
      <c r="A1158" s="1">
        <v>1156.0</v>
      </c>
      <c r="B1158" s="3">
        <v>1.0</v>
      </c>
      <c r="C1158" s="3">
        <v>1.0</v>
      </c>
      <c r="D1158" s="3">
        <v>1.0</v>
      </c>
      <c r="E1158" s="3" t="s">
        <v>1161</v>
      </c>
      <c r="F1158" s="3" t="str">
        <f>IFERROR(__xludf.DUMMYFUNCTION("GOOGLETRANSLATE(E1158,""nl"",""en"")"),"Just in time was this book on the mat. Jon Karpathios gave me some ideas in his boek.Paginagrote pictures make you acquainted with nature through the lens of various photographers who participated in this boek.Jonathan Karpathios, chef, takes its inspirat"&amp;"ion from nature. The many basic recipes give you a different perspective on the products in stores and challenge you to easily self to get started with vegetables and learn your own stock to make raw producten.Aangezien Jon at his restaurant only wanted t"&amp;"o work with the best products, he decided to set up their own nursery to. And in this book he encourages everyone to go back to the source itself and grow so that you know what is on your plate. Create your own stock ensures basic recipes for rich gevoel."&amp;"Simpele to excess vegetables to create or preserves. Delicious dressings to give your salad extra flavor. Also ideal for vegetarians because most of the dishes are vegetarisch.Maar also clearly explains the art of vegetables and herbs to dry. Freezing, pi"&amp;"ckling salt, drinks, condiments, sauces, jams and compotes, you name it ... it's all back into this rock-solid boek.Naast all this you also get super delicious and simple dishes poo on your ""plate"" geserveerd.Simpel but delicious because every dish is b"&amp;"ursting with pure flavors that mother nature can offer if you do not you just go a little effort to make this book itself kweken.Maar about vegetables. Attention is also paid to dairy products, honey dream away, cereals, meat from animals that are not gro"&amp;"wn on mounds in the most appalling conditions and fresh visproducten.Jon teach you just about anything you encounter on a walk, edible is based on some unique recepten.Een wonderfully no-nonsense cookbook where nature determines your menu.")</f>
        <v>Just in time was this book on the mat. Jon Karpathios gave me some ideas in his boek.Paginagrote pictures make you acquainted with nature through the lens of various photographers who participated in this boek.Jonathan Karpathios, chef, takes its inspiration from nature. The many basic recipes give you a different perspective on the products in stores and challenge you to easily self to get started with vegetables and learn your own stock to make raw producten.Aangezien Jon at his restaurant only wanted to work with the best products, he decided to set up their own nursery to. And in this book he encourages everyone to go back to the source itself and grow so that you know what is on your plate. Create your own stock ensures basic recipes for rich gevoel.Simpele to excess vegetables to create or preserves. Delicious dressings to give your salad extra flavor. Also ideal for vegetarians because most of the dishes are vegetarisch.Maar also clearly explains the art of vegetables and herbs to dry. Freezing, pickling salt, drinks, condiments, sauces, jams and compotes, you name it ... it's all back into this rock-solid boek.Naast all this you also get super delicious and simple dishes poo on your "plate" geserveerd.Simpel but delicious because every dish is bursting with pure flavors that mother nature can offer if you do not you just go a little effort to make this book itself kweken.Maar about vegetables. Attention is also paid to dairy products, honey dream away, cereals, meat from animals that are not grown on mounds in the most appalling conditions and fresh visproducten.Jon teach you just about anything you encounter on a walk, edible is based on some unique recepten.Een wonderfully no-nonsense cookbook where nature determines your menu.</v>
      </c>
    </row>
    <row r="1159" ht="15.75" customHeight="1">
      <c r="A1159" s="1">
        <v>1157.0</v>
      </c>
      <c r="B1159" s="3">
        <v>0.0</v>
      </c>
      <c r="C1159" s="3">
        <v>0.0</v>
      </c>
      <c r="D1159" s="3">
        <v>0.0</v>
      </c>
      <c r="E1159" s="3" t="s">
        <v>1162</v>
      </c>
      <c r="F1159" s="3" t="str">
        <f>IFERROR(__xludf.DUMMYFUNCTION("GOOGLETRANSLATE(E1159,""nl"",""en"")"),"Two stars for the original writing style. The story is too complex and unlikely and the protagonist is not credible. American pompous thriller.")</f>
        <v>Two stars for the original writing style. The story is too complex and unlikely and the protagonist is not credible. American pompous thriller.</v>
      </c>
    </row>
    <row r="1160" ht="15.75" customHeight="1">
      <c r="A1160" s="1">
        <v>1158.0</v>
      </c>
      <c r="B1160" s="3">
        <v>1.0</v>
      </c>
      <c r="C1160" s="3">
        <v>1.0</v>
      </c>
      <c r="D1160" s="3">
        <v>1.0</v>
      </c>
      <c r="E1160" s="3" t="s">
        <v>1163</v>
      </c>
      <c r="F1160" s="3" t="str">
        <f>IFERROR(__xludf.DUMMYFUNCTION("GOOGLETRANSLATE(E1160,""nl"",""en"")"),"Pfoe I read House of Memories and what has impressed this book !! Nicci French books were already among my favorites. I thought oh, a novel by Nicci Gerrard will perhaps than disappointing. Well, not nice. I regret that I read out earlier book Nicci Gerra"&amp;"rd heb.In this book allows the reader to know Eleanor ie Ellie or Nell. Several names she received during her long life. The time has come that they have to go to a nursing home. At least that find her children. But she has a secret and it should not be k"&amp;"nown by her children. She also let her letters and photos checked by a friend of her grandson and cleanup. evening then follow conversations with Peter. Then, throughout the book gently on her secrets clearly back to look at her life. All this is in a ver"&amp;"y nice sensitively expressed by Nicci Gerrard. Very warming. As a reader you experience the beginning of the book to the end Disagree with Eleanor, both the young woman and the old blind lady. Stop reading almost did not. I wanted to know what went on in "&amp;"her life and why she never revealed the secret. A moving end. Woow, stunningly beautiful. Do you enjoy a tender and sensitive book, then this is definitely recommended. And yes, the other books by Nicci Gerrard go now to believe in me. I could overtuigd.D"&amp;"it book is read a review by Dizzie.nl, many thanks.")</f>
        <v>Pfoe I read House of Memories and what has impressed this book !! Nicci French books were already among my favorites. I thought oh, a novel by Nicci Gerrard will perhaps than disappointing. Well, not nice. I regret that I read out earlier book Nicci Gerrard heb.In this book allows the reader to know Eleanor ie Ellie or Nell. Several names she received during her long life. The time has come that they have to go to a nursing home. At least that find her children. But she has a secret and it should not be known by her children. She also let her letters and photos checked by a friend of her grandson and cleanup. evening then follow conversations with Peter. Then, throughout the book gently on her secrets clearly back to look at her life. All this is in a very nice sensitively expressed by Nicci Gerrard. Very warming. As a reader you experience the beginning of the book to the end Disagree with Eleanor, both the young woman and the old blind lady. Stop reading almost did not. I wanted to know what went on in her life and why she never revealed the secret. A moving end. Woow, stunningly beautiful. Do you enjoy a tender and sensitive book, then this is definitely recommended. And yes, the other books by Nicci Gerrard go now to believe in me. I could overtuigd.Dit book is read a review by Dizzie.nl, many thanks.</v>
      </c>
    </row>
    <row r="1161" ht="15.75" customHeight="1">
      <c r="A1161" s="1">
        <v>1159.0</v>
      </c>
      <c r="B1161" s="3">
        <v>1.0</v>
      </c>
      <c r="C1161" s="3">
        <v>1.0</v>
      </c>
      <c r="D1161" s="3">
        <v>1.0</v>
      </c>
      <c r="E1161" s="3" t="s">
        <v>1164</v>
      </c>
      <c r="F1161" s="3" t="str">
        <f>IFERROR(__xludf.DUMMYFUNCTION("GOOGLETRANSLATE(E1161,""nl"",""en"")"),"After Peter de Haan receives a mysterious message that the hour has come, disappears a good friend of his. Peter embarks on a nerve-racking quest in which he is guided by cryptic messages that all is an indication of the possible location of his vriendin."&amp;"Stap step Peter must wade through the labyrinth of Leiden. Meanwhile, he is more and more about the background of religions, myths, and he finds out that he is a quest for the truth to take is.Paul Windmeijer creates a LED that appeals to the imagination."&amp;" In each chapter you will be forced to look differently at the values ​​of the culture, then you've done before. Despite the sometimes delaying pieces with background, you sit there in the story. A brilliant thriller, you even after reading forced to see "&amp;"the world through different eyes.")</f>
        <v>After Peter de Haan receives a mysterious message that the hour has come, disappears a good friend of his. Peter embarks on a nerve-racking quest in which he is guided by cryptic messages that all is an indication of the possible location of his vriendin.Stap step Peter must wade through the labyrinth of Leiden. Meanwhile, he is more and more about the background of religions, myths, and he finds out that he is a quest for the truth to take is.Paul Windmeijer creates a LED that appeals to the imagination. In each chapter you will be forced to look differently at the values ​​of the culture, then you've done before. Despite the sometimes delaying pieces with background, you sit there in the story. A brilliant thriller, you even after reading forced to see the world through different eyes.</v>
      </c>
    </row>
    <row r="1162" ht="15.75" customHeight="1">
      <c r="A1162" s="1">
        <v>1160.0</v>
      </c>
      <c r="B1162" s="3">
        <v>0.0</v>
      </c>
      <c r="C1162" s="3">
        <v>0.0</v>
      </c>
      <c r="D1162" s="3">
        <v>0.0</v>
      </c>
      <c r="E1162" s="3" t="s">
        <v>1165</v>
      </c>
      <c r="F1162" s="3" t="str">
        <f>IFERROR(__xludf.DUMMYFUNCTION("GOOGLETRANSLATE(E1162,""nl"",""en"")"),"Beautiful pieces of how a psychiatric patient sees the world, the day doorkomt.Maar, what the writer now? It affects not me. Is far from me. Who is that girl and the father? Why, a twelve year old child does not go to school, but does occur in a church be"&amp;"cause they would speak in tongues in Norway today? A dream in her sick mind, is the end of the book, I think.")</f>
        <v>Beautiful pieces of how a psychiatric patient sees the world, the day doorkomt.Maar, what the writer now? It affects not me. Is far from me. Who is that girl and the father? Why, a twelve year old child does not go to school, but does occur in a church because they would speak in tongues in Norway today? A dream in her sick mind, is the end of the book, I think.</v>
      </c>
    </row>
    <row r="1163" ht="15.75" customHeight="1">
      <c r="A1163" s="1">
        <v>1161.0</v>
      </c>
      <c r="B1163" s="3">
        <v>0.0</v>
      </c>
      <c r="C1163" s="3">
        <v>0.0</v>
      </c>
      <c r="D1163" s="3">
        <v>0.0</v>
      </c>
      <c r="E1163" s="3" t="s">
        <v>1166</v>
      </c>
      <c r="F1163" s="3" t="str">
        <f>IFERROR(__xludf.DUMMYFUNCTION("GOOGLETRANSLATE(E1163,""nl"",""en"")"),"The title is the first sentence of the prologue. Ava makes this cry when she sees that her parents were slain. Years later she met Mark, her neighbor who helped her in he past. later, after many years anyone who follows her. Also on Mark ranch strange thi"&amp;"ngs happen. Since, however, safety camera are placed by the brothers of Ava. The person who wants to kill Mark knows how to disappear. Ava works in a museum, and also because they encounter problems. In the end we find out who the person is, but he would "&amp;"know who would have slain her parents. We will not know, and so is easily written on to the next boek.Het book by someone who apparently has followed a course in writing. The book has 198 pages. Which go a large share to a love story. One can speak of a t"&amp;"hriller with a sauce love story or a love story with a sauce thriller.Besluit: read fluently but still weak.")</f>
        <v>The title is the first sentence of the prologue. Ava makes this cry when she sees that her parents were slain. Years later she met Mark, her neighbor who helped her in he past. later, after many years anyone who follows her. Also on Mark ranch strange things happen. Since, however, safety camera are placed by the brothers of Ava. The person who wants to kill Mark knows how to disappear. Ava works in a museum, and also because they encounter problems. In the end we find out who the person is, but he would know who would have slain her parents. We will not know, and so is easily written on to the next boek.Het book by someone who apparently has followed a course in writing. The book has 198 pages. Which go a large share to a love story. One can speak of a thriller with a sauce love story or a love story with a sauce thriller.Besluit: read fluently but still weak.</v>
      </c>
    </row>
    <row r="1164" ht="15.75" customHeight="1">
      <c r="A1164" s="1">
        <v>1162.0</v>
      </c>
      <c r="B1164" s="3">
        <v>1.0</v>
      </c>
      <c r="C1164" s="3">
        <v>1.0</v>
      </c>
      <c r="D1164" s="3">
        <v>1.0</v>
      </c>
      <c r="E1164" s="3" t="s">
        <v>1167</v>
      </c>
      <c r="F1164" s="3" t="str">
        <f>IFERROR(__xludf.DUMMYFUNCTION("GOOGLETRANSLATE(E1164,""nl"",""en"")"),"Touch! These poems touch your heart because they come from the heart of the author himself. You feel her presence. The built up by live and linguistically")</f>
        <v>Touch! These poems touch your heart because they come from the heart of the author himself. You feel her presence. The built up by live and linguistically</v>
      </c>
    </row>
    <row r="1165" ht="15.75" customHeight="1">
      <c r="A1165" s="1">
        <v>1163.0</v>
      </c>
      <c r="B1165" s="3">
        <v>1.0</v>
      </c>
      <c r="C1165" s="3">
        <v>1.0</v>
      </c>
      <c r="D1165" s="3">
        <v>1.0</v>
      </c>
      <c r="E1165" s="3" t="s">
        <v>1168</v>
      </c>
      <c r="F1165" s="3" t="str">
        <f>IFERROR(__xludf.DUMMYFUNCTION("GOOGLETRANSLATE(E1165,""nl"",""en"")"),"If this is not a good writer debut, I know it not! From the first page I was captivated by the story. No sorry. I lie. From reading the back cover, I was gripped by the story. I read the back cover because first before I open a book. ""Romantic tension wi"&amp;"th us"" it says on the cover of the book and that's it. If you're from Belgium, anyway. The flat Aantwaarps which is used in the book, is ge-dig. I really sit gibberen some passages.Ben you not familiar with the Antwerp dialect and shocked that it include"&amp;"d in the book you sit down? That's really too bad, because so often not used the dialect, it is very easy to understand and, above all, gives a comic touch to the story. Especially if that cute little voice in your head used to pronounce it too. Or at lea"&amp;"st trying to. (You know, that same little voice in your head that you secretly have used to speak good real British English. ""Like a Sir."" There is great romance included in the book. Even I, as a happy-bound young girl, spontaneously got butterflies in"&amp;" my stomach when reading the romantic passages A little bit of eroticism is also in the book, but not so much that it is distracting and it's that good erotica not that ""it -... underneath - in and out again ""-erotiek. If you know what I bedoel.Ook volt"&amp;"age given a place in this book and there like I did it. I got quite a few times on the edge of my seat seated. or well, at the corner of my seat. I do not like reading books on stoel.Al in all I'm very excited about this book and I can not wait until more"&amp;" work Lizi Mulder appears. I already know that I will be one of her loyal readers.")</f>
        <v>If this is not a good writer debut, I know it not! From the first page I was captivated by the story. No sorry. I lie. From reading the back cover, I was gripped by the story. I read the back cover because first before I open a book. "Romantic tension with us" it says on the cover of the book and that's it. If you're from Belgium, anyway. The flat Aantwaarps which is used in the book, is ge-dig. I really sit gibberen some passages.Ben you not familiar with the Antwerp dialect and shocked that it included in the book you sit down? That's really too bad, because so often not used the dialect, it is very easy to understand and, above all, gives a comic touch to the story. Especially if that cute little voice in your head used to pronounce it too. Or at least trying to. (You know, that same little voice in your head that you secretly have used to speak good real British English. "Like a Sir." There is great romance included in the book. Even I, as a happy-bound young girl, spontaneously got butterflies in my stomach when reading the romantic passages A little bit of eroticism is also in the book, but not so much that it is distracting and it's that good erotica not that "it -... underneath - in and out again "-erotiek. If you know what I bedoel.Ook voltage given a place in this book and there like I did it. I got quite a few times on the edge of my seat seated. or well, at the corner of my seat. I do not like reading books on stoel.Al in all I'm very excited about this book and I can not wait until more work Lizi Mulder appears. I already know that I will be one of her loyal readers.</v>
      </c>
    </row>
    <row r="1166" ht="15.75" customHeight="1">
      <c r="A1166" s="1">
        <v>1164.0</v>
      </c>
      <c r="B1166" s="3">
        <v>1.0</v>
      </c>
      <c r="C1166" s="3">
        <v>1.0</v>
      </c>
      <c r="D1166" s="3">
        <v>1.0</v>
      </c>
      <c r="E1166" s="3" t="s">
        <v>1169</v>
      </c>
      <c r="F1166" s="3" t="str">
        <f>IFERROR(__xludf.DUMMYFUNCTION("GOOGLETRANSLATE(E1166,""nl"",""en"")"),"Violently to read, not fun, but I think this book is what you really need to read. It is very easy to read and informative additional foreword. I agree with Renate, it should indeed be heard in the fixed row at home, and required reading in high school.")</f>
        <v>Violently to read, not fun, but I think this book is what you really need to read. It is very easy to read and informative additional foreword. I agree with Renate, it should indeed be heard in the fixed row at home, and required reading in high school.</v>
      </c>
    </row>
    <row r="1167" ht="15.75" customHeight="1">
      <c r="A1167" s="1">
        <v>1165.0</v>
      </c>
      <c r="B1167" s="3">
        <v>1.0</v>
      </c>
      <c r="C1167" s="3">
        <v>1.0</v>
      </c>
      <c r="D1167" s="3">
        <v>1.0</v>
      </c>
      <c r="E1167" s="3" t="s">
        <v>1170</v>
      </c>
      <c r="F1167" s="3" t="str">
        <f>IFERROR(__xludf.DUMMYFUNCTION("GOOGLETRANSLATE(E1167,""nl"",""en"")"),"The cover shows a young girl, she's still for 22 or 23 years, even though she looks a lot younger on the cover (I thought they were a year or 16,17), that not even know what life all have in store for her. She's obviously not really sure of himself, but a"&amp;"t the same time you have the feeling that they will always try to push her way. You're very curious about the story behind it meisje.Het is a fair biography the author Queen Victoria has not made prettier than she was, but described how she really was. Wh"&amp;"ere you can read the next queen but she was also a woman like many women who hated women-specific things. She had her whims, certain complaints to womanhood and hear certain feelings which when not written, let alone spoken, but now regularly discussed bo"&amp;"th in various women's magazines and on various websites / forums for women and what you can to do to mitigate / voorkomen.Je taught her as a strong girl, later known strong woman who is on her 18th on the throne. That is not the cheese bread let her eat, "&amp;"but also later, especially during her marriage, is very uncertain, but later in life there is nothing more that uncertainty makes them confident and everything than ever before. You read that she had her faults, and they sometimes even wrong decisions too"&amp;"k that she had better not doen.De once you've admired her for how she handled the business, how they react to certain events, other times irritate you to her because they either are arranged for her husband, and later irritate you to her because after his"&amp;" death, it remained in the role of pitiful widow. But above all, you can only admire her hebben.Het next book gives the life of Queen Victoria, a beautiful portrait of one era which is very important in history. An era of many social and cultural changes,"&amp;" many inventions we today still use. An era of other famous people like Florence Nightingale and Charles Dickens.Kortom, it is a very impressive and honest biography of a queen who you learn from birth to death and how her death England responded to her i"&amp;"n which I dagen.Wat personally really liked to read, she was on the same day of the month when I was born, I just came 155 years later the world and not in such a rich and special family zij.Minpuntje when I think back to the nuts stand so you need to scr"&amp;"oll to read the notes and I am sorry that the photo section midway through a chapter is inserted instead between two chapters so you had to scroll to read the rest of the chapter.")</f>
        <v>The cover shows a young girl, she's still for 22 or 23 years, even though she looks a lot younger on the cover (I thought they were a year or 16,17), that not even know what life all have in store for her. She's obviously not really sure of himself, but at the same time you have the feeling that they will always try to push her way. You're very curious about the story behind it meisje.Het is a fair biography the author Queen Victoria has not made prettier than she was, but described how she really was. Where you can read the next queen but she was also a woman like many women who hated women-specific things. She had her whims, certain complaints to womanhood and hear certain feelings which when not written, let alone spoken, but now regularly discussed both in various women's magazines and on various websites / forums for women and what you can to do to mitigate / voorkomen.Je taught her as a strong girl, later known strong woman who is on her 18th on the throne. That is not the cheese bread let her eat, but also later, especially during her marriage, is very uncertain, but later in life there is nothing more that uncertainty makes them confident and everything than ever before. You read that she had her faults, and they sometimes even wrong decisions took that she had better not doen.De once you've admired her for how she handled the business, how they react to certain events, other times irritate you to her because they either are arranged for her husband, and later irritate you to her because after his death, it remained in the role of pitiful widow. But above all, you can only admire her hebben.Het next book gives the life of Queen Victoria, a beautiful portrait of one era which is very important in history. An era of many social and cultural changes, many inventions we today still use. An era of other famous people like Florence Nightingale and Charles Dickens.Kortom, it is a very impressive and honest biography of a queen who you learn from birth to death and how her death England responded to her in which I dagen.Wat personally really liked to read, she was on the same day of the month when I was born, I just came 155 years later the world and not in such a rich and special family zij.Minpuntje when I think back to the nuts stand so you need to scroll to read the notes and I am sorry that the photo section midway through a chapter is inserted instead between two chapters so you had to scroll to read the rest of the chapter.</v>
      </c>
    </row>
    <row r="1168" ht="15.75" customHeight="1">
      <c r="A1168" s="1">
        <v>1166.0</v>
      </c>
      <c r="B1168" s="3">
        <v>0.0</v>
      </c>
      <c r="C1168" s="3">
        <v>0.0</v>
      </c>
      <c r="D1168" s="3">
        <v>0.0</v>
      </c>
      <c r="E1168" s="3" t="s">
        <v>1171</v>
      </c>
      <c r="F1168" s="3" t="str">
        <f>IFERROR(__xludf.DUMMYFUNCTION("GOOGLETRANSLATE(E1168,""nl"",""en"")"),"The best about the book is the idea the US is due to internal quarrels. Outlined nice. The protagonist Sarat intrigues, and your calls just as slow to its essence by you curious continues her motives and thoughts. That is for the arc voltage of the book a"&amp;" weak point; the writer is real drama and dilemmas long out of the way. It's all very well and so, all that war and all violence, but you should certainly by 300 pages for his literary layers thereof to become aware, to go shrines and touching you know as"&amp;" a reader. Meanwhile, yet often the perspective and little pinches and reports and quotes Chapters alternate an annoying interruption of the narrative rhythm. The translation is adequate but nothing more than that. The back cover is of course full of over"&amp;"blown quotes, but do not be fooled: it's just a book about war. It contains no relevant or realistic vision. It's actually not a dystopia, and there is nothing at all to post apocalypistch. The war and how Sarat draw is really nicely described in a few pa"&amp;"ragraphs spread over the last few chapters. That's what makes it worthwhile to lezen.Maar all it seems written for a very American audience is the Dutch audience only moderately relevant. Read rather VSV Leon de Winter. https://www.hebban.nl/boeken/vsv")</f>
        <v>The best about the book is the idea the US is due to internal quarrels. Outlined nice. The protagonist Sarat intrigues, and your calls just as slow to its essence by you curious continues her motives and thoughts. That is for the arc voltage of the book a weak point; the writer is real drama and dilemmas long out of the way. It's all very well and so, all that war and all violence, but you should certainly by 300 pages for his literary layers thereof to become aware, to go shrines and touching you know as a reader. Meanwhile, yet often the perspective and little pinches and reports and quotes Chapters alternate an annoying interruption of the narrative rhythm. The translation is adequate but nothing more than that. The back cover is of course full of overblown quotes, but do not be fooled: it's just a book about war. It contains no relevant or realistic vision. It's actually not a dystopia, and there is nothing at all to post apocalypistch. The war and how Sarat draw is really nicely described in a few paragraphs spread over the last few chapters. That's what makes it worthwhile to lezen.Maar all it seems written for a very American audience is the Dutch audience only moderately relevant. Read rather VSV Leon de Winter. https://www.hebban.nl/boeken/vsv</v>
      </c>
    </row>
    <row r="1169" ht="15.75" customHeight="1">
      <c r="A1169" s="1">
        <v>1167.0</v>
      </c>
      <c r="B1169" s="3">
        <v>1.0</v>
      </c>
      <c r="C1169" s="3">
        <v>1.0</v>
      </c>
      <c r="D1169" s="3">
        <v>1.0</v>
      </c>
      <c r="E1169" s="3" t="s">
        <v>1172</v>
      </c>
      <c r="F1169" s="3" t="str">
        <f>IFERROR(__xludf.DUMMYFUNCTION("GOOGLETRANSLATE(E1169,""nl"",""en"")"),"well written book with unique characters and events. I have read a few years ago, the first book of Brigitte Aubert. The theme of the book is always remembered: an almost completely cripple woman that information but nothing can last because of her disabi"&amp;"lity. The theme of Mortuary weather is so special. I have previously read about a man who deliberately animals and embalm requested a little girl. This girl is then placed in a glass coffin in a chapel laid out on a country estate. From the first moment s"&amp;"uspects Chib, the lijkenbalsemer that the girl did not fall down the stairs, but was killed. He goes to investigate, along with Gaëlle and then unfolds spectacular verhaal.Mortuarium is a book not soon forget. It is populated by strange characters and biz"&amp;"arre events occur. It is a well written book that reads easily. Besides the 'bizarre' of Mortuary there is also room for humor. Thus, the friend Chib, Greg, as consistently put down as a womanizer that it witty. The phrases Chib thinks but does not say, s"&amp;"ometimes comical. The events follow each other in a staggering pace. I have not bored with this book. It is intriguing in terms of themes, characters and terms in terms of events. The book evokes different emotions, argued with me 'overreacting' to be the"&amp;" boventoon.Bij Mortuary I hesitated between three or four stars. Soon thereafter decided to four. My doubt was the fact that I sometimes felt a little too exaggerated. But in the foreground remains that it is mainly a tight, well-written book with unique "&amp;"characters and events. Therefore: 4 stars. Especially read, marvel and shudder!")</f>
        <v>well written book with unique characters and events. I have read a few years ago, the first book of Brigitte Aubert. The theme of the book is always remembered: an almost completely cripple woman that information but nothing can last because of her disability. The theme of Mortuary weather is so special. I have previously read about a man who deliberately animals and embalm requested a little girl. This girl is then placed in a glass coffin in a chapel laid out on a country estate. From the first moment suspects Chib, the lijkenbalsemer that the girl did not fall down the stairs, but was killed. He goes to investigate, along with Gaëlle and then unfolds spectacular verhaal.Mortuarium is a book not soon forget. It is populated by strange characters and bizarre events occur. It is a well written book that reads easily. Besides the 'bizarre' of Mortuary there is also room for humor. Thus, the friend Chib, Greg, as consistently put down as a womanizer that it witty. The phrases Chib thinks but does not say, sometimes comical. The events follow each other in a staggering pace. I have not bored with this book. It is intriguing in terms of themes, characters and terms in terms of events. The book evokes different emotions, argued with me 'overreacting' to be the boventoon.Bij Mortuary I hesitated between three or four stars. Soon thereafter decided to four. My doubt was the fact that I sometimes felt a little too exaggerated. But in the foreground remains that it is mainly a tight, well-written book with unique characters and events. Therefore: 4 stars. Especially read, marvel and shudder!</v>
      </c>
    </row>
    <row r="1170" ht="15.75" customHeight="1">
      <c r="A1170" s="1">
        <v>1168.0</v>
      </c>
      <c r="B1170" s="3">
        <v>1.0</v>
      </c>
      <c r="C1170" s="3">
        <v>1.0</v>
      </c>
      <c r="D1170" s="3">
        <v>1.0</v>
      </c>
      <c r="E1170" s="3" t="s">
        <v>1173</v>
      </c>
      <c r="F1170" s="3" t="str">
        <f>IFERROR(__xludf.DUMMYFUNCTION("GOOGLETRANSLATE(E1170,""nl"",""en"")"),"Again very good book, which connect the detail and storyline together properly. But Michael Pacino (main character) has more lives than an alley. That's a bit disappointing after standing for 5 minutes.")</f>
        <v>Again very good book, which connect the detail and storyline together properly. But Michael Pacino (main character) has more lives than an alley. That's a bit disappointing after standing for 5 minutes.</v>
      </c>
    </row>
    <row r="1171" ht="15.75" customHeight="1">
      <c r="A1171" s="1">
        <v>1169.0</v>
      </c>
      <c r="B1171" s="3">
        <v>0.0</v>
      </c>
      <c r="C1171" s="3">
        <v>0.0</v>
      </c>
      <c r="D1171" s="3">
        <v>0.0</v>
      </c>
      <c r="E1171" s="3" t="s">
        <v>1174</v>
      </c>
      <c r="F1171" s="3" t="str">
        <f>IFERROR(__xludf.DUMMYFUNCTION("GOOGLETRANSLATE(E1171,""nl"",""en"")"),"The two kingdoms Myriad and Troika have made every effort to win over the talented Tenley. Just before her violent death she swears allegiance to Troika, the kingdom of light and love. This means that her beloved Killian suddenly bombarded enemy. Heartbro"&amp;"ken Tenley tries her turn to find in this new world and teaches them to deal with the responsibility that rests on its shoulders. She refuses to admit her insecurities, but discovered quickly that not all hair is favorable and it is not easy friend from f"&amp;"oe to onderscheiden.Eerste life, the first part of the book series ""Everlife"" Gena Showalter endured a messy narrative structure and too high a dose predictability. The sequel Life Blood, published by HarperCollins Young Adult and translated by Irene Pa"&amp;"ridaans, is at first sight more organized with the focus on Tenley and the way they deal with the challenges dished and the people around her. Unlike the first part allows Showalter romantic troubles too much dominate and leave more space to the story. He"&amp;"r writing style is smooth and simultaneously dare already outside the usual lines treden.Twijfel is a treacherous creature. It creeps in, slaps his tent and destroying alles.Toch churns also in this second part chaos. It seems like Showalter after an admi"&amp;"ttedly intense brainstorming forget to filter and structure the narrative material causing any kind of overview. In addition, there are many developments that can hardly be called logical. So it is a mystery why Tenley as rookie almost immediately gets a "&amp;"lot of responsibility in important and dangerous missions. In combination with the very high tell rhythm and a corresponding lack of awareness of time dominates the verwarring.Een pain second point are the characters. Protagonist Tenley is almost mechanic"&amp;"ally worked and calling her inexplicable fondness for numbers invariably annoyance. You also have a dozen vague secondary characters who are seemingly randomly trotting and that only distinguished by their name. All this makes limited sympathy and profoun"&amp;"d emotional events much more loosen weken.Eerste life came out with an interesting design on the life and death and the issues associated with them. Unfortunately also galvanized this theme in the chaos that is the story and plays only a small role in the"&amp;" larger geheel.Toch Life Blood will not get quickly into oblivion. The book calls its design little or no associations with other Young Adult stories, an admirable feat considering the large supply. Like the first part, this story is a rough diamond that "&amp;"could shine much stronger condition that the necessary bracing work and refinement. Despite all the negatives the final cliffhanger creates enough interest to look forward to the third part.")</f>
        <v>The two kingdoms Myriad and Troika have made every effort to win over the talented Tenley. Just before her violent death she swears allegiance to Troika, the kingdom of light and love. This means that her beloved Killian suddenly bombarded enemy. Heartbroken Tenley tries her turn to find in this new world and teaches them to deal with the responsibility that rests on its shoulders. She refuses to admit her insecurities, but discovered quickly that not all hair is favorable and it is not easy friend from foe to onderscheiden.Eerste life, the first part of the book series "Everlife" Gena Showalter endured a messy narrative structure and too high a dose predictability. The sequel Life Blood, published by HarperCollins Young Adult and translated by Irene Paridaans, is at first sight more organized with the focus on Tenley and the way they deal with the challenges dished and the people around her. Unlike the first part allows Showalter romantic troubles too much dominate and leave more space to the story. Her writing style is smooth and simultaneously dare already outside the usual lines treden.Twijfel is a treacherous creature. It creeps in, slaps his tent and destroying alles.Toch churns also in this second part chaos. It seems like Showalter after an admittedly intense brainstorming forget to filter and structure the narrative material causing any kind of overview. In addition, there are many developments that can hardly be called logical. So it is a mystery why Tenley as rookie almost immediately gets a lot of responsibility in important and dangerous missions. In combination with the very high tell rhythm and a corresponding lack of awareness of time dominates the verwarring.Een pain second point are the characters. Protagonist Tenley is almost mechanically worked and calling her inexplicable fondness for numbers invariably annoyance. You also have a dozen vague secondary characters who are seemingly randomly trotting and that only distinguished by their name. All this makes limited sympathy and profound emotional events much more loosen weken.Eerste life came out with an interesting design on the life and death and the issues associated with them. Unfortunately also galvanized this theme in the chaos that is the story and plays only a small role in the larger geheel.Toch Life Blood will not get quickly into oblivion. The book calls its design little or no associations with other Young Adult stories, an admirable feat considering the large supply. Like the first part, this story is a rough diamond that could shine much stronger condition that the necessary bracing work and refinement. Despite all the negatives the final cliffhanger creates enough interest to look forward to the third part.</v>
      </c>
    </row>
    <row r="1172" ht="15.75" customHeight="1">
      <c r="A1172" s="1">
        <v>1170.0</v>
      </c>
      <c r="B1172" s="3">
        <v>1.0</v>
      </c>
      <c r="C1172" s="3">
        <v>1.0</v>
      </c>
      <c r="D1172" s="3">
        <v>1.0</v>
      </c>
      <c r="E1172" s="3" t="s">
        <v>1175</v>
      </c>
      <c r="F1172" s="3" t="str">
        <f>IFERROR(__xludf.DUMMYFUNCTION("GOOGLETRANSLATE(E1172,""nl"",""en"")"),"Lovely book. It was a contender for Valentine Price. Lots of humor, written at full speed and at the end of quiet anticipation. Interesting complications with Nurkse landlord and hunk of a cop. Incidentally raised moral issues about drinking before sex, n"&amp;"ight stands, take what is not yours. The last sentences go back to something that is said at the beginning of the book, because I love it. For me it I've Never fear not read yet in place one of the four books.")</f>
        <v>Lovely book. It was a contender for Valentine Price. Lots of humor, written at full speed and at the end of quiet anticipation. Interesting complications with Nurkse landlord and hunk of a cop. Incidentally raised moral issues about drinking before sex, night stands, take what is not yours. The last sentences go back to something that is said at the beginning of the book, because I love it. For me it I've Never fear not read yet in place one of the four books.</v>
      </c>
    </row>
    <row r="1173" ht="15.75" customHeight="1">
      <c r="A1173" s="1">
        <v>1171.0</v>
      </c>
      <c r="B1173" s="3">
        <v>0.0</v>
      </c>
      <c r="C1173" s="3">
        <v>0.0</v>
      </c>
      <c r="D1173" s="3">
        <v>0.0</v>
      </c>
      <c r="E1173" s="3" t="s">
        <v>1176</v>
      </c>
      <c r="F1173" s="3" t="str">
        <f>IFERROR(__xludf.DUMMYFUNCTION("GOOGLETRANSLATE(E1173,""nl"",""en"")"),"This trigger is voorbij.Wellicht to me that I'm just too sober for reading a psychological thriller. I found disappointing story. First is the still, but later when it becomes clear what's really going on, follow the disappointment. A somewhat woolly stor"&amp;"y, in my eyes. I'm not triggered to another a book of Dorn on to hold, however: never say never!")</f>
        <v>This trigger is voorbij.Wellicht to me that I'm just too sober for reading a psychological thriller. I found disappointing story. First is the still, but later when it becomes clear what's really going on, follow the disappointment. A somewhat woolly story, in my eyes. I'm not triggered to another a book of Dorn on to hold, however: never say never!</v>
      </c>
    </row>
    <row r="1174" ht="15.75" customHeight="1">
      <c r="A1174" s="1">
        <v>1172.0</v>
      </c>
      <c r="B1174" s="3">
        <v>1.0</v>
      </c>
      <c r="C1174" s="3">
        <v>1.0</v>
      </c>
      <c r="D1174" s="3">
        <v>1.0</v>
      </c>
      <c r="E1174" s="3" t="s">
        <v>1177</v>
      </c>
      <c r="F1174" s="3" t="str">
        <f>IFERROR(__xludf.DUMMYFUNCTION("GOOGLETRANSLATE(E1174,""nl"",""en"")"),"Recently ""Dreamcatcher"" read and now Nachtzuster. Weather eengoed book and enjoy reading politely.")</f>
        <v>Recently "Dreamcatcher" read and now Nachtzuster. Weather eengoed book and enjoy reading politely.</v>
      </c>
    </row>
    <row r="1175" ht="15.75" customHeight="1">
      <c r="A1175" s="1">
        <v>1173.0</v>
      </c>
      <c r="B1175" s="3">
        <v>1.0</v>
      </c>
      <c r="C1175" s="3">
        <v>1.0</v>
      </c>
      <c r="D1175" s="3">
        <v>0.0</v>
      </c>
      <c r="E1175" s="3" t="s">
        <v>1178</v>
      </c>
      <c r="F1175" s="3" t="str">
        <f>IFERROR(__xludf.DUMMYFUNCTION("GOOGLETRANSLATE(E1175,""nl"",""en"")"),"This time was the first book I read of Nele Neuhaus. Result: then already purchased her books and a new release I'm in the first row. If that is not clear enough ...")</f>
        <v>This time was the first book I read of Nele Neuhaus. Result: then already purchased her books and a new release I'm in the first row. If that is not clear enough ...</v>
      </c>
    </row>
    <row r="1176" ht="15.75" customHeight="1">
      <c r="A1176" s="1">
        <v>1174.0</v>
      </c>
      <c r="B1176" s="3">
        <v>1.0</v>
      </c>
      <c r="C1176" s="3">
        <v>1.0</v>
      </c>
      <c r="D1176" s="3">
        <v>1.0</v>
      </c>
      <c r="E1176" s="3" t="s">
        <v>1179</v>
      </c>
      <c r="F1176" s="3" t="str">
        <f>IFERROR(__xludf.DUMMYFUNCTION("GOOGLETRANSLATE(E1176,""nl"",""en"")"),"The story grabs you from the start with your short hairs and drag you straight into the heart of Amsterdam at the beginning of the last eeuw.Fictie and non-fiction merge seamlessly into one another. An example is the porder Uncle Jan, 2 lines in the book "&amp;"but he really existed, great! The author writes with a remarkable eye for detail about places, smells and gewoontes.Scherpe dialogues and a nice mix of humor sometimes, sometimes violence. Versatile characters, apparently connected with a web together and"&amp;" a surprisingly sympathetic antihero. What would be great to see this on the big screen! Bring on part 2.")</f>
        <v>The story grabs you from the start with your short hairs and drag you straight into the heart of Amsterdam at the beginning of the last eeuw.Fictie and non-fiction merge seamlessly into one another. An example is the porder Uncle Jan, 2 lines in the book but he really existed, great! The author writes with a remarkable eye for detail about places, smells and gewoontes.Scherpe dialogues and a nice mix of humor sometimes, sometimes violence. Versatile characters, apparently connected with a web together and a surprisingly sympathetic antihero. What would be great to see this on the big screen! Bring on part 2.</v>
      </c>
    </row>
    <row r="1177" ht="15.75" customHeight="1">
      <c r="A1177" s="1">
        <v>1175.0</v>
      </c>
      <c r="B1177" s="3">
        <v>0.0</v>
      </c>
      <c r="C1177" s="3">
        <v>0.0</v>
      </c>
      <c r="D1177" s="3">
        <v>0.0</v>
      </c>
      <c r="E1177" s="3" t="s">
        <v>1180</v>
      </c>
      <c r="F1177" s="3" t="str">
        <f>IFERROR(__xludf.DUMMYFUNCTION("GOOGLETRANSLATE(E1177,""nl"",""en"")"),"Well what should I do with this book ... Dennie, a flawed young girl, is proclaimed a new God (with capital G) by the friends of female protagonist Ted. But this book is talking about Dennie? ""Dennie's a star 'is mainly about the doubts of Ted, her relat"&amp;"ionships. Would it now or not keep? Will it be about love or carnal pleasure? The ladies fingers quite a bit, Ted let themselves overwhelmed by a Moroccan man in a stall if it were a short telephone conversation concerns that your attention can not bijhou"&amp;"den.De endearing Maartje Wortel comes in interviews as a hesitant, indecisive woman, someone that you can all directions. I am truly a fan, but ""Dennie is a star,"" she can not convince me at all. It is a story about the quest of a lesbian woman very eas"&amp;"y dough - sometimes literally - in the course of things. But they close the story off nicely, as though Ted's ex-girls gather for a farewell, but continues: I enjoyed more of Maartje earlier books. I once called her please note the new Haase. Let this boo"&amp;"k than the exception but the rule to consider.")</f>
        <v>Well what should I do with this book ... Dennie, a flawed young girl, is proclaimed a new God (with capital G) by the friends of female protagonist Ted. But this book is talking about Dennie? "Dennie's a star 'is mainly about the doubts of Ted, her relationships. Would it now or not keep? Will it be about love or carnal pleasure? The ladies fingers quite a bit, Ted let themselves overwhelmed by a Moroccan man in a stall if it were a short telephone conversation concerns that your attention can not bijhouden.De endearing Maartje Wortel comes in interviews as a hesitant, indecisive woman, someone that you can all directions. I am truly a fan, but "Dennie is a star," she can not convince me at all. It is a story about the quest of a lesbian woman very easy dough - sometimes literally - in the course of things. But they close the story off nicely, as though Ted's ex-girls gather for a farewell, but continues: I enjoyed more of Maartje earlier books. I once called her please note the new Haase. Let this book than the exception but the rule to consider.</v>
      </c>
    </row>
    <row r="1178" ht="15.75" customHeight="1">
      <c r="A1178" s="1">
        <v>1176.0</v>
      </c>
      <c r="B1178" s="3">
        <v>1.0</v>
      </c>
      <c r="C1178" s="3">
        <v>1.0</v>
      </c>
      <c r="D1178" s="3">
        <v>1.0</v>
      </c>
      <c r="E1178" s="3" t="s">
        <v>1181</v>
      </c>
      <c r="F1178" s="3" t="str">
        <f>IFERROR(__xludf.DUMMYFUNCTION("GOOGLETRANSLATE(E1178,""nl"",""en"")"),"The book 'Dust &amp; glare' has longer been on my ""Currently reading"", it should have been (or should) be. This was due to crowds in my life and it was not by the book. For once I had taken the time to read this book, I have a little morning one night and m"&amp;"ade to read it too. Namely hangs a certain tension in the book and the next-to-last page you still have no idea how it will end. I think that is a huge plus to this boek.Het is not that the nail biting exciting, but it's exciting. I found it exciting to m"&amp;"aking a curious way. I really had no idea where it would end, and each time I was put on a different track. After some time I did it by thinking, ""Yes, I can now think, but it will not happen."" Another plus point about this book is the setting and the e"&amp;"nvironment. This is so detailed -but also disclosed non- again that you as a reader at all in the country Parsia imagine. I imagined every time for me how it looked. The environment is the right way to gehaald.Er is much in the book (yes, I want to give s"&amp;"poilers) in which the environment was so inconsistent with the feelings of the characters, I found it quite simply stunning. The environment was (in my eyes) beautifully described and I saw all to me how that piece of land looked like. I thought it was a "&amp;"paradise, a peaceful land that you see only in photos and you think, ""Gee, I want to go!"" And when you read how the characters felt, despite beautiful land ... Exactly the opposite and I did so nicely done that contrast.Nog a plus: the characters. Joy H"&amp;"arting, Seamon Lentan and Valeria de la Meray are (or become) a strong trio. Joy is actually the one who (much of) the story. At first I found her a nice lady, but in the end I did annoy me a little about her. Although I can not describe or imagine what I"&amp;" would do in her situation, but I was fed her a bit at the end. My preference is most looking forward to Seamon. He is the mystery of the trio, the one who thinks a lot and says little. Secretly I wonder what's going on in his head and I want to know so b"&amp;"adly Valeria is indeed a really great character: its dark humor and courage I appreciate nicely complements still meest.Het trio each other. Where Valeria some sympathy for others missing, Joy fills her beautiful on. Joy mist occasionally a giant party ba"&amp;"lls, where Valeria Seamon and her beautiful again aanvullen.Een minus (yes, I have to remain critical): As I indicated, therefore hangs a certain kind of tension in the book. In the early stages of the story this tension is quite faint, so I could easily "&amp;"put down the book. The first chapter begins very exciting and strong, but a perspective switch is made to Joy Harting and drops a little. Only when Seamon Lentan comes into view, the tension rises higher and the discard of the book was a lot harder. And o"&amp;"nly when I was around 65 per cent of the book, the story was compelling exciting. Only when I thought, oh, I've got to know how it ends because I have not the faintest idee.Dat minor minus the fun should certainly not calm, because ""dust and glare 'has c"&amp;"ertainly entertained me.")</f>
        <v>The book 'Dust &amp; glare' has longer been on my "Currently reading", it should have been (or should) be. This was due to crowds in my life and it was not by the book. For once I had taken the time to read this book, I have a little morning one night and made to read it too. Namely hangs a certain tension in the book and the next-to-last page you still have no idea how it will end. I think that is a huge plus to this boek.Het is not that the nail biting exciting, but it's exciting. I found it exciting to making a curious way. I really had no idea where it would end, and each time I was put on a different track. After some time I did it by thinking, "Yes, I can now think, but it will not happen." Another plus point about this book is the setting and the environment. This is so detailed -but also disclosed non- again that you as a reader at all in the country Parsia imagine. I imagined every time for me how it looked. The environment is the right way to gehaald.Er is much in the book (yes, I want to give spoilers) in which the environment was so inconsistent with the feelings of the characters, I found it quite simply stunning. The environment was (in my eyes) beautifully described and I saw all to me how that piece of land looked like. I thought it was a paradise, a peaceful land that you see only in photos and you think, "Gee, I want to go!" And when you read how the characters felt, despite beautiful land ... Exactly the opposite and I did so nicely done that contrast.Nog a plus: the characters. Joy Harting, Seamon Lentan and Valeria de la Meray are (or become) a strong trio. Joy is actually the one who (much of) the story. At first I found her a nice lady, but in the end I did annoy me a little about her. Although I can not describe or imagine what I would do in her situation, but I was fed her a bit at the end. My preference is most looking forward to Seamon. He is the mystery of the trio, the one who thinks a lot and says little. Secretly I wonder what's going on in his head and I want to know so badly Valeria is indeed a really great character: its dark humor and courage I appreciate nicely complements still meest.Het trio each other. Where Valeria some sympathy for others missing, Joy fills her beautiful on. Joy mist occasionally a giant party balls, where Valeria Seamon and her beautiful again aanvullen.Een minus (yes, I have to remain critical): As I indicated, therefore hangs a certain kind of tension in the book. In the early stages of the story this tension is quite faint, so I could easily put down the book. The first chapter begins very exciting and strong, but a perspective switch is made to Joy Harting and drops a little. Only when Seamon Lentan comes into view, the tension rises higher and the discard of the book was a lot harder. And only when I was around 65 per cent of the book, the story was compelling exciting. Only when I thought, oh, I've got to know how it ends because I have not the faintest idee.Dat minor minus the fun should certainly not calm, because "dust and glare 'has certainly entertained me.</v>
      </c>
    </row>
    <row r="1179" ht="15.75" customHeight="1">
      <c r="A1179" s="1">
        <v>1177.0</v>
      </c>
      <c r="B1179" s="3">
        <v>1.0</v>
      </c>
      <c r="C1179" s="3">
        <v>1.0</v>
      </c>
      <c r="D1179" s="3">
        <v>1.0</v>
      </c>
      <c r="E1179" s="3" t="s">
        <v>1182</v>
      </c>
      <c r="F1179" s="3" t="str">
        <f>IFERROR(__xludf.DUMMYFUNCTION("GOOGLETRANSLATE(E1179,""nl"",""en"")"),"Remarkably, Boy is the way the reader is introduced to the character. This happened in 154 parts. The writing style may not be for everyone and it will have to get used to it somewhat. Although sometimes flat and not quite worked out alive, there luckily "&amp;"there is a balance between plot, events and personages.Indien the reader the author has previously know a little, it does not go unnoticed that this is a true story MC Kleuver. there all similarities between the story and writer stand out. It is a pity th"&amp;"at did not send for an additional editorial round of this first edition the author. Despite minor typos not gone unnoticed, his own original self remained and he stars in my view very well deserved. A fascinating story that reading is still worth it.")</f>
        <v>Remarkably, Boy is the way the reader is introduced to the character. This happened in 154 parts. The writing style may not be for everyone and it will have to get used to it somewhat. Although sometimes flat and not quite worked out alive, there luckily there is a balance between plot, events and personages.Indien the reader the author has previously know a little, it does not go unnoticed that this is a true story MC Kleuver. there all similarities between the story and writer stand out. It is a pity that did not send for an additional editorial round of this first edition the author. Despite minor typos not gone unnoticed, his own original self remained and he stars in my view very well deserved. A fascinating story that reading is still worth it.</v>
      </c>
    </row>
    <row r="1180" ht="15.75" customHeight="1">
      <c r="A1180" s="1">
        <v>1178.0</v>
      </c>
      <c r="B1180" s="3">
        <v>1.0</v>
      </c>
      <c r="C1180" s="3">
        <v>0.0</v>
      </c>
      <c r="D1180" s="3">
        <v>1.0</v>
      </c>
      <c r="E1180" s="3" t="s">
        <v>1183</v>
      </c>
      <c r="F1180" s="3" t="str">
        <f>IFERROR(__xludf.DUMMYFUNCTION("GOOGLETRANSLATE(E1180,""nl"",""en"")"),"Three strengths of Marie NDiaye Women is not a book that makes you happy. In three separate stories that are subtly linked together, the author outlines lives the life of three African vrouwen.Norah and worked in Europe as a lawyer, but is recalled by its"&amp;" authoritarian and unfeeling father because he needs her. He wants her to defend her brother in court. He's in prison for murder of the second wife of her father. Norah find out that her brother, but her father himself must have committed the murder ... T"&amp;"he second story describes the life of Fanta. Here Ndiyae choose this woman through the eyes of her French husband to portray. The story so much about Rudy Descas. He learns Fanta know the Senegalese school where he teaches. He manages to bring her throne "&amp;"to France where they have to say Mountain gold will sit. If it appears that her degree in France is not valid and moreover he comes to the tray as a teacher, is there for her no other option than to spend days with their only son in an apartment, while Ru"&amp;"dy as a salesman in a kitchen store get started. Rudy sees their love under his eyes bleeding and makes her always the wrong thing to say the situation worse. The reader Rudy follows a day he had a fight with Fanta, arrive late at work, arguing with a col"&amp;"league and get to a customer with his professional blunders is geconfronteerd.Het third story Khady Demba is at once the strongest story and does the title of the book any justice. Yet NDiyae do some long to get up to speed. Once that happens, let this st"&amp;"ory can not los.In this story we follow Khady become adult, the girl who takes care of the little ones Norahs father (one story). After her husband is deceased and has not fulfilled her desire to have children, she finds shelter with her in-laws. Which to"&amp;"lerate her but no longer in the house and send her some money on the way to Europe to urge a cousin -Fanta from story to live 2. However, this trip is for Khady a nightmare. Along the way she meets the boy Lamine who initially befriends her, but once she "&amp;"no money in a desert city are still stranded as prostitute on supplies to a local pimp and robbed her leave. Khady of-living and the pride she still bears her name. Otherwise she is completely stolen from her body and she lives just still in her name. We "&amp;"follow Khady until she dies while trying to enter Europe. This story would anyone taunted illegal immigrants should read to their opinion yet somewhat to make ... The three stories are evil, deceit, lies and humiliation theme. The title ""Three Strong Wom"&amp;"en"" refers to their inner strength to fend wear (Norahs father terrorized her and her sister, Fanta's husband has lied and Khady her a bright future is humiliated, rejected and robbed) .NDiyae writes beautifully, but let not easily read! Sentences of 15 "&amp;"lines long with numerous clauses are the rule rather than the exception. It seems that they, the reader no choice late to read a rotvaart by because just because some take more time to read such a sentence leads surely and certainly to (repeatedly) to ret"&amp;"ake it. Watching an interview on YouTube shows us in any case that Marie NDiyae writes like she talks: with clauses on clauses of clauses ... Tricky.")</f>
        <v>Three strengths of Marie NDiaye Women is not a book that makes you happy. In three separate stories that are subtly linked together, the author outlines lives the life of three African vrouwen.Norah and worked in Europe as a lawyer, but is recalled by its authoritarian and unfeeling father because he needs her. He wants her to defend her brother in court. He's in prison for murder of the second wife of her father. Norah find out that her brother, but her father himself must have committed the murder ... The second story describes the life of Fanta. Here Ndiyae choose this woman through the eyes of her French husband to portray. The story so much about Rudy Descas. He learns Fanta know the Senegalese school where he teaches. He manages to bring her throne to France where they have to say Mountain gold will sit. If it appears that her degree in France is not valid and moreover he comes to the tray as a teacher, is there for her no other option than to spend days with their only son in an apartment, while Rudy as a salesman in a kitchen store get started. Rudy sees their love under his eyes bleeding and makes her always the wrong thing to say the situation worse. The reader Rudy follows a day he had a fight with Fanta, arrive late at work, arguing with a colleague and get to a customer with his professional blunders is geconfronteerd.Het third story Khady Demba is at once the strongest story and does the title of the book any justice. Yet NDiyae do some long to get up to speed. Once that happens, let this story can not los.In this story we follow Khady become adult, the girl who takes care of the little ones Norahs father (one story). After her husband is deceased and has not fulfilled her desire to have children, she finds shelter with her in-laws. Which tolerate her but no longer in the house and send her some money on the way to Europe to urge a cousin -Fanta from story to live 2. However, this trip is for Khady a nightmare. Along the way she meets the boy Lamine who initially befriends her, but once she no money in a desert city are still stranded as prostitute on supplies to a local pimp and robbed her leave. Khady of-living and the pride she still bears her name. Otherwise she is completely stolen from her body and she lives just still in her name. We follow Khady until she dies while trying to enter Europe. This story would anyone taunted illegal immigrants should read to their opinion yet somewhat to make ... The three stories are evil, deceit, lies and humiliation theme. The title "Three Strong Women" refers to their inner strength to fend wear (Norahs father terrorized her and her sister, Fanta's husband has lied and Khady her a bright future is humiliated, rejected and robbed) .NDiyae writes beautifully, but let not easily read! Sentences of 15 lines long with numerous clauses are the rule rather than the exception. It seems that they, the reader no choice late to read a rotvaart by because just because some take more time to read such a sentence leads surely and certainly to (repeatedly) to retake it. Watching an interview on YouTube shows us in any case that Marie NDiyae writes like she talks: with clauses on clauses of clauses ... Tricky.</v>
      </c>
    </row>
    <row r="1181" ht="15.75" customHeight="1">
      <c r="A1181" s="1">
        <v>1179.0</v>
      </c>
      <c r="B1181" s="3">
        <v>0.0</v>
      </c>
      <c r="C1181" s="3">
        <v>1.0</v>
      </c>
      <c r="D1181" s="3">
        <v>0.0</v>
      </c>
      <c r="E1181" s="3" t="s">
        <v>1184</v>
      </c>
      <c r="F1181" s="3" t="str">
        <f>IFERROR(__xludf.DUMMYFUNCTION("GOOGLETRANSLATE(E1181,""nl"",""en"")"),"Let me start with my bias towards the detective series; I'm definitely a fan of Robin and Cormoran! In this third part presents the duo did not disappoint me and I enjoyed the tension in the romance. Yes, this book is the tension mainly from the triangle "&amp;"Robin - fiancé - Cormoran.Het book viewed as detective / thriller, however, asked me what disappointed, especially when I compare it to the two predecessors. I have wondered for weeks what it was him because JK Rowling is undoubtedly a good schrijfster.Ik"&amp;" think my feeling of dissatisfaction related to the suspects. From the outset it is clear that there are three suspects and the bulk of the book consists of finding the three men. This quest is the first weak point for me; fun, but it goes by.The second, "&amp;"and biggest weakness, the suspects themselves. Three men are very similar; anti-social, criminal and violent. But each in his own way, but ultimately the same karakters.En broadly three then there's the killer who regularly comes to the word itself. The w"&amp;"ay he thinks is huge cliché and therefore not at all to do horrible. I found this very disappointing for someone like JK Rowling who nevertheless usually quite successful in keeping its characters down to zetten.Als JK Rowling was not a gifted writer, and"&amp;" as the romantic entanglements had been sent, this book was his lengthy quests for three similar types become a boring book. Eventually surprised the denouement yet but all in all, I hope that the next book more distinctive types provides a ""better"" kil"&amp;"ler and more variation in the detective onderzoek.Vanwege my bias I get 4 stars and that JK Rowling just due to Robin and Cormoran.")</f>
        <v>Let me start with my bias towards the detective series; I'm definitely a fan of Robin and Cormoran! In this third part presents the duo did not disappoint me and I enjoyed the tension in the romance. Yes, this book is the tension mainly from the triangle Robin - fiancé - Cormoran.Het book viewed as detective / thriller, however, asked me what disappointed, especially when I compare it to the two predecessors. I have wondered for weeks what it was him because JK Rowling is undoubtedly a good schrijfster.Ik think my feeling of dissatisfaction related to the suspects. From the outset it is clear that there are three suspects and the bulk of the book consists of finding the three men. This quest is the first weak point for me; fun, but it goes by.The second, and biggest weakness, the suspects themselves. Three men are very similar; anti-social, criminal and violent. But each in his own way, but ultimately the same karakters.En broadly three then there's the killer who regularly comes to the word itself. The way he thinks is huge cliché and therefore not at all to do horrible. I found this very disappointing for someone like JK Rowling who nevertheless usually quite successful in keeping its characters down to zetten.Als JK Rowling was not a gifted writer, and as the romantic entanglements had been sent, this book was his lengthy quests for three similar types become a boring book. Eventually surprised the denouement yet but all in all, I hope that the next book more distinctive types provides a "better" killer and more variation in the detective onderzoek.Vanwege my bias I get 4 stars and that JK Rowling just due to Robin and Cormoran.</v>
      </c>
    </row>
    <row r="1182" ht="15.75" customHeight="1">
      <c r="A1182" s="1">
        <v>1180.0</v>
      </c>
      <c r="B1182" s="3">
        <v>0.0</v>
      </c>
      <c r="C1182" s="3">
        <v>0.0</v>
      </c>
      <c r="D1182" s="3">
        <v>0.0</v>
      </c>
      <c r="E1182" s="3" t="s">
        <v>1185</v>
      </c>
      <c r="F1182" s="3" t="str">
        <f>IFERROR(__xludf.DUMMYFUNCTION("GOOGLETRANSLATE(E1182,""nl"",""en"")"),"What a shame that the story ends ... What a letdown! There are still too many loose ends about. The book reads nicely, the plot has enough potential, but oh oh ... the end ... shame.")</f>
        <v>What a shame that the story ends ... What a letdown! There are still too many loose ends about. The book reads nicely, the plot has enough potential, but oh oh ... the end ... shame.</v>
      </c>
    </row>
    <row r="1183" ht="15.75" customHeight="1">
      <c r="A1183" s="1">
        <v>1181.0</v>
      </c>
      <c r="B1183" s="3">
        <v>0.0</v>
      </c>
      <c r="C1183" s="3">
        <v>0.0</v>
      </c>
      <c r="D1183" s="3">
        <v>1.0</v>
      </c>
      <c r="E1183" s="3" t="s">
        <v>1186</v>
      </c>
      <c r="F1183" s="3" t="str">
        <f>IFERROR(__xludf.DUMMYFUNCTION("GOOGLETRANSLATE(E1183,""nl"",""en"")"),"When I read talked to me a lot at the back of the book. While reading it anyway I was somewhat disappointing. The writing style and word choice are well chosen. Occasionally, however, it is difficult to follow some think the multiple characters. It remain"&amp;"s exciting because you want to know exactly how it is. This also made me have read the book.")</f>
        <v>When I read talked to me a lot at the back of the book. While reading it anyway I was somewhat disappointing. The writing style and word choice are well chosen. Occasionally, however, it is difficult to follow some think the multiple characters. It remains exciting because you want to know exactly how it is. This also made me have read the book.</v>
      </c>
    </row>
    <row r="1184" ht="15.75" customHeight="1">
      <c r="A1184" s="1">
        <v>1182.0</v>
      </c>
      <c r="B1184" s="3">
        <v>0.0</v>
      </c>
      <c r="C1184" s="3">
        <v>0.0</v>
      </c>
      <c r="D1184" s="3">
        <v>1.0</v>
      </c>
      <c r="E1184" s="3" t="s">
        <v>1187</v>
      </c>
      <c r="F1184" s="3" t="str">
        <f>IFERROR(__xludf.DUMMYFUNCTION("GOOGLETRANSLATE(E1184,""nl"",""en"")"),"A book that has many twists and turns but also many mistakes. On p. 90 states that a person is suspected of a rape while the body has not been found. Very apart.Het read it really fast by short chapters")</f>
        <v>A book that has many twists and turns but also many mistakes. On p. 90 states that a person is suspected of a rape while the body has not been found. Very apart.Het read it really fast by short chapters</v>
      </c>
    </row>
    <row r="1185" ht="15.75" customHeight="1">
      <c r="A1185" s="1">
        <v>1183.0</v>
      </c>
      <c r="B1185" s="3">
        <v>1.0</v>
      </c>
      <c r="C1185" s="3">
        <v>1.0</v>
      </c>
      <c r="D1185" s="3">
        <v>1.0</v>
      </c>
      <c r="E1185" s="3" t="s">
        <v>1188</v>
      </c>
      <c r="F1185" s="3" t="str">
        <f>IFERROR(__xludf.DUMMYFUNCTION("GOOGLETRANSLATE(E1185,""nl"",""en"")"),"Often covered old books which have classic status against me. But that was not the case for In Cold Blood by Truman Capote. What a great book say! Capote home in NYC reads in the newspaper about the murder of a peasant family, father, mother, son and daug"&amp;"hter shot dead in cold blood, motive unknown. The case intrigreert Capote and he goes straight to Kansas to report. Interviewing people in the small town where the murders took place live, interviews the detectives and is slowly but surely involved in thi"&amp;"s zaak.Het book is a reflection of what happened before and after the murder. The daily routine of the family which is ignorant followed on their last day of their fateful night. The killers are on their way to the stadje.En then the family found shot dea"&amp;"d a day later and the four are. Then shift the perspective of the perpetrators to the detectives to friends and acquaintances of the murdered family and back. You get to know the backgrounds and motives of the killers, their journey through the US before "&amp;"they are caught, their age (5 years) on Death Row. Capote is everywhere and writes as if he were there yourself without itself part of the story worden.Uitermate chilling and revealing book about two petty criminals, an innocent family, unfortunate passer"&amp;"s-obsessed detectives, in the fear that the small town his grasp hold ... Timeless and very rewarding!")</f>
        <v>Often covered old books which have classic status against me. But that was not the case for In Cold Blood by Truman Capote. What a great book say! Capote home in NYC reads in the newspaper about the murder of a peasant family, father, mother, son and daughter shot dead in cold blood, motive unknown. The case intrigreert Capote and he goes straight to Kansas to report. Interviewing people in the small town where the murders took place live, interviews the detectives and is slowly but surely involved in this zaak.Het book is a reflection of what happened before and after the murder. The daily routine of the family which is ignorant followed on their last day of their fateful night. The killers are on their way to the stadje.En then the family found shot dead a day later and the four are. Then shift the perspective of the perpetrators to the detectives to friends and acquaintances of the murdered family and back. You get to know the backgrounds and motives of the killers, their journey through the US before they are caught, their age (5 years) on Death Row. Capote is everywhere and writes as if he were there yourself without itself part of the story worden.Uitermate chilling and revealing book about two petty criminals, an innocent family, unfortunate passers-obsessed detectives, in the fear that the small town his grasp hold ... Timeless and very rewarding!</v>
      </c>
    </row>
    <row r="1186" ht="15.75" customHeight="1">
      <c r="A1186" s="1">
        <v>1184.0</v>
      </c>
      <c r="B1186" s="3">
        <v>0.0</v>
      </c>
      <c r="C1186" s="3">
        <v>0.0</v>
      </c>
      <c r="D1186" s="3">
        <v>0.0</v>
      </c>
      <c r="E1186" s="3" t="s">
        <v>1189</v>
      </c>
      <c r="F1186" s="3" t="str">
        <f>IFERROR(__xludf.DUMMYFUNCTION("GOOGLETRANSLATE(E1186,""nl"",""en"")"),"I'm not sure what I expected from this book, but still more than what I got, I guess. Look, I knew this was a guilty pleasure would be read. I did not expect it to rise above the three stars, but I had at least hoped that I still entertained some and woul"&amp;"d be amused that I surely would find a bit of fun to lezen.En was unfortunately, not really the case. In the first half there was a decent misbalans between plot and sex. Although there is a halfhearted attempt is made to the relationship between our two "&amp;"protagonists build a bit too, that for me never really succeeded. The emotional impact of events was simply far too weak to give me the idea that there was a real band and not just lust.In attempting the second half of the book to the book more like dropp"&amp;"ing a mystery but it really is nothing really out of the paint. The mystery is there just is not strong and exciting enough and the denouement too much of a let down. It's just all just not say maar.En help multiple perspectives while not really. Some per"&amp;"spectives add hardly anything, and since the book already but is so thin, it means that the story only has less depth. It is especially very much tell and show little real and nothing really its meaning seems to have or to enter, while during the first fe"&amp;"w chapters still something I hope had.i are 2 parts of this series, but I know not quite sure I'm going to read. Let's say this is simply not the guilty pleasure that I had hoped.")</f>
        <v>I'm not sure what I expected from this book, but still more than what I got, I guess. Look, I knew this was a guilty pleasure would be read. I did not expect it to rise above the three stars, but I had at least hoped that I still entertained some and would be amused that I surely would find a bit of fun to lezen.En was unfortunately, not really the case. In the first half there was a decent misbalans between plot and sex. Although there is a halfhearted attempt is made to the relationship between our two protagonists build a bit too, that for me never really succeeded. The emotional impact of events was simply far too weak to give me the idea that there was a real band and not just lust.In attempting the second half of the book to the book more like dropping a mystery but it really is nothing really out of the paint. The mystery is there just is not strong and exciting enough and the denouement too much of a let down. It's just all just not say maar.En help multiple perspectives while not really. Some perspectives add hardly anything, and since the book already but is so thin, it means that the story only has less depth. It is especially very much tell and show little real and nothing really its meaning seems to have or to enter, while during the first few chapters still something I hope had.i are 2 parts of this series, but I know not quite sure I'm going to read. Let's say this is simply not the guilty pleasure that I had hoped.</v>
      </c>
    </row>
    <row r="1187" ht="15.75" customHeight="1">
      <c r="A1187" s="1">
        <v>1185.0</v>
      </c>
      <c r="B1187" s="3">
        <v>0.0</v>
      </c>
      <c r="C1187" s="3">
        <v>1.0</v>
      </c>
      <c r="D1187" s="3">
        <v>1.0</v>
      </c>
      <c r="E1187" s="3" t="s">
        <v>1190</v>
      </c>
      <c r="F1187" s="3" t="str">
        <f>IFERROR(__xludf.DUMMYFUNCTION("GOOGLETRANSLATE(E1187,""nl"",""en"")"),"Kolja is a novel with a fictional story that is interwoven with historical facts. The story is well structured in chapters covering the time of the death of Pyotr Tchaikovsky to his funeral. The notes from the diary of Modest, spanning a period of nearly "&amp;"twenty years provide a good insight into the relationships between the brothers on the one hand and on the other Kolja. Although this book is described as a detective is mostly about family ties, friendship and devotion. The deafness of Kolja and the homo"&amp;"sexuality of Tchaikovsky's are sensitive issues in Russian society at the end of the 19th century, but the writer explored these themes is not enough in making distant overkomt.Het be different in the title of the review refers on the one hand to the deaf"&amp;"ness of the main character, and on the other hand to the Kolja homosexual by Modest and Piotr Tsjaikovski. A theme that is topical in contemporary Russia. On p. 101, this is described as follows: ""Being different is a magic. The unknown chases the typica"&amp;"l terror, calling awe. One is the norm grip kwijt.'Het book is easy to read, the style variation between the chapters and the diary is clear and pleasant to read. The chapters are composed of short sentences without difficult words, alternating with good "&amp;"dialogues. The diary entries are written as a personal account with poetic descriptions of people and gebeurtenissen.Kolja is a novel with a well-constructed story that despite the sensitive issues does not get enough and therefore ""only"" four stars des"&amp;"erves.")</f>
        <v>Kolja is a novel with a fictional story that is interwoven with historical facts. The story is well structured in chapters covering the time of the death of Pyotr Tchaikovsky to his funeral. The notes from the diary of Modest, spanning a period of nearly twenty years provide a good insight into the relationships between the brothers on the one hand and on the other Kolja. Although this book is described as a detective is mostly about family ties, friendship and devotion. The deafness of Kolja and the homosexuality of Tchaikovsky's are sensitive issues in Russian society at the end of the 19th century, but the writer explored these themes is not enough in making distant overkomt.Het be different in the title of the review refers on the one hand to the deafness of the main character, and on the other hand to the Kolja homosexual by Modest and Piotr Tsjaikovski. A theme that is topical in contemporary Russia. On p. 101, this is described as follows: "Being different is a magic. The unknown chases the typical terror, calling awe. One is the norm grip kwijt.'Het book is easy to read, the style variation between the chapters and the diary is clear and pleasant to read. The chapters are composed of short sentences without difficult words, alternating with good dialogues. The diary entries are written as a personal account with poetic descriptions of people and gebeurtenissen.Kolja is a novel with a well-constructed story that despite the sensitive issues does not get enough and therefore "only" four stars deserves.</v>
      </c>
    </row>
    <row r="1188" ht="15.75" customHeight="1">
      <c r="A1188" s="1">
        <v>1186.0</v>
      </c>
      <c r="B1188" s="3">
        <v>0.0</v>
      </c>
      <c r="C1188" s="3">
        <v>0.0</v>
      </c>
      <c r="D1188" s="3">
        <v>0.0</v>
      </c>
      <c r="E1188" s="3" t="s">
        <v>1191</v>
      </c>
      <c r="F1188" s="3" t="str">
        <f>IFERROR(__xludf.DUMMYFUNCTION("GOOGLETRANSLATE(E1188,""nl"",""en"")"),"Nowhere in the prophecy is any explanation given the fact that this book is part of a trilogy. After some snooping appears on Google, this book is part one of a trilogy about Michel Nostredame. The protagonist becomes later known as Nostradamus, whose pre"&amp;"dictions about all sorts of events such as the advent of Hitler and the attacks on the WTC him into believing circles worldwide fame brachten.Tot my astonishment stores the title of this book hardly content. The introduction briefly discusses the rivalry "&amp;"between the great powers in the 16th century: Spain, France and England. The persecution of Jews, women and other faiths, such as the followers of Luther is quoted. Even converted Jews (Marranos) are distrusted by the church and regularly they also persec"&amp;"uted in various riots and tortured. The first real chapter brings the reader into contact with the sixty-three suffering from gout Nostradamus, a clear vision on paper move. Further follow the book two different italicized chapters with blurred vision. Th"&amp;"e theme is the pursuit of the Spanish Inquisition at his teacher Ulrich Mainz. The leader of the sect, the Enlightened has a sacred book: Arbor Mirabilis. This is in possession of his student Michel Nostredame who is of Jewish origin. With an unrelenting "&amp;"fanaticism try some Molinas Diego behalf of the Inquisition everything affects the power of the church, to eradicate. Through the key figure is Ulrich Michel will meet, and our protagonist is therefore in the whole book on the run this heretic fighters. F"&amp;"rom 1530 we meet a bunch of medical students, who experience firsthand in southern France, the Black Death plague regular strikes and sometimes half the population exterminates. Nostredame get a chance to be that time unusual means terrible disease succes"&amp;"sfully combat. His reputation as a growing licensed physician and pharmacist, although his wife and children survive the disease. His pursuer now fails every time again from Michel final turn. After each failure tormenting and maimed the devout Molinas hi"&amp;"mself so that he often almost dies (!) By his own penance. The physical damage is everytime very visual and describes excessive by the author. Generating all kinds of visions Michel by eating herbs such as mouse ear also occurs several times in the book. "&amp;"Unfortunately, the described effect is more laughable than impressive and the reader will wait in vain for a real prediction. His contacts with leading political figures in that time barely get out of the paint and the whipped emotions Molinas opponent on"&amp;"geloofwaardig.De his motives Michels operations are also unlikely generously described as his participation in the persecution of Waldenzers a sect, which had influence in Provence. In vain you are looking for the meaning of many terms, such demonolatie e"&amp;"phemeris dipsoden periodent enz.Al all a historical thriller that can not stand comparison with the books by Alexandre Dumas. Maybe make the two sequels better value for money. This certainly can not be achieved by this cheap blend of bloodthirsty descrip"&amp;"tions, some gluursex, superficial characters and incredible action.")</f>
        <v>Nowhere in the prophecy is any explanation given the fact that this book is part of a trilogy. After some snooping appears on Google, this book is part one of a trilogy about Michel Nostredame. The protagonist becomes later known as Nostradamus, whose predictions about all sorts of events such as the advent of Hitler and the attacks on the WTC him into believing circles worldwide fame brachten.Tot my astonishment stores the title of this book hardly content. The introduction briefly discusses the rivalry between the great powers in the 16th century: Spain, France and England. The persecution of Jews, women and other faiths, such as the followers of Luther is quoted. Even converted Jews (Marranos) are distrusted by the church and regularly they also persecuted in various riots and tortured. The first real chapter brings the reader into contact with the sixty-three suffering from gout Nostradamus, a clear vision on paper move. Further follow the book two different italicized chapters with blurred vision. The theme is the pursuit of the Spanish Inquisition at his teacher Ulrich Mainz. The leader of the sect, the Enlightened has a sacred book: Arbor Mirabilis. This is in possession of his student Michel Nostredame who is of Jewish origin. With an unrelenting fanaticism try some Molinas Diego behalf of the Inquisition everything affects the power of the church, to eradicate. Through the key figure is Ulrich Michel will meet, and our protagonist is therefore in the whole book on the run this heretic fighters. From 1530 we meet a bunch of medical students, who experience firsthand in southern France, the Black Death plague regular strikes and sometimes half the population exterminates. Nostredame get a chance to be that time unusual means terrible disease successfully combat. His reputation as a growing licensed physician and pharmacist, although his wife and children survive the disease. His pursuer now fails every time again from Michel final turn. After each failure tormenting and maimed the devout Molinas himself so that he often almost dies (!) By his own penance. The physical damage is everytime very visual and describes excessive by the author. Generating all kinds of visions Michel by eating herbs such as mouse ear also occurs several times in the book. Unfortunately, the described effect is more laughable than impressive and the reader will wait in vain for a real prediction. His contacts with leading political figures in that time barely get out of the paint and the whipped emotions Molinas opponent ongeloofwaardig.De his motives Michels operations are also unlikely generously described as his participation in the persecution of Waldenzers a sect, which had influence in Provence. In vain you are looking for the meaning of many terms, such demonolatie ephemeris dipsoden periodent enz.Al all a historical thriller that can not stand comparison with the books by Alexandre Dumas. Maybe make the two sequels better value for money. This certainly can not be achieved by this cheap blend of bloodthirsty descriptions, some gluursex, superficial characters and incredible action.</v>
      </c>
    </row>
    <row r="1189" ht="15.75" customHeight="1">
      <c r="A1189" s="1">
        <v>1187.0</v>
      </c>
      <c r="B1189" s="3">
        <v>1.0</v>
      </c>
      <c r="C1189" s="3">
        <v>1.0</v>
      </c>
      <c r="D1189" s="3">
        <v>1.0</v>
      </c>
      <c r="E1189" s="3" t="s">
        <v>1192</v>
      </c>
      <c r="F1189" s="3" t="str">
        <f>IFERROR(__xludf.DUMMYFUNCTION("GOOGLETRANSLATE(E1189,""nl"",""en"")"),"Upon seeing the beautiful cover of The North lost Nic Compton get a peaceful feeling, you want to go to the beach to look at the sea, to blow off too tasty. The title makes you a little scared, but curious, you want to know what it meant wordt.Het North l"&amp;"ost Nic Compton is a taboo-breaking, terrifying book that shows that not all stories of missing persons at sea, why they are missing, true that there is often more to it, but that is concealed and often a different story is suspended. Why it is concealed,"&amp;" which can be read in the book. It is a book that you think sets, otherwise the sea kijken.Een let anyone who wants to make a nautical, alone or with others, this book would have to read and must then ask whether he wants afterwards. The book shows that i"&amp;"t is not only fun at sea, but it also has its dark side. It shows what it can do to people when a shipwreck experience, what it can do to people when they are a long time weing food and drink at sea, the difference between then and now, how hard it may be"&amp;" psychologically as you a long time just to see the sea is not land, what it can do to people if they committed a long time with others in a small area to work and live, how many suicides there at sea, many suspected cases of suicides there on the large- "&amp;"and small sailing and what it can do to people when they have a solozeereis around the world maken.Lees further https://surfingann.blogspot.com/2019/01/het-noorden-verloren-nic-compton. html.")</f>
        <v>Upon seeing the beautiful cover of The North lost Nic Compton get a peaceful feeling, you want to go to the beach to look at the sea, to blow off too tasty. The title makes you a little scared, but curious, you want to know what it meant wordt.Het North lost Nic Compton is a taboo-breaking, terrifying book that shows that not all stories of missing persons at sea, why they are missing, true that there is often more to it, but that is concealed and often a different story is suspended. Why it is concealed, which can be read in the book. It is a book that you think sets, otherwise the sea kijken.Een let anyone who wants to make a nautical, alone or with others, this book would have to read and must then ask whether he wants afterwards. The book shows that it is not only fun at sea, but it also has its dark side. It shows what it can do to people when a shipwreck experience, what it can do to people when they are a long time weing food and drink at sea, the difference between then and now, how hard it may be psychologically as you a long time just to see the sea is not land, what it can do to people if they committed a long time with others in a small area to work and live, how many suicides there at sea, many suspected cases of suicides there on the large- and small sailing and what it can do to people when they have a solozeereis around the world maken.Lees further https://surfingann.blogspot.com/2019/01/het-noorden-verloren-nic-compton. html.</v>
      </c>
    </row>
    <row r="1190" ht="15.75" customHeight="1">
      <c r="A1190" s="1">
        <v>1188.0</v>
      </c>
      <c r="B1190" s="3">
        <v>0.0</v>
      </c>
      <c r="C1190" s="3">
        <v>0.0</v>
      </c>
      <c r="D1190" s="3">
        <v>0.0</v>
      </c>
      <c r="E1190" s="3" t="s">
        <v>1193</v>
      </c>
      <c r="F1190" s="3" t="str">
        <f>IFERROR(__xludf.DUMMYFUNCTION("GOOGLETRANSLATE(E1190,""nl"",""en"")"),"Every hobbyist his thriller, now seems to be the motto of many writers. That could be interesting, provided you do not lose sight of the outsider. And Cris Freddi is woefully out of bocht.De narrator of the blood sacrifice, whose name we do not know, is a"&amp;" birdwatcher. He likes nothing better than day and night to pull out to complement its bird list. Birds spy is his passion. So much so that he did not eliminate shrink from opponents. Owen Whittle example, a known collector of eggs, is ruthlessly gunned d"&amp;"own. That act the narrator should not only see to hide from the police, but also for his birder friends, like the beautiful Stevie, whom he secretly an eye heeft.Het number of birds that pass revue is awesome. Each site is visited, is typified by a bird. "&amp;"Sometimes it is a rare example, sometimes an ordinary magpie. Sometimes he flies away, sometimes there is only heard rummaging in the bushes. The first twenty pages is a refreshing approach, but eventually it is quite boring. Ditto for the story far beyon"&amp;"d chatter about friendship and love comes Cris Freddi not. The message how far you can go to protect an ideal diluted further through. But there are pluses: Freddi has a slightly ironic tone which pleases me. Furthermore, the end quite well, albeit a tad "&amp;"taken off the air. A dead sparrow The blood sacrifice, but a lot of life is not there also.")</f>
        <v>Every hobbyist his thriller, now seems to be the motto of many writers. That could be interesting, provided you do not lose sight of the outsider. And Cris Freddi is woefully out of bocht.De narrator of the blood sacrifice, whose name we do not know, is a birdwatcher. He likes nothing better than day and night to pull out to complement its bird list. Birds spy is his passion. So much so that he did not eliminate shrink from opponents. Owen Whittle example, a known collector of eggs, is ruthlessly gunned down. That act the narrator should not only see to hide from the police, but also for his birder friends, like the beautiful Stevie, whom he secretly an eye heeft.Het number of birds that pass revue is awesome. Each site is visited, is typified by a bird. Sometimes it is a rare example, sometimes an ordinary magpie. Sometimes he flies away, sometimes there is only heard rummaging in the bushes. The first twenty pages is a refreshing approach, but eventually it is quite boring. Ditto for the story far beyond chatter about friendship and love comes Cris Freddi not. The message how far you can go to protect an ideal diluted further through. But there are pluses: Freddi has a slightly ironic tone which pleases me. Furthermore, the end quite well, albeit a tad taken off the air. A dead sparrow The blood sacrifice, but a lot of life is not there also.</v>
      </c>
    </row>
    <row r="1191" ht="15.75" customHeight="1">
      <c r="A1191" s="1">
        <v>1189.0</v>
      </c>
      <c r="B1191" s="3">
        <v>0.0</v>
      </c>
      <c r="C1191" s="3">
        <v>0.0</v>
      </c>
      <c r="D1191" s="3">
        <v>1.0</v>
      </c>
      <c r="E1191" s="3" t="s">
        <v>1194</v>
      </c>
      <c r="F1191" s="3" t="str">
        <f>IFERROR(__xludf.DUMMYFUNCTION("GOOGLETRANSLATE(E1191,""nl"",""en"")"),"Do not know. Sometimes beautiful descriptions sometimes irritant.Plotselinge and transition back from ""I"" to ""he"" .Had I think should read slower - let me have bezinken.Ik often read too fast, things read about it. Around 200 pages go slower read and "&amp;"actually find it well written. I believe takes place around 1915.Soms a depressing book, but it is not. About poverty / love / ""friend"" -ship / broke, and not from the deep valley can komen.Soms very strange but striking descriptions. Sometimes .... Oft"&amp;"en a sentence of eight lines long. This is a book that is better the further you go in the book. All I got some characters together or they disappeared suddenly not come back. But bottom line is that it surely is a good book and well written.")</f>
        <v>Do not know. Sometimes beautiful descriptions sometimes irritant.Plotselinge and transition back from "I" to "he" .Had I think should read slower - let me have bezinken.Ik often read too fast, things read about it. Around 200 pages go slower read and actually find it well written. I believe takes place around 1915.Soms a depressing book, but it is not. About poverty / love / "friend" -ship / broke, and not from the deep valley can komen.Soms very strange but striking descriptions. Sometimes .... Often a sentence of eight lines long. This is a book that is better the further you go in the book. All I got some characters together or they disappeared suddenly not come back. But bottom line is that it surely is a good book and well written.</v>
      </c>
    </row>
    <row r="1192" ht="15.75" customHeight="1">
      <c r="A1192" s="1">
        <v>1190.0</v>
      </c>
      <c r="B1192" s="3">
        <v>0.0</v>
      </c>
      <c r="C1192" s="3">
        <v>1.0</v>
      </c>
      <c r="D1192" s="3">
        <v>1.0</v>
      </c>
      <c r="E1192" s="3" t="s">
        <v>1195</v>
      </c>
      <c r="F1192" s="3" t="str">
        <f>IFERROR(__xludf.DUMMYFUNCTION("GOOGLETRANSLATE(E1192,""nl"",""en"")"),"Clare Mackintosh studied French and Management at Royal Holloway University in Surrey. She then worked as part of her studies in Paris for a year as a bilingual secretary. After seeing a promotional film about working with the police, she went after her g"&amp;"raduation from the police. They worked twelve years before 2011 are in full-time writer for. Anna's parents, Tom and Caroline Johnson committed suicide seven months apart. Anna has a two month old baby Ella and lives with her therapist Mark Hemmings, the "&amp;"father of Ella, in the house where she grew up. She inherited the house from her parents. Anna had been struggling for some time with the question whether it is suicide. When she receives an anonymous message with the text ""Suicide. I do not think ""she "&amp;"decides to go to the police, convinced that it was not suicide but murder. There, they are received by Murray Mackenzie. He was for many years in the police service and is now long retired; Now he works as a civilian in front of the local police station. "&amp;"He takes her story seriously and is concerned that the detectives of the agency will not do this. He goes on trial, supported by his wife Sarah who suffers from borderline. But someone wants to stop Anna to call the police. Mackintosh chooses ordinary peo"&amp;"ple as characters in her story. They are very realistic, but most are not very sympathetic. An exception is retired, the Murray. He is a solid detective who often relies on his feelings. He loves his wife Sarah who struggles with her personality. He gives"&amp;" her an endearing way and knows his police handsome combined with its domestic concerns. The author gives Sarah the disease in a sensitive way a place in the story. Anna is strong and the other time sensitive the one time. She is sensitive and in a sense "&amp;"desperate because they suspect that anything behind the death of her parents is, but do not know what. At the same time she is determined; they will necessarily find out what the truth is. The story is told from the perspective of Anna and Detective Murra"&amp;"y. In between there are chapters of a nameless narrator, whose late in the story turns out to whom it goes. These interludes make you curious; you wonder context in which this information should be placed. In the first half of the book is the pace of the "&amp;"story slowly. The tension is not there really. Anna must try to deal with the loss of her parents and trying to deal with doubts about the cause of their death. Then it takes time to convince the police and her partner Mark them that her parents committed"&amp;" suicide, but murder. In the second half, the author raises the voltage of the rate increase. Not only is there more action, but Mack makes it more complicated to perform multiple characters that could play a role in the drama. These include her partner M"&amp;"ark, who for Anna and Ella gives and wants to marry Anna, but whose background Anna actually do not know much. There's Uncle Billy, the brother of Anna's father who now Johnson's Cars is leading, and now with Anna owner of this dealership, Anna's good fri"&amp;"end Laura who several years ago lost her mother and Robert Drake, the neighbor. Those who love psychological thrillers with many well-timed plot changes, many secrets and unreliable narrators makes this book a good choice. Clare Mackintosh puts you in a g"&amp;"reat way astray without you yourself have in mind. The author characterizes her book as ""Twisty, emotional, unpredictable""; better not to express it.")</f>
        <v>Clare Mackintosh studied French and Management at Royal Holloway University in Surrey. She then worked as part of her studies in Paris for a year as a bilingual secretary. After seeing a promotional film about working with the police, she went after her graduation from the police. They worked twelve years before 2011 are in full-time writer for. Anna's parents, Tom and Caroline Johnson committed suicide seven months apart. Anna has a two month old baby Ella and lives with her therapist Mark Hemmings, the father of Ella, in the house where she grew up. She inherited the house from her parents. Anna had been struggling for some time with the question whether it is suicide. When she receives an anonymous message with the text "Suicide. I do not think "she decides to go to the police, convinced that it was not suicide but murder. There, they are received by Murray Mackenzie. He was for many years in the police service and is now long retired; Now he works as a civilian in front of the local police station. He takes her story seriously and is concerned that the detectives of the agency will not do this. He goes on trial, supported by his wife Sarah who suffers from borderline. But someone wants to stop Anna to call the police. Mackintosh chooses ordinary people as characters in her story. They are very realistic, but most are not very sympathetic. An exception is retired, the Murray. He is a solid detective who often relies on his feelings. He loves his wife Sarah who struggles with her personality. He gives her an endearing way and knows his police handsome combined with its domestic concerns. The author gives Sarah the disease in a sensitive way a place in the story. Anna is strong and the other time sensitive the one time. She is sensitive and in a sense desperate because they suspect that anything behind the death of her parents is, but do not know what. At the same time she is determined; they will necessarily find out what the truth is. The story is told from the perspective of Anna and Detective Murray. In between there are chapters of a nameless narrator, whose late in the story turns out to whom it goes. These interludes make you curious; you wonder context in which this information should be placed. In the first half of the book is the pace of the story slowly. The tension is not there really. Anna must try to deal with the loss of her parents and trying to deal with doubts about the cause of their death. Then it takes time to convince the police and her partner Mark them that her parents committed suicide, but murder. In the second half, the author raises the voltage of the rate increase. Not only is there more action, but Mack makes it more complicated to perform multiple characters that could play a role in the drama. These include her partner Mark, who for Anna and Ella gives and wants to marry Anna, but whose background Anna actually do not know much. There's Uncle Billy, the brother of Anna's father who now Johnson's Cars is leading, and now with Anna owner of this dealership, Anna's good friend Laura who several years ago lost her mother and Robert Drake, the neighbor. Those who love psychological thrillers with many well-timed plot changes, many secrets and unreliable narrators makes this book a good choice. Clare Mackintosh puts you in a great way astray without you yourself have in mind. The author characterizes her book as "Twisty, emotional, unpredictable"; better not to express it.</v>
      </c>
    </row>
    <row r="1193" ht="15.75" customHeight="1">
      <c r="A1193" s="1">
        <v>1191.0</v>
      </c>
      <c r="B1193" s="3">
        <v>1.0</v>
      </c>
      <c r="C1193" s="3">
        <v>1.0</v>
      </c>
      <c r="D1193" s="3">
        <v>1.0</v>
      </c>
      <c r="E1193" s="3" t="s">
        <v>1196</v>
      </c>
      <c r="F1193" s="3" t="str">
        <f>IFERROR(__xludf.DUMMYFUNCTION("GOOGLETRANSLATE(E1193,""nl"",""en"")"),"These five stars are for the whole series. I enjoyed it! I have not often that I really a book is waiting and I had absolutely these five books. I found Jessica Haider alternately cool, dry, sweet, terrible, disarming, hard, disgusting and vulnerable. And"&amp;" I find that so very handsome Corine Hartman. All the stories I knew to captivate and I looked in the morning already looking forward to my daily reading hour. I'm Jessica miss!")</f>
        <v>These five stars are for the whole series. I enjoyed it! I have not often that I really a book is waiting and I had absolutely these five books. I found Jessica Haider alternately cool, dry, sweet, terrible, disarming, hard, disgusting and vulnerable. And I find that so very handsome Corine Hartman. All the stories I knew to captivate and I looked in the morning already looking forward to my daily reading hour. I'm Jessica miss!</v>
      </c>
    </row>
    <row r="1194" ht="15.75" customHeight="1">
      <c r="A1194" s="1">
        <v>1192.0</v>
      </c>
      <c r="B1194" s="3">
        <v>1.0</v>
      </c>
      <c r="C1194" s="3">
        <v>1.0</v>
      </c>
      <c r="D1194" s="3">
        <v>1.0</v>
      </c>
      <c r="E1194" s="3" t="s">
        <v>1197</v>
      </c>
      <c r="F1194" s="3" t="str">
        <f>IFERROR(__xludf.DUMMYFUNCTION("GOOGLETRANSLATE(E1194,""nl"",""en"")"),"The exciting prologue takes you back 70,000 years in time to a location near the current Somalia and its look back to events leading up to the start of an experiment. An experiment which you will later interest in zien.In the three sections that follow, w"&amp;"e go where the story stops in ""The Origin"", the first part of this trilogy. The first part I could already read and review and could therefore everything in this part better volgen.Vergis you do not, it's not a book just read and you should definitely t"&amp;"ake the time to really enjoy too. The changing storylines in the short chapters, switching from present to past and look to the future demands the attention of the lezer.Maar there are more and more answers to all questions. You follow Dr. Kate Warner and"&amp;" David Vale in their quest they are hampered by Dorian Sloane someone turns out to be different than he pretends to be. Kate and David have more in common than they themselves dachten.De fantasy in this story is overwhelming. As in the first deelis a stor"&amp;"y with a look back at the history of mankind. Events such natuurrrampen and wars that actually happened, are fused with the story. Also use different myths. Great to read because you know this is not invented myths. The author has shown a solid piece of r"&amp;"esearch here. But make no mistake; fantasy prevails! Kate must make a difficult decision that will make her an important difference. This I read in one of the last chapters: ""It was simple: they had to choose for himself or for them. They could save the "&amp;"people who had given members under the false remedy that Janus to Continuity or she could save herself. But as simple as it was not. If she chose for herself, she would never be the same again. But if they chose them, maybe that last bit of losing herself"&amp;", the last thing left was who she was, who she had become. '' Virus' is a fantastic adventure that goes beyond the here and now .I look forward to the third part of this trilogy and I'm sure there also read the time to go nemen.Graag!")</f>
        <v>The exciting prologue takes you back 70,000 years in time to a location near the current Somalia and its look back to events leading up to the start of an experiment. An experiment which you will later interest in zien.In the three sections that follow, we go where the story stops in "The Origin", the first part of this trilogy. The first part I could already read and review and could therefore everything in this part better volgen.Vergis you do not, it's not a book just read and you should definitely take the time to really enjoy too. The changing storylines in the short chapters, switching from present to past and look to the future demands the attention of the lezer.Maar there are more and more answers to all questions. You follow Dr. Kate Warner and David Vale in their quest they are hampered by Dorian Sloane someone turns out to be different than he pretends to be. Kate and David have more in common than they themselves dachten.De fantasy in this story is overwhelming. As in the first deelis a story with a look back at the history of mankind. Events such natuurrrampen and wars that actually happened, are fused with the story. Also use different myths. Great to read because you know this is not invented myths. The author has shown a solid piece of research here. But make no mistake; fantasy prevails! Kate must make a difficult decision that will make her an important difference. This I read in one of the last chapters: "It was simple: they had to choose for himself or for them. They could save the people who had given members under the false remedy that Janus to Continuity or she could save herself. But as simple as it was not. If she chose for herself, she would never be the same again. But if they chose them, maybe that last bit of losing herself, the last thing left was who she was, who she had become. '' Virus' is a fantastic adventure that goes beyond the here and now .I look forward to the third part of this trilogy and I'm sure there also read the time to go nemen.Graag!</v>
      </c>
    </row>
    <row r="1195" ht="15.75" customHeight="1">
      <c r="A1195" s="1">
        <v>1193.0</v>
      </c>
      <c r="B1195" s="3">
        <v>1.0</v>
      </c>
      <c r="C1195" s="3">
        <v>1.0</v>
      </c>
      <c r="D1195" s="3">
        <v>1.0</v>
      </c>
      <c r="E1195" s="3" t="s">
        <v>1198</v>
      </c>
      <c r="F1195" s="3" t="str">
        <f>IFERROR(__xludf.DUMMYFUNCTION("GOOGLETRANSLATE(E1195,""nl"",""en"")"),"The book with the beautiful long title The Literary Potato Peel Pie Society of Guernsey, was recently filmed and in the theaters. The 2009 book is thus again in the interest and reissued with a new cover with the protagonists of the film are afgebeeld.Het"&amp;" book has a particular structure, each chapter is in fact a letter. Through the contents of the letters tells the story of Juliet. Juliet is a writer and wrote during the war columns in the newspaper under the pseudonym Izzy Bickerstaff. After the war the"&amp;"y are compiled and published in book form. The book was a great success and Juliet goes tournee.Als she receives a letter from a resident of Guernsey, she is surprised and interested. She writes back and that is the beginning of an extensive correspondenc"&amp;"e with various inhabitants of the island. Guernsey was occupied by the Germans and there are many stories to tell. Juliet decides which stories to use for a new boek.De stories in the letters are beautiful and often moving. Talking about the war that is s"&amp;"till so fresh in our minds is not easy, but processed in a letter it succeeds. It gives a brief but tilted picture of the events on the island. Life was hard, but together they came doorheen.Door using letters reads the book easy and smooth. The only down"&amp;"side is that the style of all the letters is the same, although the sender is different every time. A variation in styles was totally afgemaakt.Maar book's story is special, it has everything, drama, a little excitement, togetherness, beautiful characters"&amp;" and still love.")</f>
        <v>The book with the beautiful long title The Literary Potato Peel Pie Society of Guernsey, was recently filmed and in the theaters. The 2009 book is thus again in the interest and reissued with a new cover with the protagonists of the film are afgebeeld.Het book has a particular structure, each chapter is in fact a letter. Through the contents of the letters tells the story of Juliet. Juliet is a writer and wrote during the war columns in the newspaper under the pseudonym Izzy Bickerstaff. After the war they are compiled and published in book form. The book was a great success and Juliet goes tournee.Als she receives a letter from a resident of Guernsey, she is surprised and interested. She writes back and that is the beginning of an extensive correspondence with various inhabitants of the island. Guernsey was occupied by the Germans and there are many stories to tell. Juliet decides which stories to use for a new boek.De stories in the letters are beautiful and often moving. Talking about the war that is still so fresh in our minds is not easy, but processed in a letter it succeeds. It gives a brief but tilted picture of the events on the island. Life was hard, but together they came doorheen.Door using letters reads the book easy and smooth. The only downside is that the style of all the letters is the same, although the sender is different every time. A variation in styles was totally afgemaakt.Maar book's story is special, it has everything, drama, a little excitement, togetherness, beautiful characters and still love.</v>
      </c>
    </row>
    <row r="1196" ht="15.75" customHeight="1">
      <c r="A1196" s="1">
        <v>1194.0</v>
      </c>
      <c r="B1196" s="3">
        <v>0.0</v>
      </c>
      <c r="C1196" s="3">
        <v>0.0</v>
      </c>
      <c r="D1196" s="3">
        <v>0.0</v>
      </c>
      <c r="E1196" s="3" t="s">
        <v>1199</v>
      </c>
      <c r="F1196" s="3" t="str">
        <f>IFERROR(__xludf.DUMMYFUNCTION("GOOGLETRANSLATE(E1196,""nl"",""en"")"),"""A business trip"" is part of the 'Secretary Journals', a series written by J. Zuniga De Jong and a secretary in the lead. Jo-Anna, the secretary in question was in Austria to organize a business trip a few days before her bosses and some potential Swedi"&amp;"sh customers. But then (according to the back cover) unexpectedly impressive, exciting, unknown man crosses its path and the author told her complete chaos maken.Over: ""Her imagination and smooth narrative style makes this series a joy to read. "" Beside"&amp;"s some highly prominent grammar errors (a girl / themselves realize something / excuse themselves, to name a few), there is more that bothers. ""A business trip"" is sold as a very readable story. Why write things like ""... the bathroom, where the bath a"&amp;"lready run half full"" or ""my glass and that of Kris."" Sometimes it seems a completely wrong language register to be tapped. At no time are real emotions put into the story, at times the book does to a report, a summary of who did what and when that hap"&amp;"pened. Even the romantic moments come before coolly between Jo-Anna and Max about. Max, that's the great man that the back cover it all over had.Inhoudelijk apron there and another to the story. Which guest, secretary or not, there should be in the office"&amp;" of the hotel manager to get started? In the beginning of the book it seems that the organization of a few flights and overnight stays is higher mathematics, while moments later is arranged an extra flight in a few seconds via a mobieltje.Jo-Anne and Max "&amp;"take turns their story, they do that both of them in the first person. This narrative perspective for this book was the wrong choice. Somewhere in the second half of the book seems momentarily to happen something interesting, a little pepper and salt for "&amp;"this lame story, but no, that too ended with a fizzle. Even when the sex sparks off not claimed otherwise might have some offset. Whether business trip Jo-Anna and co has been a success, we leave in the middle, otherwise there is certainly no reason for t"&amp;"his booklet mere 147 pages to go lezen.Een very thin storyline, linguistically inadequate, totally and surprisingly open-ended. Two stars for ""A business trip. Because it's Sunday.")</f>
        <v>"A business trip" is part of the 'Secretary Journals', a series written by J. Zuniga De Jong and a secretary in the lead. Jo-Anna, the secretary in question was in Austria to organize a business trip a few days before her bosses and some potential Swedish customers. But then (according to the back cover) unexpectedly impressive, exciting, unknown man crosses its path and the author told her complete chaos maken.Over: "Her imagination and smooth narrative style makes this series a joy to read. " Besides some highly prominent grammar errors (a girl / themselves realize something / excuse themselves, to name a few), there is more that bothers. "A business trip" is sold as a very readable story. Why write things like "... the bathroom, where the bath already run half full" or "my glass and that of Kris." Sometimes it seems a completely wrong language register to be tapped. At no time are real emotions put into the story, at times the book does to a report, a summary of who did what and when that happened. Even the romantic moments come before coolly between Jo-Anna and Max about. Max, that's the great man that the back cover it all over had.Inhoudelijk apron there and another to the story. Which guest, secretary or not, there should be in the office of the hotel manager to get started? In the beginning of the book it seems that the organization of a few flights and overnight stays is higher mathematics, while moments later is arranged an extra flight in a few seconds via a mobieltje.Jo-Anne and Max take turns their story, they do that both of them in the first person. This narrative perspective for this book was the wrong choice. Somewhere in the second half of the book seems momentarily to happen something interesting, a little pepper and salt for this lame story, but no, that too ended with a fizzle. Even when the sex sparks off not claimed otherwise might have some offset. Whether business trip Jo-Anna and co has been a success, we leave in the middle, otherwise there is certainly no reason for this booklet mere 147 pages to go lezen.Een very thin storyline, linguistically inadequate, totally and surprisingly open-ended. Two stars for "A business trip. Because it's Sunday.</v>
      </c>
    </row>
    <row r="1197" ht="15.75" customHeight="1">
      <c r="A1197" s="1">
        <v>1195.0</v>
      </c>
      <c r="B1197" s="3">
        <v>1.0</v>
      </c>
      <c r="C1197" s="3">
        <v>1.0</v>
      </c>
      <c r="D1197" s="3">
        <v>1.0</v>
      </c>
      <c r="E1197" s="3" t="s">
        <v>1200</v>
      </c>
      <c r="F1197" s="3" t="str">
        <f>IFERROR(__xludf.DUMMYFUNCTION("GOOGLETRANSLATE(E1197,""nl"",""en"")"),"Fluent YA with an interesting topic. Nice book to read so as to be in between, the smooth writing style you have'm so out. If Young Adult certainly succeeded.")</f>
        <v>Fluent YA with an interesting topic. Nice book to read so as to be in between, the smooth writing style you have'm so out. If Young Adult certainly succeeded.</v>
      </c>
    </row>
    <row r="1198" ht="15.75" customHeight="1">
      <c r="A1198" s="1">
        <v>1196.0</v>
      </c>
      <c r="B1198" s="3">
        <v>1.0</v>
      </c>
      <c r="C1198" s="3">
        <v>1.0</v>
      </c>
      <c r="D1198" s="3">
        <v>1.0</v>
      </c>
      <c r="E1198" s="3" t="s">
        <v>1201</v>
      </c>
      <c r="F1198" s="3" t="str">
        <f>IFERROR(__xludf.DUMMYFUNCTION("GOOGLETRANSLATE(E1198,""nl"",""en"")"),"Icy silence is a story that begins as a babbling brook and are painfully slowly emerged into a fast flowing river. The beginning of the story is therefore particularly entertaining, until the suicide is a fact and Jan goes to investigate the voltage incre"&amp;"ases. The characters are well down and put your lives then join John in his obsession to find out to what is happened to his brother. Simultaneously Jan bites itself into every suicide and murder and trying to understand and to find out what happened. You"&amp;" can book this also notice that Wulf Dorn working with psychiatric patients, he knows what he is talking about and is therefore perfectly able to create a well-researched story. For lovers of good psychological thriller that is also highly recommended.")</f>
        <v>Icy silence is a story that begins as a babbling brook and are painfully slowly emerged into a fast flowing river. The beginning of the story is therefore particularly entertaining, until the suicide is a fact and Jan goes to investigate the voltage increases. The characters are well down and put your lives then join John in his obsession to find out to what is happened to his brother. Simultaneously Jan bites itself into every suicide and murder and trying to understand and to find out what happened. You can book this also notice that Wulf Dorn working with psychiatric patients, he knows what he is talking about and is therefore perfectly able to create a well-researched story. For lovers of good psychological thriller that is also highly recommended.</v>
      </c>
    </row>
    <row r="1199" ht="15.75" customHeight="1">
      <c r="A1199" s="1">
        <v>1197.0</v>
      </c>
      <c r="B1199" s="3">
        <v>1.0</v>
      </c>
      <c r="C1199" s="3">
        <v>0.0</v>
      </c>
      <c r="D1199" s="3">
        <v>1.0</v>
      </c>
      <c r="E1199" s="3" t="s">
        <v>1202</v>
      </c>
      <c r="F1199" s="3" t="str">
        <f>IFERROR(__xludf.DUMMYFUNCTION("GOOGLETRANSLATE(E1199,""nl"",""en"")"),"The story includes three lines. The loss of a family member, a broken relationship and a new love. The story is mainly about the protagonist Ember how they handle situations. It is easily accessible geschreven.Voor Bouquet who like reading books, this is "&amp;"a must.")</f>
        <v>The story includes three lines. The loss of a family member, a broken relationship and a new love. The story is mainly about the protagonist Ember how they handle situations. It is easily accessible geschreven.Voor Bouquet who like reading books, this is a must.</v>
      </c>
    </row>
    <row r="1200" ht="15.75" customHeight="1">
      <c r="A1200" s="1">
        <v>1198.0</v>
      </c>
      <c r="B1200" s="3">
        <v>1.0</v>
      </c>
      <c r="C1200" s="3">
        <v>1.0</v>
      </c>
      <c r="D1200" s="3">
        <v>1.0</v>
      </c>
      <c r="E1200" s="3" t="s">
        <v>1203</v>
      </c>
      <c r="F1200" s="3" t="str">
        <f>IFERROR(__xludf.DUMMYFUNCTION("GOOGLETRANSLATE(E1200,""nl"",""en"")"),"What a story, sometimes events are so intense that you think impossible, inhuman and unworthy. The book is actually full of it here. We can not imagine this in our free, rich country. So read! This book was recommended to me by Guy Doms as book tipper! Th"&amp;"anks Guy.")</f>
        <v>What a story, sometimes events are so intense that you think impossible, inhuman and unworthy. The book is actually full of it here. We can not imagine this in our free, rich country. So read! This book was recommended to me by Guy Doms as book tipper! Thanks Guy.</v>
      </c>
    </row>
    <row r="1201" ht="15.75" customHeight="1">
      <c r="A1201" s="1">
        <v>1199.0</v>
      </c>
      <c r="B1201" s="3">
        <v>1.0</v>
      </c>
      <c r="C1201" s="3">
        <v>1.0</v>
      </c>
      <c r="D1201" s="3">
        <v>1.0</v>
      </c>
      <c r="E1201" s="3" t="s">
        <v>1204</v>
      </c>
      <c r="F1201" s="3" t="str">
        <f>IFERROR(__xludf.DUMMYFUNCTION("GOOGLETRANSLATE(E1201,""nl"",""en"")"),"""Your brains operate continuously twenty percent of all the oxygen that enters your bloodstream. Mine have fixed a binge, because my head feels suddenly so light that it would be best to wandering, like a balloon. "" Holly Smale knows humorous way the re"&amp;"ader to make one with Harriet. In the third part of the ""Geek Girl 'series, Perfect picture, ex-model Harriet life goes on. This chicklit is full of clichés and predictable events, but is very vermakelijk.Harriet going after the summer to 5 high school a"&amp;"nd learns that she has her school investigations. She has a nice life with boyfriend Nick and friends Toby and Nat. Then she hears that she is going to America for the work of her father. She moved to New York! At first this seems all nice, but soon she d"&amp;"oes not really go to town to New York, but to a small town, a half hour from the Big Apple. From that moment, the perfect picture of Harriet broken. As a former model must try to get her life back on track too. But how do you do that without friends? When"&amp;" your boyfriend on giga many kilometers from his modeling career you should pursue? Then call Wilburt, Harriet's former agent, a new shoot. Is that a chance to make it in New York? ""Oh, oh, oh. That's beautiful, cats slip from me."" Who has no clear pict"&amp;"ure of the runner Harriet? Holly Smile puts Wilburt gloriously down, so the cliché of a fashion man 'is confirmed. It is these descriptions the story of Harriet hilarious. Has perfect picture, in addition to a good typed stylist, all the other ingredients"&amp;" for a delicious chicklit. Through many familiar situations Smale draws you into the world of the unfortunate Harriet. in addition, they warn some not gloating. Secretly laughs everybody when the world Harriet's sixteenth birthday be sure to find all the "&amp;"nice to read about the stunning wrong boy Cal, stepping exactly the wrong time in Harriet's life. the somewhat strange governess provides the necessary predictable suspicion, but uses the story aantrekkelijk.Holly Smale in Geek Girl unfortunately arsenal "&amp;"to clichés. Known concepts as we go to America for dad's work ""or"" my diary stolen ""are used in many books. In addition, some elements of the story are not very realistic. Thus England has the phenomenon VWO 5 'and the possible questions to adjust the "&amp;"simplicity and speed with which Harriet's parents decide to go to America. However, the author knows that describe the story that it is attractive to read the story. Its main means of struggle: humor. The many humorous comparisons and 'facts' surprised th"&amp;"e reader again. ""On average, information is transmitted to the brains via the nerves with the speed of a luxury sports car with a big motor. I feel like the trolley the milkman. ""Perfect picture is especially delicious chicklit that may be swallowed. Al"&amp;"l prejudices about the modeling world and life in New York to be confirmed, but that should not spoil the fun. Because let's face it: nothing is still as wonderful as reading about the predictable suffering of others? The cheerful tone in the story makes "&amp;"the book entertaining. ""When Nat gets hurt, she gets angry, and when she gets angry, she starts throwing things. Near us is a pair of high-heeled shoes and there is a good chance that they would soon permanently pushed into me."" The third part of the """&amp;"Geek Girl 'series is highly recommended!")</f>
        <v>"Your brains operate continuously twenty percent of all the oxygen that enters your bloodstream. Mine have fixed a binge, because my head feels suddenly so light that it would be best to wandering, like a balloon. " Holly Smale knows humorous way the reader to make one with Harriet. In the third part of the "Geek Girl 'series, Perfect picture, ex-model Harriet life goes on. This chicklit is full of clichés and predictable events, but is very vermakelijk.Harriet going after the summer to 5 high school and learns that she has her school investigations. She has a nice life with boyfriend Nick and friends Toby and Nat. Then she hears that she is going to America for the work of her father. She moved to New York! At first this seems all nice, but soon she does not really go to town to New York, but to a small town, a half hour from the Big Apple. From that moment, the perfect picture of Harriet broken. As a former model must try to get her life back on track too. But how do you do that without friends? When your boyfriend on giga many kilometers from his modeling career you should pursue? Then call Wilburt, Harriet's former agent, a new shoot. Is that a chance to make it in New York? "Oh, oh, oh. That's beautiful, cats slip from me." Who has no clear picture of the runner Harriet? Holly Smile puts Wilburt gloriously down, so the cliché of a fashion man 'is confirmed. It is these descriptions the story of Harriet hilarious. Has perfect picture, in addition to a good typed stylist, all the other ingredients for a delicious chicklit. Through many familiar situations Smale draws you into the world of the unfortunate Harriet. in addition, they warn some not gloating. Secretly laughs everybody when the world Harriet's sixteenth birthday be sure to find all the nice to read about the stunning wrong boy Cal, stepping exactly the wrong time in Harriet's life. the somewhat strange governess provides the necessary predictable suspicion, but uses the story aantrekkelijk.Holly Smale in Geek Girl unfortunately arsenal to clichés. Known concepts as we go to America for dad's work "or" my diary stolen "are used in many books. In addition, some elements of the story are not very realistic. Thus England has the phenomenon VWO 5 'and the possible questions to adjust the simplicity and speed with which Harriet's parents decide to go to America. However, the author knows that describe the story that it is attractive to read the story. Its main means of struggle: humor. The many humorous comparisons and 'facts' surprised the reader again. "On average, information is transmitted to the brains via the nerves with the speed of a luxury sports car with a big motor. I feel like the trolley the milkman. "Perfect picture is especially delicious chicklit that may be swallowed. All prejudices about the modeling world and life in New York to be confirmed, but that should not spoil the fun. Because let's face it: nothing is still as wonderful as reading about the predictable suffering of others? The cheerful tone in the story makes the book entertaining. "When Nat gets hurt, she gets angry, and when she gets angry, she starts throwing things. Near us is a pair of high-heeled shoes and there is a good chance that they would soon permanently pushed into me." The third part of the "Geek Girl 'series is highly recommended!</v>
      </c>
    </row>
    <row r="1202" ht="15.75" customHeight="1">
      <c r="A1202" s="1">
        <v>1200.0</v>
      </c>
      <c r="B1202" s="3">
        <v>1.0</v>
      </c>
      <c r="C1202" s="3">
        <v>1.0</v>
      </c>
      <c r="D1202" s="3">
        <v>1.0</v>
      </c>
      <c r="E1202" s="3" t="s">
        <v>1205</v>
      </c>
      <c r="F1202" s="3" t="str">
        <f>IFERROR(__xludf.DUMMYFUNCTION("GOOGLETRANSLATE(E1202,""nl"",""en"")"),"It is written from the main character in the I form. The story is at once compelling and exciting. Tension is running very slowly. The book is hard to put aside. I really sympathized with the protagonist. The end I found very surprising and the perpetrato"&amp;"r, I saw it coming. Therefore it is a very good book!")</f>
        <v>It is written from the main character in the I form. The story is at once compelling and exciting. Tension is running very slowly. The book is hard to put aside. I really sympathized with the protagonist. The end I found very surprising and the perpetrator, I saw it coming. Therefore it is a very good book!</v>
      </c>
    </row>
    <row r="1203" ht="15.75" customHeight="1">
      <c r="A1203" s="1">
        <v>1201.0</v>
      </c>
      <c r="B1203" s="3">
        <v>0.0</v>
      </c>
      <c r="C1203" s="3">
        <v>0.0</v>
      </c>
      <c r="D1203" s="3">
        <v>0.0</v>
      </c>
      <c r="E1203" s="3" t="s">
        <v>1206</v>
      </c>
      <c r="F1203" s="3" t="str">
        <f>IFERROR(__xludf.DUMMYFUNCTION("GOOGLETRANSLATE(E1203,""nl"",""en"")"),"I had expected a very different kind of book. At first fascinated hetnog well but as the end of the book neared the echtTE was unbelievable. A touch of the paranormal I do like but ikvond this really to much. And then the end of the book, I understand erg"&amp;"een spluttering but that's probably just me. Unfortunately a misserdit!")</f>
        <v>I had expected a very different kind of book. At first fascinated hetnog well but as the end of the book neared the echtTE was unbelievable. A touch of the paranormal I do like but ikvond this really to much. And then the end of the book, I understand ergeen spluttering but that's probably just me. Unfortunately a misserdit!</v>
      </c>
    </row>
    <row r="1204" ht="15.75" customHeight="1">
      <c r="A1204" s="1">
        <v>1202.0</v>
      </c>
      <c r="B1204" s="3">
        <v>1.0</v>
      </c>
      <c r="C1204" s="3">
        <v>1.0</v>
      </c>
      <c r="D1204" s="3">
        <v>1.0</v>
      </c>
      <c r="E1204" s="3" t="s">
        <v>1207</v>
      </c>
      <c r="F1204" s="3" t="str">
        <f>IFERROR(__xludf.DUMMYFUNCTION("GOOGLETRANSLATE(E1204,""nl"",""en"")"),"Stories in the recognizable writing style of Jos Brink. ""I've really ever hung half a day up my iron Hilda and produced nothing more than a white sheet of typewriter paper. Yeah, dad still ticking on an old wood-burning Triumph and will do so also. ""Man"&amp;"y stories breathe now nostalgia. But just as many stories were too good to find their place at this time. Writing style course here and there dated, but so nice read. Wistful, sometimes such simple but beautiful words as used in our language into the back"&amp;"ground disappear. I agree with the words on the back of this booklet, I enjoying chapter tasted chapter of the wonderful stories .")</f>
        <v>Stories in the recognizable writing style of Jos Brink. "I've really ever hung half a day up my iron Hilda and produced nothing more than a white sheet of typewriter paper. Yeah, dad still ticking on an old wood-burning Triumph and will do so also. "Many stories breathe now nostalgia. But just as many stories were too good to find their place at this time. Writing style course here and there dated, but so nice read. Wistful, sometimes such simple but beautiful words as used in our language into the background disappear. I agree with the words on the back of this booklet, I enjoying chapter tasted chapter of the wonderful stories .</v>
      </c>
    </row>
    <row r="1205" ht="15.75" customHeight="1">
      <c r="A1205" s="1">
        <v>1203.0</v>
      </c>
      <c r="B1205" s="3">
        <v>0.0</v>
      </c>
      <c r="C1205" s="3">
        <v>0.0</v>
      </c>
      <c r="D1205" s="3">
        <v>0.0</v>
      </c>
      <c r="E1205" s="3" t="s">
        <v>1208</v>
      </c>
      <c r="F1205" s="3" t="str">
        <f>IFERROR(__xludf.DUMMYFUNCTION("GOOGLETRANSLATE(E1205,""nl"",""en"")"),"I had never read anything by this author, who is praised as today's leading standard-bearer of the greatest epics Dickensian. If Dickens fan, I began therefore finally once again this boek.Om soon discover that Irving has indeed far from a concise writing"&amp;" style. What hot! I would say an über-maximalist style, with Irving the best in his element seems endless rippling stories, and then also with the least possible delay (lines white or, worse, a new chapter) .Nou would not be so bad but then Irving must ha"&amp;"ve a compelling story to tell. And that is quite difficult to find among all those words. The story revolves around the friendship between youthful narrator Johnny titled hero: a quirky little boy with rather shrill voice (whose words appear in the book c"&amp;"onsistently IN CAPITALS). For example, we read how Owen's Christmas play at school to move his hand, so that he may interpret the starring role of the Infant Jesus in the manger. Very witty all perhaps, but then again not so particular should take hundred"&amp;"s of pages about lezen.Wat the book than interesting that Owen, in his role of Spirit of the Future in the theatrical production of Dickens' Christmas Carol, his own death provided. It determines his life, Owen is going to feel even an instrument of God ("&amp;"yes, very much in this book about faith), for the one heroic deed that he will die. Which is what eventually happens. In itself a tantalizing idea, but in my opinion not enough to condone all these words. Therefore -unfortunately- no more than a mediocre "&amp;"book for me ...")</f>
        <v>I had never read anything by this author, who is praised as today's leading standard-bearer of the greatest epics Dickensian. If Dickens fan, I began therefore finally once again this boek.Om soon discover that Irving has indeed far from a concise writing style. What hot! I would say an über-maximalist style, with Irving the best in his element seems endless rippling stories, and then also with the least possible delay (lines white or, worse, a new chapter) .Nou would not be so bad but then Irving must have a compelling story to tell. And that is quite difficult to find among all those words. The story revolves around the friendship between youthful narrator Johnny titled hero: a quirky little boy with rather shrill voice (whose words appear in the book consistently IN CAPITALS). For example, we read how Owen's Christmas play at school to move his hand, so that he may interpret the starring role of the Infant Jesus in the manger. Very witty all perhaps, but then again not so particular should take hundreds of pages about lezen.Wat the book than interesting that Owen, in his role of Spirit of the Future in the theatrical production of Dickens' Christmas Carol, his own death provided. It determines his life, Owen is going to feel even an instrument of God (yes, very much in this book about faith), for the one heroic deed that he will die. Which is what eventually happens. In itself a tantalizing idea, but in my opinion not enough to condone all these words. Therefore -unfortunately- no more than a mediocre book for me ...</v>
      </c>
    </row>
    <row r="1206" ht="15.75" customHeight="1">
      <c r="A1206" s="1">
        <v>1204.0</v>
      </c>
      <c r="B1206" s="3">
        <v>1.0</v>
      </c>
      <c r="C1206" s="3">
        <v>1.0</v>
      </c>
      <c r="D1206" s="3">
        <v>1.0</v>
      </c>
      <c r="E1206" s="3" t="s">
        <v>1209</v>
      </c>
      <c r="F1206" s="3" t="str">
        <f>IFERROR(__xludf.DUMMYFUNCTION("GOOGLETRANSLATE(E1206,""nl"",""en"")"),"Sharp Objects, a thriller of American journalist Gillian Flynn. The critical acclaim showered me and gave me a positive feeling to start this book. Anxiously I turned the first page and I'm not able stoppen.De woman The Wire the best find ever to appear a"&amp;"s a child nothing better then saw Psycho, Alien and Bonnie and Clyde and the author of the thriller Sharp Objects is none other than Gillian Flynn. American crime writer wrote six years ago thriller Sharp Objects, in English known as Sharp Objects. She wo"&amp;"n the book ""New Blood Dagger Fiction"" for best debut. About the title of the book can be discussed. I think the Dutch title less catchy than the original, but Sharp Objects surrounded not the whole story. Here it is just about the time Camille, the main"&amp;" character, feels an inner urge to hurt themselves, cut themselves. The title Sharp Objects first turn on the wrong track reader for the characters, especially poor women, is there anywhere hatred in their eyes and they can no longer love. It is so far dr"&amp;"iven that if you love someone it's all fake and do everything for your own interests. What she and her book will make clear that not every woman sweet and sincere, the female sex that almost takes half the world's population consuming is deep down badly. "&amp;"What matters is that we women for so many years our girl power development are concerned, as to one level we have become almost a parody of ourselves that no space has been to acknowledge our dark side. And dark sides are important. This quote comes from "&amp;"Gillian Flynn, and she is right! The woman is always presented as weak, but Flynn proves tegendeel.In her book Sharp Objects murdered two young girls. They were both found and it was established that there was no evidence of sexual abuse, but what the per"&amp;"petrator did do with his victims was pulling their choosing. The main character, the journalist Camille, returns to her hometown for her work because she has to write an article about this murder. She faces back after all those years with her past. She me"&amp;"ets her half sister Amma and pull for a while with her mother, Adora. The police suspected that the perpetrator of the male sex was pulling teeth because it is hard work. Camillie should look for the truth and let many people's mouths openvallen.In articl"&amp;"e Flynn described himself as an innocent girl that was not sweet. This could have to do with the fact that as a child she uitrookte like ants in the summer and argued spinning or they'd played a game in which said an ugly woman and she was terrorized her "&amp;"nieces. So there is ever since she was little bad karaktertje her. The link with the book and her childhood include Amma liked to watch pigs slaughtered, Camille mutilated herself, the mother who made her daughter sick so she would get love from them, wha"&amp;"t does not correspond to the book is the relationship with their parents. Cammille and Amma had not youth that they had dreamed of. Adora was a terrible man her daughters always gave pills to make them sick, so she killed Amma. Adora thought only of himse"&amp;"lf. She was disturbed, quite natural that her daughters had a huge dislike of her. Flynn did have a good childhood. She received from her mother and father, the two most important elements in her life: literature and film.Het book reads very smoothly. She"&amp;" does not use many difficult words so that it enjoyable and easy read. The story is written in the form of the I-narrator belevende which makes it very interesting for the reader, that I myself certainly encountered. The book was divided up into chapters "&amp;"so that the author could easily play with time and place. The theme of the book is Camille searches for the killer and so faces have read this book with a lot of fun with her verleden.Ik. Before I knew very well I was on the last page had arrived and that"&amp;"'s a good sign! Flynn has a smooth writing style and it is a well-conceived story that I could not stop reading. The life of the main character, in the course of the story visible and I really felt I knew everything about her. I could also identify with t"&amp;"he story which made it only more interesting. It was like I was into the story and it went in search of the culprit, I have to admit that I completely wrong SAT. This is not negative because it means that you have until the last reading to find out who pr"&amp;"ecisely that person is that everyone has a terrible aversion. It was a surprising and closed end. I'm definitely a book by Gillian Flynn read because I am completely captivated by her personality and schrijfstijl.Ik, almost alone novels have on my bookshe"&amp;"lf, was afraid of this genre I would like. That fear was not necessary. There is no world of thriller books opened up for me but I enjoyed it! It was a book which I would like to read some more. Keep them coming!")</f>
        <v>Sharp Objects, a thriller of American journalist Gillian Flynn. The critical acclaim showered me and gave me a positive feeling to start this book. Anxiously I turned the first page and I'm not able stoppen.De woman The Wire the best find ever to appear as a child nothing better then saw Psycho, Alien and Bonnie and Clyde and the author of the thriller Sharp Objects is none other than Gillian Flynn. American crime writer wrote six years ago thriller Sharp Objects, in English known as Sharp Objects. She won the book "New Blood Dagger Fiction" for best debut. About the title of the book can be discussed. I think the Dutch title less catchy than the original, but Sharp Objects surrounded not the whole story. Here it is just about the time Camille, the main character, feels an inner urge to hurt themselves, cut themselves. The title Sharp Objects first turn on the wrong track reader for the characters, especially poor women, is there anywhere hatred in their eyes and they can no longer love. It is so far driven that if you love someone it's all fake and do everything for your own interests. What she and her book will make clear that not every woman sweet and sincere, the female sex that almost takes half the world's population consuming is deep down badly. What matters is that we women for so many years our girl power development are concerned, as to one level we have become almost a parody of ourselves that no space has been to acknowledge our dark side. And dark sides are important. This quote comes from Gillian Flynn, and she is right! The woman is always presented as weak, but Flynn proves tegendeel.In her book Sharp Objects murdered two young girls. They were both found and it was established that there was no evidence of sexual abuse, but what the perpetrator did do with his victims was pulling their choosing. The main character, the journalist Camille, returns to her hometown for her work because she has to write an article about this murder. She faces back after all those years with her past. She meets her half sister Amma and pull for a while with her mother, Adora. The police suspected that the perpetrator of the male sex was pulling teeth because it is hard work. Camillie should look for the truth and let many people's mouths openvallen.In article Flynn described himself as an innocent girl that was not sweet. This could have to do with the fact that as a child she uitrookte like ants in the summer and argued spinning or they'd played a game in which said an ugly woman and she was terrorized her nieces. So there is ever since she was little bad karaktertje her. The link with the book and her childhood include Amma liked to watch pigs slaughtered, Camille mutilated herself, the mother who made her daughter sick so she would get love from them, what does not correspond to the book is the relationship with their parents. Cammille and Amma had not youth that they had dreamed of. Adora was a terrible man her daughters always gave pills to make them sick, so she killed Amma. Adora thought only of himself. She was disturbed, quite natural that her daughters had a huge dislike of her. Flynn did have a good childhood. She received from her mother and father, the two most important elements in her life: literature and film.Het book reads very smoothly. She does not use many difficult words so that it enjoyable and easy read. The story is written in the form of the I-narrator belevende which makes it very interesting for the reader, that I myself certainly encountered. The book was divided up into chapters so that the author could easily play with time and place. The theme of the book is Camille searches for the killer and so faces have read this book with a lot of fun with her verleden.Ik. Before I knew very well I was on the last page had arrived and that's a good sign! Flynn has a smooth writing style and it is a well-conceived story that I could not stop reading. The life of the main character, in the course of the story visible and I really felt I knew everything about her. I could also identify with the story which made it only more interesting. It was like I was into the story and it went in search of the culprit, I have to admit that I completely wrong SAT. This is not negative because it means that you have until the last reading to find out who precisely that person is that everyone has a terrible aversion. It was a surprising and closed end. I'm definitely a book by Gillian Flynn read because I am completely captivated by her personality and schrijfstijl.Ik, almost alone novels have on my bookshelf, was afraid of this genre I would like. That fear was not necessary. There is no world of thriller books opened up for me but I enjoyed it! It was a book which I would like to read some more. Keep them coming!</v>
      </c>
    </row>
    <row r="1207" ht="15.75" customHeight="1">
      <c r="A1207" s="1">
        <v>1205.0</v>
      </c>
      <c r="B1207" s="3">
        <v>1.0</v>
      </c>
      <c r="C1207" s="3">
        <v>1.0</v>
      </c>
      <c r="D1207" s="3">
        <v>1.0</v>
      </c>
      <c r="E1207" s="3" t="s">
        <v>1210</v>
      </c>
      <c r="F1207" s="3" t="str">
        <f>IFERROR(__xludf.DUMMYFUNCTION("GOOGLETRANSLATE(E1207,""nl"",""en"")"),"Very nice book, interesting story. Brilliant characters with distinct personalities and also reasonably credible. The setting is not very special, but it worked out well. The story goes so natural, you are drawn into it. The end is as surprising.")</f>
        <v>Very nice book, interesting story. Brilliant characters with distinct personalities and also reasonably credible. The setting is not very special, but it worked out well. The story goes so natural, you are drawn into it. The end is as surprising.</v>
      </c>
    </row>
    <row r="1208" ht="15.75" customHeight="1">
      <c r="A1208" s="1">
        <v>1206.0</v>
      </c>
      <c r="B1208" s="3">
        <v>1.0</v>
      </c>
      <c r="C1208" s="3">
        <v>1.0</v>
      </c>
      <c r="D1208" s="3">
        <v>1.0</v>
      </c>
      <c r="E1208" s="3" t="s">
        <v>1211</v>
      </c>
      <c r="F1208" s="3" t="str">
        <f>IFERROR(__xludf.DUMMYFUNCTION("GOOGLETRANSLATE(E1208,""nl"",""en"")"),"Under Influence, the debut novel by Tamara Onos me pleasantly surprised.The story is the story Havikerwaard.Waar the whole place in Gelderland natural passes, is described in detail in previous reviews, so I'm going to show my findings here this stunning "&amp;"debut Tamara Onos.Haar writing style is quite pleasing. Read easily without difficult passages, and pretty short chapters make me read many fine hours have genoten.Renske the main character is well developed and so defined that no woman is diemet will foo"&amp;"l around and fooling you can maken.Een beautiful structure of the story where you from start to finish sucked wordt.Er is no boring stretch between. Once you start, it's hard on the side to leggen.De cover is quite separate. only seems to consist of some "&amp;"reeds, with the back flap of a bird erbij.Maar if you are reading the book, you'll find out that nothing is what it seems, and the cover story completely 100% past.Het is a fantastic book that I would recommend to everyone to thank lezen.Met thrillers wom"&amp;"an who asked me to read this book on the occasion.")</f>
        <v>Under Influence, the debut novel by Tamara Onos me pleasantly surprised.The story is the story Havikerwaard.Waar the whole place in Gelderland natural passes, is described in detail in previous reviews, so I'm going to show my findings here this stunning debut Tamara Onos.Haar writing style is quite pleasing. Read easily without difficult passages, and pretty short chapters make me read many fine hours have genoten.Renske the main character is well developed and so defined that no woman is diemet will fool around and fooling you can maken.Een beautiful structure of the story where you from start to finish sucked wordt.Er is no boring stretch between. Once you start, it's hard on the side to leggen.De cover is quite separate. only seems to consist of some reeds, with the back flap of a bird erbij.Maar if you are reading the book, you'll find out that nothing is what it seems, and the cover story completely 100% past.Het is a fantastic book that I would recommend to everyone to thank lezen.Met thrillers woman who asked me to read this book on the occasion.</v>
      </c>
    </row>
    <row r="1209" ht="15.75" customHeight="1">
      <c r="A1209" s="1">
        <v>1207.0</v>
      </c>
      <c r="B1209" s="3">
        <v>1.0</v>
      </c>
      <c r="C1209" s="3">
        <v>1.0</v>
      </c>
      <c r="D1209" s="3">
        <v>1.0</v>
      </c>
      <c r="E1209" s="3" t="s">
        <v>1212</v>
      </c>
      <c r="F1209" s="3" t="str">
        <f>IFERROR(__xludf.DUMMYFUNCTION("GOOGLETRANSLATE(E1209,""nl"",""en"")"),"Wow. Through this book, I just got the chills when reading. So deep is get sucked into this story. You live your way in, and it's really hard to put this book away and do something else. The story is very exciting, unpredictable and delightfully smooth. T"&amp;"he book is ""told"" through different characters. Certainly the pieces written from the point of the perpetrator are so well done that really anyone can be! You will be put on duty astray!")</f>
        <v>Wow. Through this book, I just got the chills when reading. So deep is get sucked into this story. You live your way in, and it's really hard to put this book away and do something else. The story is very exciting, unpredictable and delightfully smooth. The book is "told" through different characters. Certainly the pieces written from the point of the perpetrator are so well done that really anyone can be! You will be put on duty astray!</v>
      </c>
    </row>
    <row r="1210" ht="15.75" customHeight="1">
      <c r="A1210" s="1">
        <v>1208.0</v>
      </c>
      <c r="B1210" s="3">
        <v>0.0</v>
      </c>
      <c r="C1210" s="3">
        <v>0.0</v>
      </c>
      <c r="D1210" s="3">
        <v>1.0</v>
      </c>
      <c r="E1210" s="3" t="s">
        <v>1213</v>
      </c>
      <c r="F1210" s="3" t="str">
        <f>IFERROR(__xludf.DUMMYFUNCTION("GOOGLETRANSLATE(E1210,""nl"",""en"")"),"The beginning of the fifteenth book by John Sandford Lucas Davenport is really very promising. The murder of a Russian man, the pursuit of the murderer on a casual existing tramp and as icing on the cake hilarious moments with Weatherford, wife of Davenpo"&amp;"rt, who knows how to ride in ruins 80 kilometers per hour the garage. Because according to her fast enough open court that no one get it into his head to dare the female blunderer to tell the truth about her crazy driving behavior. But when you as a reade"&amp;"r then a good furrow, with the gunpoint is actually already over. More than half of the book you feel you up to your ankles in thick syrup walking around in a story that is no longer moving to discover. Only with a lot of will power and determination come"&amp;" you still progressing slowly and you should really do your best to still discover something of consistency in words and phrases. And just when this might seem to succeed, the story is completely as the well-known fizzled. John Sandford is with his series"&amp;" about Lucas Davenport at a dead end landed and it is still questionable whether he is able to tide keren.Het center of gunpoint the murder of a Russian man in the port of Duluth. Since the victim important connections in their home country, the FBI put u"&amp;"nder pressure to come up with an offender as soon as possible. To support this process, the Russian agent sent Nadya Kalin Lucas Davenport and gets the job to work with her to investigate the situation. Shortly a second murder is later committed this time"&amp;" on an innocent tramp and, it is suspected that there is a connection between the two victims must exist. Davenport quickly get proof that a great political jousting is ongoing and that Nadya Kalin not just a foreign policewoman is.Alle ingredients seem t"&amp;"hus present a good and entertaining story, but the truth is sadly different. Sandford will not let each other all the elements together to connect and quickly drowns the book incredibility and the reader is prey to total despair. Dozens of pages long ther"&amp;"e is nowhere even discover a common thread and give all the action scenes a forced and perfunctory sense. The normally present charisma Lucas Davenport is also almost never really find out, which only contributes to the overall middelmatigheid.Ooit was an"&amp;" unprecedented pleasure to read the book by John Sandford and especially when Davenport was still an ordinary policeman, was this series on a very high level. Even when Davenport promotion began to make the quality of the stories was good to excellent and"&amp;" thanks to characters like Clara Rinker (especially Grim Struggle) saw Sandford regularly opportunity are stories of fresh blood to provide new elements. But unnoticed Lucas Davenport started getting to be fewer police and more and more a sort of extensio"&amp;"n of the administrative power, a role he himself years ago would have detested. It is almost impossible in the current Davenport recognize same man a few years ago and it is sad to note that his particular identity as hard and creative law enforcement is "&amp;"almost completely lost. Not that the book by John Sandford now nothing more proposals, but the fact is that they are qualitatively not be compared with, say, the first ten titles that have appeared of him. Where Lucas Davenport as the center of the series"&amp;" seems to be relegated to a fairly colorless character who seems able to little more than bumping along on its own outdated reputation.")</f>
        <v>The beginning of the fifteenth book by John Sandford Lucas Davenport is really very promising. The murder of a Russian man, the pursuit of the murderer on a casual existing tramp and as icing on the cake hilarious moments with Weatherford, wife of Davenport, who knows how to ride in ruins 80 kilometers per hour the garage. Because according to her fast enough open court that no one get it into his head to dare the female blunderer to tell the truth about her crazy driving behavior. But when you as a reader then a good furrow, with the gunpoint is actually already over. More than half of the book you feel you up to your ankles in thick syrup walking around in a story that is no longer moving to discover. Only with a lot of will power and determination come you still progressing slowly and you should really do your best to still discover something of consistency in words and phrases. And just when this might seem to succeed, the story is completely as the well-known fizzled. John Sandford is with his series about Lucas Davenport at a dead end landed and it is still questionable whether he is able to tide keren.Het center of gunpoint the murder of a Russian man in the port of Duluth. Since the victim important connections in their home country, the FBI put under pressure to come up with an offender as soon as possible. To support this process, the Russian agent sent Nadya Kalin Lucas Davenport and gets the job to work with her to investigate the situation. Shortly a second murder is later committed this time on an innocent tramp and, it is suspected that there is a connection between the two victims must exist. Davenport quickly get proof that a great political jousting is ongoing and that Nadya Kalin not just a foreign policewoman is.Alle ingredients seem thus present a good and entertaining story, but the truth is sadly different. Sandford will not let each other all the elements together to connect and quickly drowns the book incredibility and the reader is prey to total despair. Dozens of pages long there is nowhere even discover a common thread and give all the action scenes a forced and perfunctory sense. The normally present charisma Lucas Davenport is also almost never really find out, which only contributes to the overall middelmatigheid.Ooit was an unprecedented pleasure to read the book by John Sandford and especially when Davenport was still an ordinary policeman, was this series on a very high level. Even when Davenport promotion began to make the quality of the stories was good to excellent and thanks to characters like Clara Rinker (especially Grim Struggle) saw Sandford regularly opportunity are stories of fresh blood to provide new elements. But unnoticed Lucas Davenport started getting to be fewer police and more and more a sort of extension of the administrative power, a role he himself years ago would have detested. It is almost impossible in the current Davenport recognize same man a few years ago and it is sad to note that his particular identity as hard and creative law enforcement is almost completely lost. Not that the book by John Sandford now nothing more proposals, but the fact is that they are qualitatively not be compared with, say, the first ten titles that have appeared of him. Where Lucas Davenport as the center of the series seems to be relegated to a fairly colorless character who seems able to little more than bumping along on its own outdated reputation.</v>
      </c>
    </row>
    <row r="1211" ht="15.75" customHeight="1">
      <c r="A1211" s="1">
        <v>1209.0</v>
      </c>
      <c r="B1211" s="3">
        <v>0.0</v>
      </c>
      <c r="C1211" s="3">
        <v>0.0</v>
      </c>
      <c r="D1211" s="3">
        <v>0.0</v>
      </c>
      <c r="E1211" s="3" t="s">
        <v>1214</v>
      </c>
      <c r="F1211" s="3" t="str">
        <f>IFERROR(__xludf.DUMMYFUNCTION("GOOGLETRANSLATE(E1211,""nl"",""en"")"),"The book began and fun until the last chapter is an exciting book, however, I regret that there is no end .. What a downer.")</f>
        <v>The book began and fun until the last chapter is an exciting book, however, I regret that there is no end .. What a downer.</v>
      </c>
    </row>
    <row r="1212" ht="15.75" customHeight="1">
      <c r="A1212" s="1">
        <v>1210.0</v>
      </c>
      <c r="B1212" s="3">
        <v>0.0</v>
      </c>
      <c r="C1212" s="3">
        <v>0.0</v>
      </c>
      <c r="D1212" s="3">
        <v>0.0</v>
      </c>
      <c r="E1212" s="3" t="s">
        <v>1215</v>
      </c>
      <c r="F1212" s="3" t="str">
        <f>IFERROR(__xludf.DUMMYFUNCTION("GOOGLETRANSLATE(E1212,""nl"",""en"")"),"Maybe it's the genre, perhaps the target audience (young adults) but this book is not for me. It is well written, although I think the language a bit forced. Eg Layers exciting but overall remains hetoppervlakkig and you will never really involved with th"&amp;"e protagonist, Boy 7. Well read. The end is beyond me. Or is datjuist intended?")</f>
        <v>Maybe it's the genre, perhaps the target audience (young adults) but this book is not for me. It is well written, although I think the language a bit forced. Eg Layers exciting but overall remains hetoppervlakkig and you will never really involved with the protagonist, Boy 7. Well read. The end is beyond me. Or is datjuist intended?</v>
      </c>
    </row>
    <row r="1213" ht="15.75" customHeight="1">
      <c r="A1213" s="1">
        <v>1211.0</v>
      </c>
      <c r="B1213" s="3">
        <v>0.0</v>
      </c>
      <c r="C1213" s="3">
        <v>0.0</v>
      </c>
      <c r="D1213" s="3">
        <v>0.0</v>
      </c>
      <c r="E1213" s="3" t="s">
        <v>1216</v>
      </c>
      <c r="F1213" s="3" t="str">
        <f>IFERROR(__xludf.DUMMYFUNCTION("GOOGLETRANSLATE(E1213,""nl"",""en"")"),"Quite a nice book, but no thriller that I ended up on the edge of my seat ... The atmosphere drawing remains quite superficial, the characters are not really developed and the plot is not very surprising. Halfway through the book, you get the story from a"&amp;"ny direction and is a real thriller then you are surprised by an unexpected turn of events, but that is not the case here. Quite predictably so. There is however a secondary plotje 'in the story (threatening letters and burglary) but that there is still t"&amp;"oo much with the hair to fend convincing work.")</f>
        <v>Quite a nice book, but no thriller that I ended up on the edge of my seat ... The atmosphere drawing remains quite superficial, the characters are not really developed and the plot is not very surprising. Halfway through the book, you get the story from any direction and is a real thriller then you are surprised by an unexpected turn of events, but that is not the case here. Quite predictably so. There is however a secondary plotje 'in the story (threatening letters and burglary) but that there is still too much with the hair to fend convincing work.</v>
      </c>
    </row>
    <row r="1214" ht="15.75" customHeight="1">
      <c r="A1214" s="1">
        <v>1212.0</v>
      </c>
      <c r="B1214" s="3">
        <v>1.0</v>
      </c>
      <c r="C1214" s="3">
        <v>1.0</v>
      </c>
      <c r="D1214" s="3">
        <v>1.0</v>
      </c>
      <c r="E1214" s="3" t="s">
        <v>1217</v>
      </c>
      <c r="F1214" s="3" t="str">
        <f>IFERROR(__xludf.DUMMYFUNCTION("GOOGLETRANSLATE(E1214,""nl"",""en"")"),"Highly successful debut of the Scandinavian duo! A story is very carefully constructed to be illuminated from different angles. It is not just a thriller in which the police followed on her way to the perpetrator of the murder. Much attention is given to "&amp;"all persons involved in the crime and its fine is explained in detail why someone kills or killed wordt.De police from different countries join forces to call for a halt to the global flow of murders. The Internet is a wonderful medium, but as with many t"&amp;"hings you can do great harm but also ..... BTW very nice nod to another Scandinavian writer when Jacob Colt consider why writers do not even show up for a police officer who are not so ' n lonely loser separated and waiting for his only daughter calls onc"&amp;"e but more if he:. happily married and happy with his work :-) for me, the authors may very quickly come up with a new book on the up!")</f>
        <v>Highly successful debut of the Scandinavian duo! A story is very carefully constructed to be illuminated from different angles. It is not just a thriller in which the police followed on her way to the perpetrator of the murder. Much attention is given to all persons involved in the crime and its fine is explained in detail why someone kills or killed wordt.De police from different countries join forces to call for a halt to the global flow of murders. The Internet is a wonderful medium, but as with many things you can do great harm but also ..... BTW very nice nod to another Scandinavian writer when Jacob Colt consider why writers do not even show up for a police officer who are not so ' n lonely loser separated and waiting for his only daughter calls once but more if he:. happily married and happy with his work :-) for me, the authors may very quickly come up with a new book on the up!</v>
      </c>
    </row>
    <row r="1215" ht="15.75" customHeight="1">
      <c r="A1215" s="1">
        <v>1213.0</v>
      </c>
      <c r="B1215" s="3">
        <v>1.0</v>
      </c>
      <c r="C1215" s="3">
        <v>0.0</v>
      </c>
      <c r="D1215" s="3">
        <v>1.0</v>
      </c>
      <c r="E1215" s="3" t="s">
        <v>1218</v>
      </c>
      <c r="F1215" s="3" t="str">
        <f>IFERROR(__xludf.DUMMYFUNCTION("GOOGLETRANSLATE(E1215,""nl"",""en"")"),"Michael, a doctoral student who has just filed with the ax, is married to Hella. Together they have a daughter, Yvonne. They live in a residential area in an unnamed provincial town in the Netherlands. Hella wants to bring to work as a remedial teacher, M"&amp;"ichael wants to teach. Neither will a suitable job (crisis 80s!). While Hella fruitless waiting for a letter with a job offer, Michael kills his time as president of a neighborhood committee that the goal to scrap a sports hall which creates nuisance in t"&amp;"he neighborhood. Gradually he will forget about this project because of a lack of interest. He wants to be more consistent with his wife and daughter engaged after his relationship with Emmy leaked Hella. The couple is recovering node of this nature break"&amp;" in their marriage. Hella has -on a visit to Claire, her sister who had something in Africa woont- (revenge?) With a black? In any event, her former relationship with Id, Michiels brother, the couple breaks often. Hella is also busy with processing the de"&amp;"ath of her mother. They come with difficulty away from her. Her father and sister, who has just returned -without her husband Oscar from Africa, have less trouble to take to the thread of their lives. Even more, now her father appears to have -finally- cl"&amp;"ear the path to contact again his childhood love Conny. Furthermore, it is not clear whether Oscar and Claire longer form a couple ... Oscar would be under the guise of lost travel bags (temporarily) left, but challenges in the story not so op.En is in th"&amp;"e fall will be wonderful everyone on his island, swallowed by his own pursuits and headaches. The hall is the complete real obstacle in the way of the happiness of the residents, but generalization is the symbol for the obstacle in the lives of the protag"&amp;"onists: unemployment Hella and Michael, the adultery of Michiel and Hella ( also in Africa?), the coldness with which her father handled the death of mom, the rift between Claire and Oscar ... only Yvonne seems carefree through the story cycle (literally!"&amp;"). it remains a dreamy while sweltering story where a feeling of emptiness / vacuity is permanent. The story gets a latent tension, however, does not end in a climax, but open-ended. The relationships and the feelings of the characters in this novel someh"&amp;"ow more important than the events. For those who like psychological novels ...")</f>
        <v>Michael, a doctoral student who has just filed with the ax, is married to Hella. Together they have a daughter, Yvonne. They live in a residential area in an unnamed provincial town in the Netherlands. Hella wants to bring to work as a remedial teacher, Michael wants to teach. Neither will a suitable job (crisis 80s!). While Hella fruitless waiting for a letter with a job offer, Michael kills his time as president of a neighborhood committee that the goal to scrap a sports hall which creates nuisance in the neighborhood. Gradually he will forget about this project because of a lack of interest. He wants to be more consistent with his wife and daughter engaged after his relationship with Emmy leaked Hella. The couple is recovering node of this nature break in their marriage. Hella has -on a visit to Claire, her sister who had something in Africa woont- (revenge?) With a black? In any event, her former relationship with Id, Michiels brother, the couple breaks often. Hella is also busy with processing the death of her mother. They come with difficulty away from her. Her father and sister, who has just returned -without her husband Oscar from Africa, have less trouble to take to the thread of their lives. Even more, now her father appears to have -finally- clear the path to contact again his childhood love Conny. Furthermore, it is not clear whether Oscar and Claire longer form a couple ... Oscar would be under the guise of lost travel bags (temporarily) left, but challenges in the story not so op.En is in the fall will be wonderful everyone on his island, swallowed by his own pursuits and headaches. The hall is the complete real obstacle in the way of the happiness of the residents, but generalization is the symbol for the obstacle in the lives of the protagonists: unemployment Hella and Michael, the adultery of Michiel and Hella ( also in Africa?), the coldness with which her father handled the death of mom, the rift between Claire and Oscar ... only Yvonne seems carefree through the story cycle (literally!). it remains a dreamy while sweltering story where a feeling of emptiness / vacuity is permanent. The story gets a latent tension, however, does not end in a climax, but open-ended. The relationships and the feelings of the characters in this novel somehow more important than the events. For those who like psychological novels ...</v>
      </c>
    </row>
    <row r="1216" ht="15.75" customHeight="1">
      <c r="A1216" s="1">
        <v>1214.0</v>
      </c>
      <c r="B1216" s="3">
        <v>1.0</v>
      </c>
      <c r="C1216" s="3">
        <v>1.0</v>
      </c>
      <c r="D1216" s="3">
        <v>1.0</v>
      </c>
      <c r="E1216" s="3" t="s">
        <v>1219</v>
      </c>
      <c r="F1216" s="3" t="str">
        <f>IFERROR(__xludf.DUMMYFUNCTION("GOOGLETRANSLATE(E1216,""nl"",""en"")"),"The auteurA.F.Th. van der Heijden (1951) debuted in 1978 under the pseudonym Patrizio Canaponi the stories A gondola in the Herengracht, immediately won the Anton Wachter Prize. He has many great titles to his name. Many were distinguished. Known works ar"&amp;"e: Tonio, the toothless time. Beautiful lie dead is his latest roman.Het story through the blurb beautiful death are inspired by the ""murder of the Russian journalist Arkady Babchenko. According to police in Ukraine Babchenko was shot at his apartment in"&amp;" Kiev in the back and he was bleeding discovered by his wife. It soon became the murder of journalist however scene to be put by the secret police in arresting an attempt Russian assassins who in gemunt.Van der Heijden had life based the life of his chara"&amp;"cter Grigori Moerasjko loosely that Babchenko . The character Moerajsko that his newspaper bringing down 'flight MX17 examines appears to have colluded with the Ukrainian secret service to deceive the Russians. To attack this reason, colleagues and loved "&amp;"him massively. rejected by everyone and leave Moerasjko returns to Russia as fearless its investigation into the circumstances of the disaster continues to zetten.De wonderful writing style is one of the most beautiful element income cover is dark and I h"&amp;"ad to first look closely into what it suggested, there is a swan with his head straight ahead. The title fits nicely with the story and the special event. who made so much noise. The narrative perspective is the I-form. The sentence-building is beautiful "&amp;"and evocative. When open the book you read part one, this is about Nathan, he is a journalist and lives an important meeting. It is not even started yet and he looks forward to his friend Gregory who is an investigative journalist. That should be here too"&amp;", but is still nowhere in sight. Then, a communication has just been found dead Grigori and killed by an attack. Nathan did not hesitate and travels to Yulia, Grig's wife, and her two children. Then we go into the second part. The narrative perspective ti"&amp;"lts. And that's cleverly done. Grigori Nathan has left a document, he tells him his side of the story and the reader comes as his life inside. He writes to change the world. Only at what price? The real truth and gevaarVan der Heijden has a beautiful and "&amp;"strong writing style. Sometimes visual and poetic. Characters are well explained Grigory, now experienced in the forties, already has two wars. He may have been because of the sense of justice. (Evil fight with the pen.) The Dutch Natan and Russian Grigor"&amp;"i are friends with the same passion: to tell the truth to the world. After the crash of the MX17, with a lot of fog is put on the line by the parties, there is only one thing and that is the truth get. Grig bites firmly herein. Of course, not everyone is "&amp;"pleased with, and controlled he must also watch over his shoulder, if everything is in order. Until the danger is so great that he fled with his family to Kiev (Ukraine) .Gaat pure love and truth finding it together? Van der Heijden describes various curr"&amp;"ent topics. The pure love for Yulia because it starts already. The author can describe this lovely, with beautiful poetic sections. Then the plane crash and the censorship issue. Yulia give Grig love, but also the ""drive"" to write, what should be writte"&amp;"n. Russia is here not so happy, and has its own tactics to show this. Fake News also has a place at all. What is truth and what is not? That's the big lie vraag.ConclusieMooi death is a great story, it is deep, intense and also wonderful in terms of langu"&amp;"age. Van der Heijden writes about things that are really happening and gives his own twist. It's like you can look into his head, in many senses he strays from previous cases occurred or quotes from books. It therefore took a while for it was because I wa"&amp;"nted every sentence really absorberen.Waardering 4 stars cordial greeting annette Overvoorde Birdy's Book https: //birdysboeken.blogspot.com/2018/12/afth-van-der-heijden-mooi-doodliggen.html")</f>
        <v>The auteurA.F.Th. van der Heijden (1951) debuted in 1978 under the pseudonym Patrizio Canaponi the stories A gondola in the Herengracht, immediately won the Anton Wachter Prize. He has many great titles to his name. Many were distinguished. Known works are: Tonio, the toothless time. Beautiful lie dead is his latest roman.Het story through the blurb beautiful death are inspired by the "murder of the Russian journalist Arkady Babchenko. According to police in Ukraine Babchenko was shot at his apartment in Kiev in the back and he was bleeding discovered by his wife. It soon became the murder of journalist however scene to be put by the secret police in arresting an attempt Russian assassins who in gemunt.Van der Heijden had life based the life of his character Grigori Moerasjko loosely that Babchenko . The character Moerajsko that his newspaper bringing down 'flight MX17 examines appears to have colluded with the Ukrainian secret service to deceive the Russians. To attack this reason, colleagues and loved him massively. rejected by everyone and leave Moerasjko returns to Russia as fearless its investigation into the circumstances of the disaster continues to zetten.De wonderful writing style is one of the most beautiful element income cover is dark and I had to first look closely into what it suggested, there is a swan with his head straight ahead. The title fits nicely with the story and the special event. who made so much noise. The narrative perspective is the I-form. The sentence-building is beautiful and evocative. When open the book you read part one, this is about Nathan, he is a journalist and lives an important meeting. It is not even started yet and he looks forward to his friend Gregory who is an investigative journalist. That should be here too, but is still nowhere in sight. Then, a communication has just been found dead Grigori and killed by an attack. Nathan did not hesitate and travels to Yulia, Grig's wife, and her two children. Then we go into the second part. The narrative perspective tilts. And that's cleverly done. Grigori Nathan has left a document, he tells him his side of the story and the reader comes as his life inside. He writes to change the world. Only at what price? The real truth and gevaarVan der Heijden has a beautiful and strong writing style. Sometimes visual and poetic. Characters are well explained Grigory, now experienced in the forties, already has two wars. He may have been because of the sense of justice. (Evil fight with the pen.) The Dutch Natan and Russian Grigori are friends with the same passion: to tell the truth to the world. After the crash of the MX17, with a lot of fog is put on the line by the parties, there is only one thing and that is the truth get. Grig bites firmly herein. Of course, not everyone is pleased with, and controlled he must also watch over his shoulder, if everything is in order. Until the danger is so great that he fled with his family to Kiev (Ukraine) .Gaat pure love and truth finding it together? Van der Heijden describes various current topics. The pure love for Yulia because it starts already. The author can describe this lovely, with beautiful poetic sections. Then the plane crash and the censorship issue. Yulia give Grig love, but also the "drive" to write, what should be written. Russia is here not so happy, and has its own tactics to show this. Fake News also has a place at all. What is truth and what is not? That's the big lie vraag.ConclusieMooi death is a great story, it is deep, intense and also wonderful in terms of language. Van der Heijden writes about things that are really happening and gives his own twist. It's like you can look into his head, in many senses he strays from previous cases occurred or quotes from books. It therefore took a while for it was because I wanted every sentence really absorberen.Waardering 4 stars cordial greeting annette Overvoorde Birdy's Book https: //birdysboeken.blogspot.com/2018/12/afth-van-der-heijden-mooi-doodliggen.html</v>
      </c>
    </row>
    <row r="1217" ht="15.75" customHeight="1">
      <c r="A1217" s="1">
        <v>1215.0</v>
      </c>
      <c r="B1217" s="3">
        <v>0.0</v>
      </c>
      <c r="C1217" s="3">
        <v>0.0</v>
      </c>
      <c r="D1217" s="3">
        <v>0.0</v>
      </c>
      <c r="E1217" s="3" t="s">
        <v>1220</v>
      </c>
      <c r="F1217" s="3" t="str">
        <f>IFERROR(__xludf.DUMMYFUNCTION("GOOGLETRANSLATE(E1217,""nl"",""en"")"),"This book made me waver between two opinions. On the one hand, describes almost lyrical way the affair that gets the US Dolores in England as a business residing countryman. Nicely described scenes of passion and alone interesting because in the literatur"&amp;"e of love between characters with adult children underexposed is.French ruining her book however pages long whining about how bad and unreliable men do not. This to the point you think: what a huge nag man must be. Even if you book assesses the times in w"&amp;"hich it appeared - full of feminist golf - all remains that beefing still an obstacle to fully enjoy this book.")</f>
        <v>This book made me waver between two opinions. On the one hand, describes almost lyrical way the affair that gets the US Dolores in England as a business residing countryman. Nicely described scenes of passion and alone interesting because in the literature of love between characters with adult children underexposed is.French ruining her book however pages long whining about how bad and unreliable men do not. This to the point you think: what a huge nag man must be. Even if you book assesses the times in which it appeared - full of feminist golf - all remains that beefing still an obstacle to fully enjoy this book.</v>
      </c>
    </row>
    <row r="1218" ht="15.75" customHeight="1">
      <c r="A1218" s="1">
        <v>1216.0</v>
      </c>
      <c r="B1218" s="3">
        <v>0.0</v>
      </c>
      <c r="C1218" s="3">
        <v>0.0</v>
      </c>
      <c r="D1218" s="3">
        <v>0.0</v>
      </c>
      <c r="E1218" s="3" t="s">
        <v>1221</v>
      </c>
      <c r="F1218" s="3" t="str">
        <f>IFERROR(__xludf.DUMMYFUNCTION("GOOGLETRANSLATE(E1218,""nl"",""en"")"),"Unfortunately, a setback for me.I am with Loen agree; The, in my view, failed attempt at a deeply touching story, how beautiful the idea too, remaining merely a bloated attempt.")</f>
        <v>Unfortunately, a setback for me.I am with Loen agree; The, in my view, failed attempt at a deeply touching story, how beautiful the idea too, remaining merely a bloated attempt.</v>
      </c>
    </row>
    <row r="1219" ht="15.75" customHeight="1">
      <c r="A1219" s="1">
        <v>1217.0</v>
      </c>
      <c r="B1219" s="3">
        <v>1.0</v>
      </c>
      <c r="C1219" s="3">
        <v>1.0</v>
      </c>
      <c r="D1219" s="3">
        <v>1.0</v>
      </c>
      <c r="E1219" s="3" t="s">
        <v>1222</v>
      </c>
      <c r="F1219" s="3" t="str">
        <f>IFERROR(__xludf.DUMMYFUNCTION("GOOGLETRANSLATE(E1219,""nl"",""en"")"),"Pure, humorous, occasionally man-own-good-coarse but also with a certain emotie.Al hassle with lawyers, hearings and all the stress that comes with it because it takes months before the Council started investigations, statements each time postponed that c"&amp;"uts it. This statement probably many also onbegrijpelijk.Ben therefore very interested in the next Vaderstad.")</f>
        <v>Pure, humorous, occasionally man-own-good-coarse but also with a certain emotie.Al hassle with lawyers, hearings and all the stress that comes with it because it takes months before the Council started investigations, statements each time postponed that cuts it. This statement probably many also onbegrijpelijk.Ben therefore very interested in the next Vaderstad.</v>
      </c>
    </row>
    <row r="1220" ht="15.75" customHeight="1">
      <c r="A1220" s="1">
        <v>1218.0</v>
      </c>
      <c r="B1220" s="3">
        <v>1.0</v>
      </c>
      <c r="C1220" s="3">
        <v>1.0</v>
      </c>
      <c r="D1220" s="3">
        <v>1.0</v>
      </c>
      <c r="E1220" s="3" t="s">
        <v>1223</v>
      </c>
      <c r="F1220" s="3" t="str">
        <f>IFERROR(__xludf.DUMMYFUNCTION("GOOGLETRANSLATE(E1220,""nl"",""en"")"),"A fun and delicious to read boek.Het is about 18 years Jente going to live in digs (rooms) .Thuis she did not do well and go on living rooms as soon as possible, before the school begint.Daar experience alles.Jente she loves to get out jokes to the inmate"&amp;"s, together with its vriendinnen.Het book's easy to read and has a lot of humor.")</f>
        <v>A fun and delicious to read boek.Het is about 18 years Jente going to live in digs (rooms) .Thuis she did not do well and go on living rooms as soon as possible, before the school begint.Daar experience alles.Jente she loves to get out jokes to the inmates, together with its vriendinnen.Het book's easy to read and has a lot of humor.</v>
      </c>
    </row>
    <row r="1221" ht="15.75" customHeight="1">
      <c r="A1221" s="1">
        <v>1219.0</v>
      </c>
      <c r="B1221" s="3">
        <v>1.0</v>
      </c>
      <c r="C1221" s="3">
        <v>0.0</v>
      </c>
      <c r="D1221" s="3">
        <v>1.0</v>
      </c>
      <c r="E1221" s="3" t="s">
        <v>1224</v>
      </c>
      <c r="F1221" s="3" t="str">
        <f>IFERROR(__xludf.DUMMYFUNCTION("GOOGLETRANSLATE(E1221,""nl"",""en"")"),"Dutch are among the happiest people in Europe. They give their lives a whopping 7.7. One reason that happiness is that Dutch people feel safe in their country. Quite wrongly, according to criminologist and historian Monique Koemans who graduated with a th"&amp;"esis on the Dutch safety utopia. Safety is in its illusory. To that idea underlining them wrote an exciting book, titled 2013.Plaats and time of action: Amsterdam and The Hague, April 30, 2013, between 6:35 am and 14:00 hours.The is the day of the inaugur"&amp;"ation of Willem Alexander and have taken extreme security measures to ensure that no waxinelichtgooier, damschreeuwer or verfbomactivist will disrupt the festivities. Still buzzing with rumors that there will be a terrorist attack. While there in security"&amp;" circles worried about the forty Kika Bentinck Hague gives society a party to the Hague and Gooische elite. Everyone is important. Apart from Kika's husband Peter Black, Professor of Constitutional Law, who is staying at the Grand Hotel Krasnapolsky in Am"&amp;"sterdam, where he can easily go to the New Church for the ceremony surrounding the royal couple to wonen.Terwijl Hague marriages, relationships and friendships the trial be held and the emptiness of life is poignantly clear, Amsterdam is preparing a lone "&amp;"hotel guest himself for an act which the history of the monarchy will have to change radically. A hotel guest who is willing to Dutch forever their illusion of security to deprive, under the motto reality knows no morality, only violent attacks on and aro"&amp;"und heads are a favorite theme in crime literature. Frederick Forsyth, David Baldacci, Lee Child and Jussi Adler-Olsen have chillingly exciting thrillers written. For a debutante as Monique Koemans witness the courage to want to compete with the greats, b"&amp;"ut who flies high can fall deep. The writer is quite simply lack experience. In her attempt a smooth and thrilling story to write, they rolled across all boundaries of credibility. All her characters are flat caricatures motivation for their actions deriv"&amp;"e from a single, albeit serious, past event. But which event (s) have a soap opera character that 'Good Times, Bad Times ""to a point can zuigen.Hoofdpersoon is Baroness Kika. She had 11 years a relationship with the living as a bohemian (noble), Gijs pho"&amp;"tographer. If she becomes pregnant by him, the photographer flight to New York to think. The cunning, ambitious but Peter Black, who is low birth, cheats game, Kika knows her friend loosen weeks and marries her. It's a joyless marriage. Peter will also so"&amp;"on affair with the beautiful Anne Levitt, professor of International Criminal Law. She is married, but Peter and Anne have only a purely sexual relationship. Their private lives remain separate. Kika knows nothing, but suspects her husband Peter to assume"&amp;" strange with their Indonesian Au Pair Dewi, whose son is killed by a white man. She is full of resentment. Returned photographer Gijs Netherlands to work together with the young Turkish journalist Lubna. It is raped by a jonkheer from the circles of Kika"&amp;". In response Lubna is leading a dissolute life of drink, drugs and sex. She is full of hatred. Kika seeks contact with her ex Gijs, and old emotions erupt again. Peter breaks up with Anne who does not. She breaks up with her husband. And so it goes on. M"&amp;"ore than 175 of the 286 pages are taken up by the above, soap-like drama relational s.De threat of attack takes the form of short, intermediate pieces, which the hotel guest (afternoon, everyone will know who he is) in Amsterdam is preparing to shoot the "&amp;"sweep time on the balcony Willem Alexander to death from his hotel window. The buildup to this moment unfortunately happens in such a clichéd way that there is no tension from. The meager plot and the many clues the reader sees the denouement far in advan"&amp;"ce aankomen.Op the back cover of the book is touting: Reads like a thriller, lasts as literature Neither is true.. 2013 is a soap opera in which false sentiments typical ""woman dialogues"" and a bouquet-like series of class distinction predominate. A rea"&amp;"l story and a lack of tension, the profusion of minor sideline little work suffocating and the end of the story consists of a lunatic and totally implausible accumulation of events in a vain attempt story about knitting. Only the questions who is still al"&amp;"ive at the end and those who continue, lovers of this kind chicklit could still give some reading.")</f>
        <v>Dutch are among the happiest people in Europe. They give their lives a whopping 7.7. One reason that happiness is that Dutch people feel safe in their country. Quite wrongly, according to criminologist and historian Monique Koemans who graduated with a thesis on the Dutch safety utopia. Safety is in its illusory. To that idea underlining them wrote an exciting book, titled 2013.Plaats and time of action: Amsterdam and The Hague, April 30, 2013, between 6:35 am and 14:00 hours.The is the day of the inauguration of Willem Alexander and have taken extreme security measures to ensure that no waxinelichtgooier, damschreeuwer or verfbomactivist will disrupt the festivities. Still buzzing with rumors that there will be a terrorist attack. While there in security circles worried about the forty Kika Bentinck Hague gives society a party to the Hague and Gooische elite. Everyone is important. Apart from Kika's husband Peter Black, Professor of Constitutional Law, who is staying at the Grand Hotel Krasnapolsky in Amsterdam, where he can easily go to the New Church for the ceremony surrounding the royal couple to wonen.Terwijl Hague marriages, relationships and friendships the trial be held and the emptiness of life is poignantly clear, Amsterdam is preparing a lone hotel guest himself for an act which the history of the monarchy will have to change radically. A hotel guest who is willing to Dutch forever their illusion of security to deprive, under the motto reality knows no morality, only violent attacks on and around heads are a favorite theme in crime literature. Frederick Forsyth, David Baldacci, Lee Child and Jussi Adler-Olsen have chillingly exciting thrillers written. For a debutante as Monique Koemans witness the courage to want to compete with the greats, but who flies high can fall deep. The writer is quite simply lack experience. In her attempt a smooth and thrilling story to write, they rolled across all boundaries of credibility. All her characters are flat caricatures motivation for their actions derive from a single, albeit serious, past event. But which event (s) have a soap opera character that 'Good Times, Bad Times "to a point can zuigen.Hoofdpersoon is Baroness Kika. She had 11 years a relationship with the living as a bohemian (noble), Gijs photographer. If she becomes pregnant by him, the photographer flight to New York to think. The cunning, ambitious but Peter Black, who is low birth, cheats game, Kika knows her friend loosen weeks and marries her. It's a joyless marriage. Peter will also soon affair with the beautiful Anne Levitt, professor of International Criminal Law. She is married, but Peter and Anne have only a purely sexual relationship. Their private lives remain separate. Kika knows nothing, but suspects her husband Peter to assume strange with their Indonesian Au Pair Dewi, whose son is killed by a white man. She is full of resentment. Returned photographer Gijs Netherlands to work together with the young Turkish journalist Lubna. It is raped by a jonkheer from the circles of Kika. In response Lubna is leading a dissolute life of drink, drugs and sex. She is full of hatred. Kika seeks contact with her ex Gijs, and old emotions erupt again. Peter breaks up with Anne who does not. She breaks up with her husband. And so it goes on. More than 175 of the 286 pages are taken up by the above, soap-like drama relational s.De threat of attack takes the form of short, intermediate pieces, which the hotel guest (afternoon, everyone will know who he is) in Amsterdam is preparing to shoot the sweep time on the balcony Willem Alexander to death from his hotel window. The buildup to this moment unfortunately happens in such a clichéd way that there is no tension from. The meager plot and the many clues the reader sees the denouement far in advance aankomen.Op the back cover of the book is touting: Reads like a thriller, lasts as literature Neither is true.. 2013 is a soap opera in which false sentiments typical "woman dialogues" and a bouquet-like series of class distinction predominate. A real story and a lack of tension, the profusion of minor sideline little work suffocating and the end of the story consists of a lunatic and totally implausible accumulation of events in a vain attempt story about knitting. Only the questions who is still alive at the end and those who continue, lovers of this kind chicklit could still give some reading.</v>
      </c>
    </row>
    <row r="1222" ht="15.75" customHeight="1">
      <c r="A1222" s="1">
        <v>1220.0</v>
      </c>
      <c r="B1222" s="3">
        <v>1.0</v>
      </c>
      <c r="C1222" s="3">
        <v>1.0</v>
      </c>
      <c r="D1222" s="3">
        <v>1.0</v>
      </c>
      <c r="E1222" s="3" t="s">
        <v>1225</v>
      </c>
      <c r="F1222" s="3" t="str">
        <f>IFERROR(__xludf.DUMMYFUNCTION("GOOGLETRANSLATE(E1222,""nl"",""en"")"),"Very honest? I have long thought that Nicholas Sparks really not my thing was, but someone once told me that I was ""a walk to remember"" must see, because she expected that I was going to find a very beautiful film. But why watch a movie, if there is a b"&amp;"ook that you can read it? And I'm very glad that I have read and I am particularly delighted that I read the book at home and not in the morning in the bus. I have tears running down my cheeks, on the one hand because the story has simply not happily, on "&amp;"the other hand because so many heart-warming moments in it that are just as much ontroeren.Het book is first of all very tasty and smooth written and therefore reads very quickly. It is not very long, but I never feel that something is missing. It is not "&amp;"difficult to keep all go very quickly to Jamie and experiencing the development that Landon is very credible neergezet.Aan one side is the story slow burn. It is taken much time Jamie and Landon allow each to find and that is exactly why it works so well,"&amp;" why do you as a reader to attach their relationship is and why you poured yourself volunteer in this vale of tears. On the other hand, the story has very nice explosive einde.Dit tastes itself to be more, so bring on the Sparks opinions! What story next?")</f>
        <v>Very honest? I have long thought that Nicholas Sparks really not my thing was, but someone once told me that I was "a walk to remember" must see, because she expected that I was going to find a very beautiful film. But why watch a movie, if there is a book that you can read it? And I'm very glad that I have read and I am particularly delighted that I read the book at home and not in the morning in the bus. I have tears running down my cheeks, on the one hand because the story has simply not happily, on the other hand because so many heart-warming moments in it that are just as much ontroeren.Het book is first of all very tasty and smooth written and therefore reads very quickly. It is not very long, but I never feel that something is missing. It is not difficult to keep all go very quickly to Jamie and experiencing the development that Landon is very credible neergezet.Aan one side is the story slow burn. It is taken much time Jamie and Landon allow each to find and that is exactly why it works so well, why do you as a reader to attach their relationship is and why you poured yourself volunteer in this vale of tears. On the other hand, the story has very nice explosive einde.Dit tastes itself to be more, so bring on the Sparks opinions! What story next?</v>
      </c>
    </row>
    <row r="1223" ht="15.75" customHeight="1">
      <c r="A1223" s="1">
        <v>1221.0</v>
      </c>
      <c r="B1223" s="3">
        <v>1.0</v>
      </c>
      <c r="C1223" s="3">
        <v>1.0</v>
      </c>
      <c r="D1223" s="3">
        <v>1.0</v>
      </c>
      <c r="E1223" s="3" t="s">
        <v>1226</v>
      </c>
      <c r="F1223" s="3" t="str">
        <f>IFERROR(__xludf.DUMMYFUNCTION("GOOGLETRANSLATE(E1223,""nl"",""en"")"),"There is an incorrect table of contents on the website for this book! This is the correct text in the book: Detective Lincoln Rhyme and Amelia Sachs assistant asked by the New York police to help in detecting an extremely cunning and ruthless serial kille"&amp;"r. Only one of his victims lived long enough to police a clue to geven.De killer has a tattoo on his arm: Death dancing with a woman for a coffin. The tattoo reminds Rhyme to a previous encounter with the killer, Dancer. Rhyme bitter bite firmly into the "&amp;"case. He wants at all costs this man behind bars. Then Rhyme and Sachs discover that the killer is hired to bring three witnesses before they can make a stressful veklaring. They have only 48 hours before the trial begins ... My response: Lincoln Rhyme is"&amp;" confronted with his old enemy, the Dancer. This was responsible for the bomb blast in which his partner was killed. Now the dancer is looking for three witnesses to a crime; he has 45 hours to kill them; then will they testify in court. Rhyme and therefo"&amp;"re has 45 hours to keep the dancer against. It is a real race against the clock in which the dancer always looks likely to cause confusion and (to) come close. Rhyme and his current partner Amelia Sachs search all traces him to get a step ahead, but it ju"&amp;"st depends on whether they have the good tracks volgen.Superthriller Jeffery Deaver. Exciting and many plot twists that keep the momentum and the tension in the story. I'm a big fan of Rhyme!")</f>
        <v>There is an incorrect table of contents on the website for this book! This is the correct text in the book: Detective Lincoln Rhyme and Amelia Sachs assistant asked by the New York police to help in detecting an extremely cunning and ruthless serial killer. Only one of his victims lived long enough to police a clue to geven.De killer has a tattoo on his arm: Death dancing with a woman for a coffin. The tattoo reminds Rhyme to a previous encounter with the killer, Dancer. Rhyme bitter bite firmly into the case. He wants at all costs this man behind bars. Then Rhyme and Sachs discover that the killer is hired to bring three witnesses before they can make a stressful veklaring. They have only 48 hours before the trial begins ... My response: Lincoln Rhyme is confronted with his old enemy, the Dancer. This was responsible for the bomb blast in which his partner was killed. Now the dancer is looking for three witnesses to a crime; he has 45 hours to kill them; then will they testify in court. Rhyme and therefore has 45 hours to keep the dancer against. It is a real race against the clock in which the dancer always looks likely to cause confusion and (to) come close. Rhyme and his current partner Amelia Sachs search all traces him to get a step ahead, but it just depends on whether they have the good tracks volgen.Superthriller Jeffery Deaver. Exciting and many plot twists that keep the momentum and the tension in the story. I'm a big fan of Rhyme!</v>
      </c>
    </row>
    <row r="1224" ht="15.75" customHeight="1">
      <c r="A1224" s="1">
        <v>1222.0</v>
      </c>
      <c r="B1224" s="3">
        <v>1.0</v>
      </c>
      <c r="C1224" s="3">
        <v>1.0</v>
      </c>
      <c r="D1224" s="3">
        <v>1.0</v>
      </c>
      <c r="E1224" s="3" t="s">
        <v>1227</v>
      </c>
      <c r="F1224" s="3" t="str">
        <f>IFERROR(__xludf.DUMMYFUNCTION("GOOGLETRANSLATE(E1224,""nl"",""en"")"),"Kamphuis understands the art of such characters to describe you as a reader to recognize their weaknesses, without you thereby do feel 'crazy'. And I totally agree with the review Trouw yesterday "". ... the denouement of Ex sensational Everything appears"&amp;" quite different than it did again.""")</f>
        <v>Kamphuis understands the art of such characters to describe you as a reader to recognize their weaknesses, without you thereby do feel 'crazy'. And I totally agree with the review Trouw yesterday ". ... the denouement of Ex sensational Everything appears quite different than it did again."</v>
      </c>
    </row>
    <row r="1225" ht="15.75" customHeight="1">
      <c r="A1225" s="1">
        <v>1223.0</v>
      </c>
      <c r="B1225" s="3">
        <v>0.0</v>
      </c>
      <c r="C1225" s="3">
        <v>0.0</v>
      </c>
      <c r="D1225" s="3">
        <v>0.0</v>
      </c>
      <c r="E1225" s="3" t="s">
        <v>1228</v>
      </c>
      <c r="F1225" s="3" t="str">
        <f>IFERROR(__xludf.DUMMYFUNCTION("GOOGLETRANSLATE(E1225,""nl"",""en"")"),"I found it a bit bland. Could not interest me. Not what I was looking a Jo Nesbo em what I verwacht.De description surroundings contrast beautifully. Felt like to travel. And who knows ....... Come on my travel wish list.")</f>
        <v>I found it a bit bland. Could not interest me. Not what I was looking a Jo Nesbo em what I verwacht.De description surroundings contrast beautifully. Felt like to travel. And who knows ....... Come on my travel wish list.</v>
      </c>
    </row>
    <row r="1226" ht="15.75" customHeight="1">
      <c r="A1226" s="1">
        <v>1224.0</v>
      </c>
      <c r="B1226" s="3">
        <v>0.0</v>
      </c>
      <c r="C1226" s="3">
        <v>0.0</v>
      </c>
      <c r="D1226" s="3">
        <v>0.0</v>
      </c>
      <c r="E1226" s="3" t="s">
        <v>1229</v>
      </c>
      <c r="F1226" s="3" t="str">
        <f>IFERROR(__xludf.DUMMYFUNCTION("GOOGLETRANSLATE(E1226,""nl"",""en"")"),"Relaxing and well-written book - I've read, that even something to say - but the characters remain superficial, the situations on the one hand not very believable, but then not so ""over the top"" that they are so absurd or hilarious the weather is nice. "&amp;"The characters are each described separately, each has its own story (small), but there is not really a line or direction and the denouement is disappointing not to say cliché ...")</f>
        <v>Relaxing and well-written book - I've read, that even something to say - but the characters remain superficial, the situations on the one hand not very believable, but then not so "over the top" that they are so absurd or hilarious the weather is nice. The characters are each described separately, each has its own story (small), but there is not really a line or direction and the denouement is disappointing not to say cliché ...</v>
      </c>
    </row>
    <row r="1227" ht="15.75" customHeight="1">
      <c r="A1227" s="1">
        <v>1225.0</v>
      </c>
      <c r="B1227" s="3">
        <v>1.0</v>
      </c>
      <c r="C1227" s="3">
        <v>1.0</v>
      </c>
      <c r="D1227" s="3">
        <v>0.0</v>
      </c>
      <c r="E1227" s="3" t="s">
        <v>1230</v>
      </c>
      <c r="F1227" s="3" t="str">
        <f>IFERROR(__xludf.DUMMYFUNCTION("GOOGLETRANSLATE(E1227,""nl"",""en"")"),"What a hell of a story! From the first page asks this book to read. You will discover one surprise after another giving you new questioning everything move. At some point you get done watching what, but how does it continue? What are the plans of Adele? H"&amp;"ow is this going to end? And then at the end .... the ultimate mind fuck! Sarah Pinborough with this book, the female equivalent of Stephen King and I'm looking forward to her next book. All Pinbourough should improve it is her narration: that would more "&amp;"fluent Be it subtle and may less repetitive. After twice the reader know how someone feels guilty and does not say / repeat stay worden.Wat that respect, I would like to give the book 4.5 star, but because it can not yet five.")</f>
        <v>What a hell of a story! From the first page asks this book to read. You will discover one surprise after another giving you new questioning everything move. At some point you get done watching what, but how does it continue? What are the plans of Adele? How is this going to end? And then at the end .... the ultimate mind fuck! Sarah Pinborough with this book, the female equivalent of Stephen King and I'm looking forward to her next book. All Pinbourough should improve it is her narration: that would more fluent Be it subtle and may less repetitive. After twice the reader know how someone feels guilty and does not say / repeat stay worden.Wat that respect, I would like to give the book 4.5 star, but because it can not yet five.</v>
      </c>
    </row>
    <row r="1228" ht="15.75" customHeight="1">
      <c r="A1228" s="1">
        <v>1226.0</v>
      </c>
      <c r="B1228" s="3">
        <v>1.0</v>
      </c>
      <c r="C1228" s="3">
        <v>1.0</v>
      </c>
      <c r="D1228" s="3">
        <v>1.0</v>
      </c>
      <c r="E1228" s="3" t="s">
        <v>1231</v>
      </c>
      <c r="F1228" s="3" t="str">
        <f>IFERROR(__xludf.DUMMYFUNCTION("GOOGLETRANSLATE(E1228,""nl"",""en"")"),"This is a very intense book that shows that it comes to it very differently, in different cultures here. Even though it takes place or in Netherlands. But what strikes me is that there is no charge to anyone. Often you read that other cultures are then co"&amp;"ndemned and here is not so. The story is exciting and has two lines that run up both simultaneously. The one in the past and the other in the present. At the end you understand in the present what is happening in the past, because it remains unclear to go"&amp;" through the story, which also increases the tension. A very good book about a very unusual thriller theme.")</f>
        <v>This is a very intense book that shows that it comes to it very differently, in different cultures here. Even though it takes place or in Netherlands. But what strikes me is that there is no charge to anyone. Often you read that other cultures are then condemned and here is not so. The story is exciting and has two lines that run up both simultaneously. The one in the past and the other in the present. At the end you understand in the present what is happening in the past, because it remains unclear to go through the story, which also increases the tension. A very good book about a very unusual thriller theme.</v>
      </c>
    </row>
    <row r="1229" ht="15.75" customHeight="1">
      <c r="A1229" s="1">
        <v>1227.0</v>
      </c>
      <c r="B1229" s="3">
        <v>0.0</v>
      </c>
      <c r="C1229" s="3">
        <v>0.0</v>
      </c>
      <c r="D1229" s="3">
        <v>1.0</v>
      </c>
      <c r="E1229" s="3" t="s">
        <v>1232</v>
      </c>
      <c r="F1229" s="3" t="str">
        <f>IFERROR(__xludf.DUMMYFUNCTION("GOOGLETRANSLATE(E1229,""nl"",""en"")"),"A romantic verhaal.In the beginning it was not so catchy. Did not that good in the story. Later.")</f>
        <v>A romantic verhaal.In the beginning it was not so catchy. Did not that good in the story. Later.</v>
      </c>
    </row>
    <row r="1230" ht="15.75" customHeight="1">
      <c r="A1230" s="1">
        <v>1228.0</v>
      </c>
      <c r="B1230" s="3">
        <v>1.0</v>
      </c>
      <c r="C1230" s="3">
        <v>1.0</v>
      </c>
      <c r="D1230" s="3">
        <v>1.0</v>
      </c>
      <c r="E1230" s="3" t="s">
        <v>1233</v>
      </c>
      <c r="F1230" s="3" t="str">
        <f>IFERROR(__xludf.DUMMYFUNCTION("GOOGLETRANSLATE(E1230,""nl"",""en"")"),"Introducing John Puller is definitely a hit by David Baldacci. Puller is a charming and honest ex-soldier who prefer working alone. If in a small rural town some murders gepleegt Puller is the case gezet.Een exciting and nicely developed plot keep the rea"&amp;"der engaged. The characters come to life on, the story is put down realistic. In short, another Baldacci which wegleest delicious. I look forward to a sequel.")</f>
        <v>Introducing John Puller is definitely a hit by David Baldacci. Puller is a charming and honest ex-soldier who prefer working alone. If in a small rural town some murders gepleegt Puller is the case gezet.Een exciting and nicely developed plot keep the reader engaged. The characters come to life on, the story is put down realistic. In short, another Baldacci which wegleest delicious. I look forward to a sequel.</v>
      </c>
    </row>
    <row r="1231" ht="15.75" customHeight="1">
      <c r="A1231" s="1">
        <v>1229.0</v>
      </c>
      <c r="B1231" s="3">
        <v>0.0</v>
      </c>
      <c r="C1231" s="3">
        <v>0.0</v>
      </c>
      <c r="D1231" s="3">
        <v>0.0</v>
      </c>
      <c r="E1231" s="3" t="s">
        <v>1234</v>
      </c>
      <c r="F1231" s="3" t="str">
        <f>IFERROR(__xludf.DUMMYFUNCTION("GOOGLETRANSLATE(E1231,""nl"",""en"")"),"I liked the book but so as not interesting, but not very vervelend.En the Review: ""It is regrettable that such a talented author engages in writing sex stories"" There was nothing sexy about! I know when it was, but I can almost not imagine this book was"&amp;" perceived as shocking. But from that point of view it was very brave of her, she has dared to write this book.")</f>
        <v>I liked the book but so as not interesting, but not very vervelend.En the Review: "It is regrettable that such a talented author engages in writing sex stories" There was nothing sexy about! I know when it was, but I can almost not imagine this book was perceived as shocking. But from that point of view it was very brave of her, she has dared to write this book.</v>
      </c>
    </row>
    <row r="1232" ht="15.75" customHeight="1">
      <c r="A1232" s="1">
        <v>1230.0</v>
      </c>
      <c r="B1232" s="3">
        <v>1.0</v>
      </c>
      <c r="C1232" s="3">
        <v>1.0</v>
      </c>
      <c r="D1232" s="3">
        <v>1.0</v>
      </c>
      <c r="E1232" s="3" t="s">
        <v>1235</v>
      </c>
      <c r="F1232" s="3" t="str">
        <f>IFERROR(__xludf.DUMMYFUNCTION("GOOGLETRANSLATE(E1232,""nl"",""en"")"),"Richard Zimler (1956) was born in New York, studied theology and spent eight years in journalism. Since 1990 he lives in Portugal, where in addition to his writing, including short stories and reviews, sixteen journalism taught at the University of Porto "&amp;"and an academy for journalism. Since 2002 he is naturalized Portuguese citizen. He is also author of historical thrillers in which the history of Judaism plays a very important role. His books, which he won several awards, were on bestseller lists in 12 c"&amp;"ountries. In the Dutch language, the translation of 1999: The Last Kabbalist of Lisbon (Last Kabbalist of Lisbon) appeared, which he received in 1998 in England, the ""Book of the Year award. This versatile author is a second book published in Dutch trans"&amp;"lation in 2011: Warsaw anagrammen.In the autumn of 1940, psychiatrist Erik Cohen, like all Jewish residents of Warsaw, forced into it by the Nazis walled ghetto to settle. He moves in with his niece Stefa and her nine year old son Adam. Initially, the rel"&amp;"ationship between the stiff and displaced Erik and its cousin stiff. Forced to live together still under harsh conditions, their relationship thaws slowly and creates a warm relationship. Then Adam one day not at home. The next day, his corpse, stripped n"&amp;"aked and maimed, found on the Christian side of the walled wire. Heartbroken and a deep-rooted sense of guilt because he had to play his nephew outside, Erik was determined to find killer. During his quests, along with his old friend Izzy, he discovers th"&amp;"at there is already a girl from the ghetto disappeared. This Anna is thrown into the same humiliating situation as Adam barbed wire in the wall. When there is found a body of an orphan, Erik concludes that there must be a connection between these deeper h"&amp;"orrific killing. The ongoing question remains whether he as a Jew, under the terrible living conditions, became part can succeed the right to zegevieren.De title of the book refers to the use to change their own names for anagrams. This was a shrewd way t"&amp;"o stabbing over to the ghetto border with false documents. This practice was also used by some Nazi's who had not the nerve to operate under their own name. The book abounds in symbolism, which the author of the Holocaust has raised to a higher mythical p"&amp;"lan. For what is too horrible for words, it should be told, even if it has chosen the cast in a fictional thriller.Zimler a frame story, which initially makes reading easy. The story begins in 1941, when Erik after his death in the ghetto returns as a ibb"&amp;"oer (Hebrew for ghost, wandering soul). He looks for traces of his deceased relatives and friends and arrived in the street where he lived, he met a man, Heniek, who stayed behind in the ruins of the ghetto. At his invitation, Erik tells the story about h"&amp;"is nephew Adam and gruesome child murders, while setting down the Heniek him. During his report he talks Heniek occasionally, making Erik's adventures read like a long, contiguous diary. The language is pure and surpassingly beautiful, and often used meta"&amp;"phors feel as painful subcutaneous pinholes. Despite all the horrors that guide this heartbreaking story reads like a thriller against the backdrop of everyday life in a Jewish ghetto. Joys and sorrows, but also humor and positive feedback will make the b"&amp;"ook not long indictment against the atrocities during the Holocaust. The barbed wire walled island is the setting of the Jewish community who, willingly or unwillingly, trying to stay alive, while everyone knows that's beaten her last hours. The Warsaw An"&amp;"agrams This reads like an intimate document, as an icy blanket over the suffering of a whole people. The narrative is not only a symbol of what has happened in Poland, but also a universal document on geschiedenis.Een Jewish history that is so true that u"&amp;"nbelief as a shudder through your veins loopt.Het book grabs you by the throat and deserves at least six million stars: we are our killing at least owe their uniqueness to them, said Erik Cohen.")</f>
        <v>Richard Zimler (1956) was born in New York, studied theology and spent eight years in journalism. Since 1990 he lives in Portugal, where in addition to his writing, including short stories and reviews, sixteen journalism taught at the University of Porto and an academy for journalism. Since 2002 he is naturalized Portuguese citizen. He is also author of historical thrillers in which the history of Judaism plays a very important role. His books, which he won several awards, were on bestseller lists in 12 countries. In the Dutch language, the translation of 1999: The Last Kabbalist of Lisbon (Last Kabbalist of Lisbon) appeared, which he received in 1998 in England, the "Book of the Year award. This versatile author is a second book published in Dutch translation in 2011: Warsaw anagrammen.In the autumn of 1940, psychiatrist Erik Cohen, like all Jewish residents of Warsaw, forced into it by the Nazis walled ghetto to settle. He moves in with his niece Stefa and her nine year old son Adam. Initially, the relationship between the stiff and displaced Erik and its cousin stiff. Forced to live together still under harsh conditions, their relationship thaws slowly and creates a warm relationship. Then Adam one day not at home. The next day, his corpse, stripped naked and maimed, found on the Christian side of the walled wire. Heartbroken and a deep-rooted sense of guilt because he had to play his nephew outside, Erik was determined to find killer. During his quests, along with his old friend Izzy, he discovers that there is already a girl from the ghetto disappeared. This Anna is thrown into the same humiliating situation as Adam barbed wire in the wall. When there is found a body of an orphan, Erik concludes that there must be a connection between these deeper horrific killing. The ongoing question remains whether he as a Jew, under the terrible living conditions, became part can succeed the right to zegevieren.De title of the book refers to the use to change their own names for anagrams. This was a shrewd way to stabbing over to the ghetto border with false documents. This practice was also used by some Nazi's who had not the nerve to operate under their own name. The book abounds in symbolism, which the author of the Holocaust has raised to a higher mythical plan. For what is too horrible for words, it should be told, even if it has chosen the cast in a fictional thriller.Zimler a frame story, which initially makes reading easy. The story begins in 1941, when Erik after his death in the ghetto returns as a ibboer (Hebrew for ghost, wandering soul). He looks for traces of his deceased relatives and friends and arrived in the street where he lived, he met a man, Heniek, who stayed behind in the ruins of the ghetto. At his invitation, Erik tells the story about his nephew Adam and gruesome child murders, while setting down the Heniek him. During his report he talks Heniek occasionally, making Erik's adventures read like a long, contiguous diary. The language is pure and surpassingly beautiful, and often used metaphors feel as painful subcutaneous pinholes. Despite all the horrors that guide this heartbreaking story reads like a thriller against the backdrop of everyday life in a Jewish ghetto. Joys and sorrows, but also humor and positive feedback will make the book not long indictment against the atrocities during the Holocaust. The barbed wire walled island is the setting of the Jewish community who, willingly or unwillingly, trying to stay alive, while everyone knows that's beaten her last hours. The Warsaw Anagrams This reads like an intimate document, as an icy blanket over the suffering of a whole people. The narrative is not only a symbol of what has happened in Poland, but also a universal document on geschiedenis.Een Jewish history that is so true that unbelief as a shudder through your veins loopt.Het book grabs you by the throat and deserves at least six million stars: we are our killing at least owe their uniqueness to them, said Erik Cohen.</v>
      </c>
    </row>
    <row r="1233" ht="15.75" customHeight="1">
      <c r="A1233" s="1">
        <v>1231.0</v>
      </c>
      <c r="B1233" s="3">
        <v>0.0</v>
      </c>
      <c r="C1233" s="3">
        <v>0.0</v>
      </c>
      <c r="D1233" s="3">
        <v>0.0</v>
      </c>
      <c r="E1233" s="3" t="s">
        <v>1236</v>
      </c>
      <c r="F1233" s="3" t="str">
        <f>IFERROR(__xludf.DUMMYFUNCTION("GOOGLETRANSLATE(E1233,""nl"",""en"")"),"Fatal race is the debut of the auteursduo writing under the name Carl J. Berg. The book is self-published by publishing Bookscout.In Brussels collapsed during a concert of a famous band, one of the stands in. Jennifer de Jong MEP for the Greens is on the "&amp;"stand near the collapsed section. Detective Tom Putter, a friend of Jennifer, is in charge of the investigation. Soon there is doubt, maybe not a design fault, but aanslag.De blurb of the book sounded good and was curious. However apron unfortunately the "&amp;"implementation in most of the book. The last fifty pages can actually be called somewhat exciting. The story is flying in all directions, when a new situation or character is geïntroduceerd.De authors describe everything down to the smallest, not on negot"&amp;"iating details. They leave nothing to the imagination of the reader and thus describe everything very extensive and totally lose the thread of the story. The complete doopceel to be lifted in characters. They should dare put before a point in a sentence a"&amp;"nd not get bogged down in garbled sentences with many komma`s. Ask yourself which details contribute to the story and leave the rest weg.Helaas is very early, by the addition of a chapter, much of the tension removed in the plot. Direct is a crucial part "&amp;"of the denouement clear and you can the reader be surprised anymore. This section should be deleted in its entirety and instead subtle details to be processed in the course of the last fifty pages boek.De have some momentum earlier in the book. Also enjoy"&amp;"able read and some exciting name. The motive, however, did have something to be gained more attention and not so abrupt geïntroduceerd.Advies the authors turn to the next part with Tom Putter starring in an editor that helps you to get to the core of the "&amp;"story. The idea of ​​a fatal race is original, interesting and has potential, but the execution apron unfortunately.")</f>
        <v>Fatal race is the debut of the auteursduo writing under the name Carl J. Berg. The book is self-published by publishing Bookscout.In Brussels collapsed during a concert of a famous band, one of the stands in. Jennifer de Jong MEP for the Greens is on the stand near the collapsed section. Detective Tom Putter, a friend of Jennifer, is in charge of the investigation. Soon there is doubt, maybe not a design fault, but aanslag.De blurb of the book sounded good and was curious. However apron unfortunately the implementation in most of the book. The last fifty pages can actually be called somewhat exciting. The story is flying in all directions, when a new situation or character is geïntroduceerd.De authors describe everything down to the smallest, not on negotiating details. They leave nothing to the imagination of the reader and thus describe everything very extensive and totally lose the thread of the story. The complete doopceel to be lifted in characters. They should dare put before a point in a sentence and not get bogged down in garbled sentences with many komma`s. Ask yourself which details contribute to the story and leave the rest weg.Helaas is very early, by the addition of a chapter, much of the tension removed in the plot. Direct is a crucial part of the denouement clear and you can the reader be surprised anymore. This section should be deleted in its entirety and instead subtle details to be processed in the course of the last fifty pages boek.De have some momentum earlier in the book. Also enjoyable read and some exciting name. The motive, however, did have something to be gained more attention and not so abrupt geïntroduceerd.Advies the authors turn to the next part with Tom Putter starring in an editor that helps you to get to the core of the story. The idea of ​​a fatal race is original, interesting and has potential, but the execution apron unfortunately.</v>
      </c>
    </row>
    <row r="1234" ht="15.75" customHeight="1">
      <c r="A1234" s="1">
        <v>1232.0</v>
      </c>
      <c r="B1234" s="3">
        <v>1.0</v>
      </c>
      <c r="C1234" s="3">
        <v>1.0</v>
      </c>
      <c r="D1234" s="3">
        <v>1.0</v>
      </c>
      <c r="E1234" s="3" t="s">
        <v>1237</v>
      </c>
      <c r="F1234" s="3" t="str">
        <f>IFERROR(__xludf.DUMMYFUNCTION("GOOGLETRANSLATE(E1234,""nl"",""en"")"),"I had my doubts as to the structure of the story. During that run, I had to get used to the style of writing that Lisa Unger uses. Some of her descriptions include free staccato. Especially when a location is defined appears occasionally as an officer iss"&amp;"ues a report in short, concise sentences. Moreover, the story is told from the third person so you're a little more remote feel to personage.Geleidelijk to but I was sucked deeper into the story. The distance to the characters seemed to disappear, and I r"&amp;"ead the book in fast speed. Finley As we know, we find that they mostly trying not to lose herself while her special talent is increasingly evident. A gleaming roaring motor, colorful tattoos ... she does her best to identify themselves, not to let her ow"&amp;"n personality backward penetrate all those influencing factors which can not see or hear others .... The visions and voices that Finley chase want to be heard. They want to be listened to their story. Lisa Unger takes care of this. She writes their story "&amp;"and does so in a way that they shackled managed to keep me as a reader to the conclusion. The special gifts which play an important role in ""Ink &amp; Blood 'also ensure that the book clearly distinguish among the many thrillers.")</f>
        <v>I had my doubts as to the structure of the story. During that run, I had to get used to the style of writing that Lisa Unger uses. Some of her descriptions include free staccato. Especially when a location is defined appears occasionally as an officer issues a report in short, concise sentences. Moreover, the story is told from the third person so you're a little more remote feel to personage.Geleidelijk to but I was sucked deeper into the story. The distance to the characters seemed to disappear, and I read the book in fast speed. Finley As we know, we find that they mostly trying not to lose herself while her special talent is increasingly evident. A gleaming roaring motor, colorful tattoos ... she does her best to identify themselves, not to let her own personality backward penetrate all those influencing factors which can not see or hear others .... The visions and voices that Finley chase want to be heard. They want to be listened to their story. Lisa Unger takes care of this. She writes their story and does so in a way that they shackled managed to keep me as a reader to the conclusion. The special gifts which play an important role in "Ink &amp; Blood 'also ensure that the book clearly distinguish among the many thrillers.</v>
      </c>
    </row>
    <row r="1235" ht="15.75" customHeight="1">
      <c r="A1235" s="1">
        <v>1233.0</v>
      </c>
      <c r="B1235" s="3">
        <v>1.0</v>
      </c>
      <c r="C1235" s="3">
        <v>1.0</v>
      </c>
      <c r="D1235" s="3">
        <v>1.0</v>
      </c>
      <c r="E1235" s="3" t="s">
        <v>1238</v>
      </c>
      <c r="F1235" s="3" t="str">
        <f>IFERROR(__xludf.DUMMYFUNCTION("GOOGLETRANSLATE(E1235,""nl"",""en"")"),"While reading this book, I get several times a tendency to check whether it really is not a pseudonym of Stephen King. Both the writing style as different scenes make me really think about him. Since King is one of my favorite writers is that a compliment"&amp;".Gelijk from the beginning of the book, the story is already catchy. Intriguing what mr. Wednesday does in the story and why he chooses Shadow as his assistant. Where do they go, what is the purpose? And why does mr. Wednesday Shadow really nodig.Shadow m"&amp;"et Mr. Wednesday on the day he is released from prison. He was on his way to his beloved wife Laura to arrange her funeral. The woman for whom he spent three years in prison zat.American God about the road trip of Shadow mr. Wednesday, they undertake toge"&amp;"ther. Together they travel along old friends Wednesday. Sometimes wonderful things happen. Shadow dreams? Whether it happens really? Shadow also staying some time in Lakeside, a cold and wintry village in the mountains, a large lake. Occasionally get mr. "&amp;"Wednesday him to do.The story chores for him is regularly interrupted by single 'Coming to America' stories. At first this seems irrelevant interludes. Gradually it becomes clear that they explain what the story (also) is about. And especially those. Thes"&amp;"e interludes we learn Gods of the ancient world know best book sheds a different light on Gods and their origin. Were there Gods and are ""we"" going to worship or is it vice versa? Did the Gods people need to survive? Are there new Gods risen in the cour"&amp;"se of time? Or got old gods another jacket. Can they live together or are they completely niet.Het book American Gods takes you on a journey. A journey through America, as we know. But apparently a part that is hidden from humans. Gradually it works towar"&amp;"ds the climax. The reason for which this road trip is undertaken and that Shadow is a surprise to staan.Aan the end of the book, we see how the Shadow continues. How he picks up his life after he has completed his work for mr. Wednesday. Here we seem real"&amp;" Shadow learn kennen.Waarschijnlijk I'm going to read the book again, because I have missed much sense. Through some complicated character names, it was later in the story is not always clear where I had met them before.")</f>
        <v>While reading this book, I get several times a tendency to check whether it really is not a pseudonym of Stephen King. Both the writing style as different scenes make me really think about him. Since King is one of my favorite writers is that a compliment.Gelijk from the beginning of the book, the story is already catchy. Intriguing what mr. Wednesday does in the story and why he chooses Shadow as his assistant. Where do they go, what is the purpose? And why does mr. Wednesday Shadow really nodig.Shadow met Mr. Wednesday on the day he is released from prison. He was on his way to his beloved wife Laura to arrange her funeral. The woman for whom he spent three years in prison zat.American God about the road trip of Shadow mr. Wednesday, they undertake together. Together they travel along old friends Wednesday. Sometimes wonderful things happen. Shadow dreams? Whether it happens really? Shadow also staying some time in Lakeside, a cold and wintry village in the mountains, a large lake. Occasionally get mr. Wednesday him to do.The story chores for him is regularly interrupted by single 'Coming to America' stories. At first this seems irrelevant interludes. Gradually it becomes clear that they explain what the story (also) is about. And especially those. These interludes we learn Gods of the ancient world know best book sheds a different light on Gods and their origin. Were there Gods and are "we" going to worship or is it vice versa? Did the Gods people need to survive? Are there new Gods risen in the course of time? Or got old gods another jacket. Can they live together or are they completely niet.Het book American Gods takes you on a journey. A journey through America, as we know. But apparently a part that is hidden from humans. Gradually it works towards the climax. The reason for which this road trip is undertaken and that Shadow is a surprise to staan.Aan the end of the book, we see how the Shadow continues. How he picks up his life after he has completed his work for mr. Wednesday. Here we seem real Shadow learn kennen.Waarschijnlijk I'm going to read the book again, because I have missed much sense. Through some complicated character names, it was later in the story is not always clear where I had met them before.</v>
      </c>
    </row>
    <row r="1236" ht="15.75" customHeight="1">
      <c r="A1236" s="1">
        <v>1234.0</v>
      </c>
      <c r="B1236" s="3">
        <v>0.0</v>
      </c>
      <c r="C1236" s="3">
        <v>0.0</v>
      </c>
      <c r="D1236" s="3">
        <v>0.0</v>
      </c>
      <c r="E1236" s="3" t="s">
        <v>1239</v>
      </c>
      <c r="F1236" s="3" t="str">
        <f>IFERROR(__xludf.DUMMYFUNCTION("GOOGLETRANSLATE(E1236,""nl"",""en"")"),"It took a long time there was momentum in the story. A very long lead to a showdown in Germany. I like to read spy thrillers, but this really was not around. Too bad because there had really been more.")</f>
        <v>It took a long time there was momentum in the story. A very long lead to a showdown in Germany. I like to read spy thrillers, but this really was not around. Too bad because there had really been more.</v>
      </c>
    </row>
    <row r="1237" ht="15.75" customHeight="1">
      <c r="A1237" s="1">
        <v>1235.0</v>
      </c>
      <c r="B1237" s="3">
        <v>0.0</v>
      </c>
      <c r="C1237" s="3">
        <v>0.0</v>
      </c>
      <c r="D1237" s="3">
        <v>0.0</v>
      </c>
      <c r="E1237" s="3" t="s">
        <v>1240</v>
      </c>
      <c r="F1237" s="3" t="str">
        <f>IFERROR(__xludf.DUMMYFUNCTION("GOOGLETRANSLATE(E1237,""nl"",""en"")"),"The cover of What is really striking and suggestive; what we exactly? Which cover perfectly summarizes what this book hopes to go on: there are different realities from which we can choose? Does semblance and deception affect reality? And finally, how doe"&amp;"s art relate to reality? The premise is like the cover promising, but the content too soon subsided into clichés about the debut of Daniela Hooghiemstra as groundbreaking to bestempelen.Het beginning of the book is a cross between chicklit and a feel-good"&amp;" novel. You recognize Vanessa immediately the typical main character: beautiful, rich, carefree, searching without themselves really want to take a loepe. Hooghiemstra has a smooth writing style, and uses clear, relatively simple sentences. As a reader, y"&amp;"ou need to make any effort. development of navigation - - so the appeal of Victor is explicitly linked to Vanessa that is lost. I think it is not nice when chewed for everything. It would have been interesting if the search for such statements longer be p"&amp;"laced on the reader. For readers looking particularly relaxing reading, this may be a plus zijn.Problematischer I find that none of the characters is explored thoroughly, leaving surplus of storylines that are released as soon as they can no longer serve "&amp;"the main plot. The characters, including Vanessa, his caricature. The ironic reflections on the art world often remain just the cliché stabbing something. It is therefore not clear whether the author wants to draw focus to the world or just infatuated wit"&amp;"h it. The end of the book is quite surprising, but honestly it was my interest in the main character was already lost. The premise and the writing style are good, but the effect is too superficial to take root.")</f>
        <v>The cover of What is really striking and suggestive; what we exactly? Which cover perfectly summarizes what this book hopes to go on: there are different realities from which we can choose? Does semblance and deception affect reality? And finally, how does art relate to reality? The premise is like the cover promising, but the content too soon subsided into clichés about the debut of Daniela Hooghiemstra as groundbreaking to bestempelen.Het beginning of the book is a cross between chicklit and a feel-good novel. You recognize Vanessa immediately the typical main character: beautiful, rich, carefree, searching without themselves really want to take a loepe. Hooghiemstra has a smooth writing style, and uses clear, relatively simple sentences. As a reader, you need to make any effort. development of navigation - - so the appeal of Victor is explicitly linked to Vanessa that is lost. I think it is not nice when chewed for everything. It would have been interesting if the search for such statements longer be placed on the reader. For readers looking particularly relaxing reading, this may be a plus zijn.Problematischer I find that none of the characters is explored thoroughly, leaving surplus of storylines that are released as soon as they can no longer serve the main plot. The characters, including Vanessa, his caricature. The ironic reflections on the art world often remain just the cliché stabbing something. It is therefore not clear whether the author wants to draw focus to the world or just infatuated with it. The end of the book is quite surprising, but honestly it was my interest in the main character was already lost. The premise and the writing style are good, but the effect is too superficial to take root.</v>
      </c>
    </row>
    <row r="1238" ht="15.75" customHeight="1">
      <c r="A1238" s="1">
        <v>1236.0</v>
      </c>
      <c r="B1238" s="3">
        <v>0.0</v>
      </c>
      <c r="C1238" s="3">
        <v>0.0</v>
      </c>
      <c r="D1238" s="3">
        <v>0.0</v>
      </c>
      <c r="E1238" s="3" t="s">
        <v>1241</v>
      </c>
      <c r="F1238" s="3" t="str">
        <f>IFERROR(__xludf.DUMMYFUNCTION("GOOGLETRANSLATE(E1238,""nl"",""en"")"),"""The low-cut neckline of her gown reveals the heady start of her creamy white breasts."" ""When my eyes is threatening to stray into her creamy white shoulders, I turn away. '"" Puzzled I stare at the beads as drops moonlight resting her soft neck. """" "&amp;"my heart is fuller than ever while rivers of love flow through me to the beat of my heart. '' She stands up, a thin layer of sweat glistening on her flushed bosom. """" part of the beer flowing her chin and seeping between her borsten.'Zo I can control, c"&amp;"ontinue after line ... I ceased to emphasize these clichés that seem to come straight out of a Bouquet Series Book, when I came across this line which stands as the last above on the same page, ""I take her in my arms, feel her moist skin against mine and"&amp;" while I caress her face, suddenly the desire [...]"" such a shame, such a shame. I'm really looking forward to this book, because the philosophy, science, alchemy and a little fantasy (magic) would bring together and engage in our own would occur Netherl"&amp;"ands. Huygens, Spinoza, de Witt, etc. But Bosnak not play. Does not language, not playing with the (historic) characters therefore not come from all alive, almost irritating conscientious when it comes to the facts and the facts. He said in an interview t"&amp;"hat he many paintings from the time when playing the story (second half 17th century), has been studied, and it is blessed, were it not for the description of city and region thereby resemble retellings of paintings. Add in Jungian dream therapy and a lov"&amp;"e triangle in which the reactions of the stakeholders, especially the two women, regularly rather 19th-century 'over the top', and the story of Red Sulfur, Part 1 is told. On one element after. There is a mysterious figure with a crescent-shaped dagger, a"&amp;"nd the protagonist Mundanus is not so fond of him because he's dangerous and probably chasing the Red Sulfur. Power supplies that do not, because it still remains at: tell it's exciting. Or is that tension wordt.Wellicht be built in the next section, may "&amp;"have Bosnak or the guts to take some liberty to tell, and he is therefore able to be characters some more flesh to be awarded? Part 1 introduced therein, for me, teleur.Oh yes, and for those who want to know the desire is there, or is generated by Mundanu"&amp;"s by the skin moist while ""her"" face caresses, I will complete the sentence below opnemen.'Ik take her in my arms, feel her moist skin against mine and while I caress her face, suddenly the desire in me to scheren.'Duh my beard.")</f>
        <v>"The low-cut neckline of her gown reveals the heady start of her creamy white breasts." "When my eyes is threatening to stray into her creamy white shoulders, I turn away. '" Puzzled I stare at the beads as drops moonlight resting her soft neck. "" my heart is fuller than ever while rivers of love flow through me to the beat of my heart. '' She stands up, a thin layer of sweat glistening on her flushed bosom. "" part of the beer flowing her chin and seeping between her borsten.'Zo I can control, continue after line ... I ceased to emphasize these clichés that seem to come straight out of a Bouquet Series Book, when I came across this line which stands as the last above on the same page, "I take her in my arms, feel her moist skin against mine and while I caress her face, suddenly the desire [...]" such a shame, such a shame. I'm really looking forward to this book, because the philosophy, science, alchemy and a little fantasy (magic) would bring together and engage in our own would occur Netherlands. Huygens, Spinoza, de Witt, etc. But Bosnak not play. Does not language, not playing with the (historic) characters therefore not come from all alive, almost irritating conscientious when it comes to the facts and the facts. He said in an interview that he many paintings from the time when playing the story (second half 17th century), has been studied, and it is blessed, were it not for the description of city and region thereby resemble retellings of paintings. Add in Jungian dream therapy and a love triangle in which the reactions of the stakeholders, especially the two women, regularly rather 19th-century 'over the top', and the story of Red Sulfur, Part 1 is told. On one element after. There is a mysterious figure with a crescent-shaped dagger, and the protagonist Mundanus is not so fond of him because he's dangerous and probably chasing the Red Sulfur. Power supplies that do not, because it still remains at: tell it's exciting. Or is that tension wordt.Wellicht be built in the next section, may have Bosnak or the guts to take some liberty to tell, and he is therefore able to be characters some more flesh to be awarded? Part 1 introduced therein, for me, teleur.Oh yes, and for those who want to know the desire is there, or is generated by Mundanus by the skin moist while "her" face caresses, I will complete the sentence below opnemen.'Ik take her in my arms, feel her moist skin against mine and while I caress her face, suddenly the desire in me to scheren.'Duh my beard.</v>
      </c>
    </row>
    <row r="1239" ht="15.75" customHeight="1">
      <c r="A1239" s="1">
        <v>1237.0</v>
      </c>
      <c r="B1239" s="3">
        <v>0.0</v>
      </c>
      <c r="C1239" s="3">
        <v>0.0</v>
      </c>
      <c r="D1239" s="3">
        <v>0.0</v>
      </c>
      <c r="E1239" s="3" t="s">
        <v>1242</v>
      </c>
      <c r="F1239" s="3" t="str">
        <f>IFERROR(__xludf.DUMMYFUNCTION("GOOGLETRANSLATE(E1239,""nl"",""en"")"),"In itself an instructive and well-read book. However, too many questions yields. Subjects are not discussed waterproof. He contradicts himself often. Look for example at the statements about the difference between men and women. I fear that he too often h"&amp;"is own philosophy is to let loose. Provide a more complete picture books Jared Diamond on. See ""Guns, Germs, and Steel"" 1997 (Pulitzer Prize) and ""Destruction"" from 2005. Harari called him several times his teacher, but I fear he does not have good en"&amp;"ough attention in class.")</f>
        <v>In itself an instructive and well-read book. However, too many questions yields. Subjects are not discussed waterproof. He contradicts himself often. Look for example at the statements about the difference between men and women. I fear that he too often his own philosophy is to let loose. Provide a more complete picture books Jared Diamond on. See "Guns, Germs, and Steel" 1997 (Pulitzer Prize) and "Destruction" from 2005. Harari called him several times his teacher, but I fear he does not have good enough attention in class.</v>
      </c>
    </row>
    <row r="1240" ht="15.75" customHeight="1">
      <c r="A1240" s="1">
        <v>1238.0</v>
      </c>
      <c r="B1240" s="3">
        <v>0.0</v>
      </c>
      <c r="C1240" s="3">
        <v>0.0</v>
      </c>
      <c r="D1240" s="3">
        <v>0.0</v>
      </c>
      <c r="E1240" s="3" t="s">
        <v>1243</v>
      </c>
      <c r="F1240" s="3" t="str">
        <f>IFERROR(__xludf.DUMMYFUNCTION("GOOGLETRANSLATE(E1240,""nl"",""en"")"),"""An elephant remember soon"" is the last book Agatha Christie wrote about Hercule Poirot. The last part in the series, ""The curtain falls' (English: 'Curtain') she wrote before, in the 40s. Therefore we should be very grateful her. Although I 'The curta"&amp;"in falls ""have not read (I say that out because I really have read all Poirots except short stories) I'm sure this book a worthy end for the series is"" An elephant remember soon "".This book is about a couple committed suicide together. When Ariadne Oli"&amp;"ver at a literary lunch is approached by someone who wants to know if the man's wife has shot or vice versa, it goes to investigate, of course with the help of her old friend Poirot.Zoals you have already guessed, I like this no good book. This has severa"&amp;"l reasons: 1. It vermoeiendHet story is slow, there is talk with different people and there are hardly any developments. Hercule Poirot carries little off (as Ariadne Oliver rightly) and the story reads as if you eat pea soup in the summer: a cloudy mass "&amp;"that is not really dirty, but also not good - courtesy you do eat come leeg.2. It is true sidebraking timeline in this story is very crazy. The couple has committed suicide, is already older. There are various physical symptoms. Yet there is a daughter of"&amp;" twelve years, which is roughly in any case it does not much older than his mid-fifties to his wife. In addition, Ariadne Oliver also pretty old self (she's been with Poirot over forty years of friendship), but in this book she goes to visit her old nanny"&amp;". This lady was old when she gave Ariadne, is told in the story, but she is now about seventy (or seventy-five, I'm bad with numbers, it is the idea). As Ariadne is at least forty years, if we assume that they as a baby friend was Poirot, the nanny can ne"&amp;"ver have been more than thirty years - and even that is old because it is unlikely that Ariadne and Hercule as baby locks all friendship (he comes from Belgium and from Great Britain) .3. The denouement is predictable normal Agatha Christie knows exactly "&amp;"what the reader thinks and puts them which handed the wrong, but in this book is the mystery terribly predictable. I had already resolved it long before the end, and frankly I found it pretty cliché.4. The characters live sidebraking characters seem only "&amp;"to be getting information to give more depth there is not present. There is a lot of dialogue, which is not necessarily unpleasant, but in this book it bothers me because there is quite some space could be used for shaping the characters. In a book is so "&amp;"important that you can sympathize, that you just do not care what happens to the characters, and here there is hardly any possibility toe.Er is one exception: Ariadne Oliver. It's wonderful that she has a big role in this book, it is a very fine character"&amp;". The beginning of this book is also promising literary lunch is interesting. It is unfortunate that the rest so disappointing to me. Agatha Christie is a heroine and she has written great stories, but this book is lively, surprising and memorable. Perhap"&amp;"s it's the age at which Christie wrote, or maybe it's only natural for a time to produce a less book - we'll never know. In any case, this is a book you can skip quiet, I would only recommend it if you're really a fan of Ariadne Oliver and more about her "&amp;"wish lezen.2 stars.")</f>
        <v>"An elephant remember soon" is the last book Agatha Christie wrote about Hercule Poirot. The last part in the series, "The curtain falls' (English: 'Curtain') she wrote before, in the 40s. Therefore we should be very grateful her. Although I 'The curtain falls "have not read (I say that out because I really have read all Poirots except short stories) I'm sure this book a worthy end for the series is" An elephant remember soon ".This book is about a couple committed suicide together. When Ariadne Oliver at a literary lunch is approached by someone who wants to know if the man's wife has shot or vice versa, it goes to investigate, of course with the help of her old friend Poirot.Zoals you have already guessed, I like this no good book. This has several reasons: 1. It vermoeiendHet story is slow, there is talk with different people and there are hardly any developments. Hercule Poirot carries little off (as Ariadne Oliver rightly) and the story reads as if you eat pea soup in the summer: a cloudy mass that is not really dirty, but also not good - courtesy you do eat come leeg.2. It is true sidebraking timeline in this story is very crazy. The couple has committed suicide, is already older. There are various physical symptoms. Yet there is a daughter of twelve years, which is roughly in any case it does not much older than his mid-fifties to his wife. In addition, Ariadne Oliver also pretty old self (she's been with Poirot over forty years of friendship), but in this book she goes to visit her old nanny. This lady was old when she gave Ariadne, is told in the story, but she is now about seventy (or seventy-five, I'm bad with numbers, it is the idea). As Ariadne is at least forty years, if we assume that they as a baby friend was Poirot, the nanny can never have been more than thirty years - and even that is old because it is unlikely that Ariadne and Hercule as baby locks all friendship (he comes from Belgium and from Great Britain) .3. The denouement is predictable normal Agatha Christie knows exactly what the reader thinks and puts them which handed the wrong, but in this book is the mystery terribly predictable. I had already resolved it long before the end, and frankly I found it pretty cliché.4. The characters live sidebraking characters seem only to be getting information to give more depth there is not present. There is a lot of dialogue, which is not necessarily unpleasant, but in this book it bothers me because there is quite some space could be used for shaping the characters. In a book is so important that you can sympathize, that you just do not care what happens to the characters, and here there is hardly any possibility toe.Er is one exception: Ariadne Oliver. It's wonderful that she has a big role in this book, it is a very fine character. The beginning of this book is also promising literary lunch is interesting. It is unfortunate that the rest so disappointing to me. Agatha Christie is a heroine and she has written great stories, but this book is lively, surprising and memorable. Perhaps it's the age at which Christie wrote, or maybe it's only natural for a time to produce a less book - we'll never know. In any case, this is a book you can skip quiet, I would only recommend it if you're really a fan of Ariadne Oliver and more about her wish lezen.2 stars.</v>
      </c>
    </row>
    <row r="1241" ht="15.75" customHeight="1">
      <c r="A1241" s="1">
        <v>1239.0</v>
      </c>
      <c r="B1241" s="3">
        <v>1.0</v>
      </c>
      <c r="C1241" s="3">
        <v>1.0</v>
      </c>
      <c r="D1241" s="3">
        <v>1.0</v>
      </c>
      <c r="E1241" s="3" t="s">
        <v>1244</v>
      </c>
      <c r="F1241" s="3" t="str">
        <f>IFERROR(__xludf.DUMMYFUNCTION("GOOGLETRANSLATE(E1241,""nl"",""en"")"),"Wessel is 11 years old when his father gets a job as a stage manager of the Rex cinema and theater, and the family must move for the second time in a short time. This time from North Carolina to a windy harbor town on the coast. The family comes over to R"&amp;"ex wonen.Wessel has two older brothers and younger tweelingzusjes.De family members are a striking and often humorous way on paper gezet.Voor mother Wessel life becomes increasingly difficult, his father is quite indifferent about coming man who would hav"&amp;"e liked to have been much more than stage manager, his brothers withdraw from nobody's business and sisters need attention. Wessel should therebetween navigate and regularly plays a mediating role. He often feels the need to retreat. Fortunately for him i"&amp;"n the big building enough exciting places to discover and withdraw his gitaar.Op school he makes new friends who like it for free to go to the movies and to wander around in the Rex. His best friend Stan has the greatest desire be a famous guitar player a"&amp;"nd also takes this an important place in the life of Wessel. Together with friends, they focus on a band. The front of the book is typical of their love for the guitar. Like the title, which in the course of the story clearly wordt.Na lose several years W"&amp;"essel and Stan sight of each other, Wessel discovered the girls and threw himself in love. Stan feels less gelukkig.Ondanks Wessel often has difficulty with the situation at home, he has enough he comes outside to do and not as unhappy. The adventures are"&amp;" described in a funny way, and the reader will often smile at the verhalen.Het book has a writing style that invites you to read further, both hilarious and sensitive, sober as a visual. It paints a beautiful portrait of the 60s, where many young music ca"&amp;"me in first place and all are heroes in that area wanted volgen.Ik've read the book with pleasure and find this debut novel a must")</f>
        <v>Wessel is 11 years old when his father gets a job as a stage manager of the Rex cinema and theater, and the family must move for the second time in a short time. This time from North Carolina to a windy harbor town on the coast. The family comes over to Rex wonen.Wessel has two older brothers and younger tweelingzusjes.De family members are a striking and often humorous way on paper gezet.Voor mother Wessel life becomes increasingly difficult, his father is quite indifferent about coming man who would have liked to have been much more than stage manager, his brothers withdraw from nobody's business and sisters need attention. Wessel should therebetween navigate and regularly plays a mediating role. He often feels the need to retreat. Fortunately for him in the big building enough exciting places to discover and withdraw his gitaar.Op school he makes new friends who like it for free to go to the movies and to wander around in the Rex. His best friend Stan has the greatest desire be a famous guitar player and also takes this an important place in the life of Wessel. Together with friends, they focus on a band. The front of the book is typical of their love for the guitar. Like the title, which in the course of the story clearly wordt.Na lose several years Wessel and Stan sight of each other, Wessel discovered the girls and threw himself in love. Stan feels less gelukkig.Ondanks Wessel often has difficulty with the situation at home, he has enough he comes outside to do and not as unhappy. The adventures are described in a funny way, and the reader will often smile at the verhalen.Het book has a writing style that invites you to read further, both hilarious and sensitive, sober as a visual. It paints a beautiful portrait of the 60s, where many young music came in first place and all are heroes in that area wanted volgen.Ik've read the book with pleasure and find this debut novel a must</v>
      </c>
    </row>
    <row r="1242" ht="15.75" customHeight="1">
      <c r="A1242" s="1">
        <v>1240.0</v>
      </c>
      <c r="B1242" s="3">
        <v>1.0</v>
      </c>
      <c r="C1242" s="3">
        <v>1.0</v>
      </c>
      <c r="D1242" s="3">
        <v>1.0</v>
      </c>
      <c r="E1242" s="3" t="s">
        <v>1245</v>
      </c>
      <c r="F1242" s="3" t="str">
        <f>IFERROR(__xludf.DUMMYFUNCTION("GOOGLETRANSLATE(E1242,""nl"",""en"")"),"¶ Deep inside I know this is my last Christmas wordt.¶Het story in brief single Dorothy belongs to the age of 76 she has an aggressive cancer. The terror strikes her heart because there are quite a few unprocessed events that they must face. Dorothy decid"&amp;"es to go to the fight against cancer to time rekken.De treatments are heavy and strong. They are dependent on home care and her daughters, in addition to their busy lives, provide care. Dorothy is desperate and feels guilty that she continues to rely on h"&amp;"er children. She feels all her life to bystanders are completed, but the urge to come to terms with itself groter.Wanneer Dorothy gets a terminal delirium, it is impossible to stay at home. There follows an emergency admission to a hospice. She becomes mo"&amp;"re and more confused. It gradually becomes clear why Dorothy chooses her own death seems natural to sterven.¶Het or I'm a long journey and all the news I missed back. I really have no idea what they are talking about. I find that I like it better in mysel"&amp;"f, that my cocoon of recent times actually quite comfortable is.¶De element income cover is touching, charming. Yet if you look closely it has a fighting look. And what is the head bald. The hug something lost? The book is about Dorothy, 78 years old, and"&amp;" standing alone. Her husband has been deceased since many years. She has three daughters and terror is great as she gets a bad message. She is terminally ill. Through the years, she has been through a lot and has therefore become a more closed type. The n"&amp;"arrative perspective is the I-form. I'm not always happy, but smooth and delicate writing style of Annerieke de Vries takes the reader right along, in the mind of Dorothy. It is certainly understandable that a lot is happening in her head. Her daughters a"&amp;"nd home care are many hours a day for her. How soon it will be with them? The emotions of pain and sadness are almost palpable. The inner struggles go on, for her important things. In addition, Dorothy has the humor. What fun is.ConclusieAnnerieke de Vrie"&amp;"s had already enchanted me with her writing. The wasp was itching under my skin. I was immediately impressed. With a complete life, she brings the reader into the world of a terminal patient who called Dorothy. The story takes you very close to the main c"&amp;"haracter. You will immediately take a bit of her and sympathize. While reading it hit me diep.Annerieke de Vries seems to me more interesting stories in her pen. Since we probably will hear more! Unfinished Life is a wonderful story about the terminal pat"&amp;"ient Dorothy, full of emotion, pain and sorrow. You will love a bit of it and it is nicely done Rated 5 thick Birdy sterren.https: //birdysboeken.blogspot.com/2019/03/annerieke-de-vries-een-voltooid-leven.html")</f>
        <v>¶ Deep inside I know this is my last Christmas wordt.¶Het story in brief single Dorothy belongs to the age of 76 she has an aggressive cancer. The terror strikes her heart because there are quite a few unprocessed events that they must face. Dorothy decides to go to the fight against cancer to time rekken.De treatments are heavy and strong. They are dependent on home care and her daughters, in addition to their busy lives, provide care. Dorothy is desperate and feels guilty that she continues to rely on her children. She feels all her life to bystanders are completed, but the urge to come to terms with itself groter.Wanneer Dorothy gets a terminal delirium, it is impossible to stay at home. There follows an emergency admission to a hospice. She becomes more and more confused. It gradually becomes clear why Dorothy chooses her own death seems natural to sterven.¶Het or I'm a long journey and all the news I missed back. I really have no idea what they are talking about. I find that I like it better in myself, that my cocoon of recent times actually quite comfortable is.¶De element income cover is touching, charming. Yet if you look closely it has a fighting look. And what is the head bald. The hug something lost? The book is about Dorothy, 78 years old, and standing alone. Her husband has been deceased since many years. She has three daughters and terror is great as she gets a bad message. She is terminally ill. Through the years, she has been through a lot and has therefore become a more closed type. The narrative perspective is the I-form. I'm not always happy, but smooth and delicate writing style of Annerieke de Vries takes the reader right along, in the mind of Dorothy. It is certainly understandable that a lot is happening in her head. Her daughters and home care are many hours a day for her. How soon it will be with them? The emotions of pain and sadness are almost palpable. The inner struggles go on, for her important things. In addition, Dorothy has the humor. What fun is.ConclusieAnnerieke de Vries had already enchanted me with her writing. The wasp was itching under my skin. I was immediately impressed. With a complete life, she brings the reader into the world of a terminal patient who called Dorothy. The story takes you very close to the main character. You will immediately take a bit of her and sympathize. While reading it hit me diep.Annerieke de Vries seems to me more interesting stories in her pen. Since we probably will hear more! Unfinished Life is a wonderful story about the terminal patient Dorothy, full of emotion, pain and sorrow. You will love a bit of it and it is nicely done Rated 5 thick Birdy sterren.https: //birdysboeken.blogspot.com/2019/03/annerieke-de-vries-een-voltooid-leven.html</v>
      </c>
    </row>
    <row r="1243" ht="15.75" customHeight="1">
      <c r="A1243" s="1">
        <v>1241.0</v>
      </c>
      <c r="B1243" s="3">
        <v>0.0</v>
      </c>
      <c r="C1243" s="3">
        <v>0.0</v>
      </c>
      <c r="D1243" s="3">
        <v>0.0</v>
      </c>
      <c r="E1243" s="3" t="s">
        <v>1246</v>
      </c>
      <c r="F1243" s="3" t="str">
        <f>IFERROR(__xludf.DUMMYFUNCTION("GOOGLETRANSLATE(E1243,""nl"",""en"")"),"What a strange book. Beautifully written, atmospheric, but in my opinion lacks what is needed in a novel: a tension, which raises wonders of the reader, a crisis, a dramatic short plot. In this book, lapping the events themselves but continue while you co"&amp;"nstantly do not know where it goes .... well, it's not going anywhere.")</f>
        <v>What a strange book. Beautifully written, atmospheric, but in my opinion lacks what is needed in a novel: a tension, which raises wonders of the reader, a crisis, a dramatic short plot. In this book, lapping the events themselves but continue while you constantly do not know where it goes .... well, it's not going anywhere.</v>
      </c>
    </row>
    <row r="1244" ht="15.75" customHeight="1">
      <c r="A1244" s="1">
        <v>1242.0</v>
      </c>
      <c r="B1244" s="3">
        <v>1.0</v>
      </c>
      <c r="C1244" s="3">
        <v>1.0</v>
      </c>
      <c r="D1244" s="3">
        <v>1.0</v>
      </c>
      <c r="E1244" s="3" t="s">
        <v>1247</v>
      </c>
      <c r="F1244" s="3" t="str">
        <f>IFERROR(__xludf.DUMMYFUNCTION("GOOGLETRANSLATE(E1244,""nl"",""en"")"),"Desperate for a decent gift for Mother's Day I finally landed in the standard bookstore, where I noticed almost immediately on Lost labyrinth. However long doubted whether I would take it because mom is quite a fan of Dan Brown and I did not know if this "&amp;"book would have to meet the priority set verwachtigen. Eventually I was glad I bought it anyway. On had four days both my mom and I devoured the book and we proved it both very well vinden.Waarom I do not 5 stars toeken the book, though, as many before me"&amp;", I found the writing style in some places a bit to exaggerated and were very extensive digressions me sometimes too much. But other than a top of a book that reads in the famous jerk!")</f>
        <v>Desperate for a decent gift for Mother's Day I finally landed in the standard bookstore, where I noticed almost immediately on Lost labyrinth. However long doubted whether I would take it because mom is quite a fan of Dan Brown and I did not know if this book would have to meet the priority set verwachtigen. Eventually I was glad I bought it anyway. On had four days both my mom and I devoured the book and we proved it both very well vinden.Waarom I do not 5 stars toeken the book, though, as many before me, I found the writing style in some places a bit to exaggerated and were very extensive digressions me sometimes too much. But other than a top of a book that reads in the famous jerk!</v>
      </c>
    </row>
    <row r="1245" ht="15.75" customHeight="1">
      <c r="A1245" s="1">
        <v>1243.0</v>
      </c>
      <c r="B1245" s="3">
        <v>1.0</v>
      </c>
      <c r="C1245" s="3">
        <v>1.0</v>
      </c>
      <c r="D1245" s="3">
        <v>1.0</v>
      </c>
      <c r="E1245" s="3" t="s">
        <v>1248</v>
      </c>
      <c r="F1245" s="3" t="str">
        <f>IFERROR(__xludf.DUMMYFUNCTION("GOOGLETRANSLATE(E1245,""nl"",""en"")"),"Books Leighton Gage play in Brazil and are all really great job. But for me remains the first part of Mario Silva still the best. Exciting and very well written.")</f>
        <v>Books Leighton Gage play in Brazil and are all really great job. But for me remains the first part of Mario Silva still the best. Exciting and very well written.</v>
      </c>
    </row>
    <row r="1246" ht="15.75" customHeight="1">
      <c r="A1246" s="1">
        <v>1244.0</v>
      </c>
      <c r="B1246" s="3">
        <v>0.0</v>
      </c>
      <c r="C1246" s="3">
        <v>0.0</v>
      </c>
      <c r="D1246" s="3">
        <v>0.0</v>
      </c>
      <c r="E1246" s="3" t="s">
        <v>1249</v>
      </c>
      <c r="F1246" s="3" t="str">
        <f>IFERROR(__xludf.DUMMYFUNCTION("GOOGLETRANSLATE(E1246,""nl"",""en"")"),"The only positive thing I can say about this book is that it reads like a train.The negative predominates: Obscure evil reads like an anthology of other serial killer books. A small community, some not so obvious suspects, the reader who already think you"&amp;" know where it goes after 50 pages, including a murderer who is very 'up close and personal' is much sexual tension between two people who really are different (and one of them additionally married), and I can still be a doorgaan.Het 'handiwork' of the pr"&amp;"ofiler is little to see in this book, Maggie O'Dell plunges without any reservations in the actual speurwerk.En yet I read the book with pleasure. However, it is kind of fun as candyfloss: nice, but it does not fill.")</f>
        <v>The only positive thing I can say about this book is that it reads like a train.The negative predominates: Obscure evil reads like an anthology of other serial killer books. A small community, some not so obvious suspects, the reader who already think you know where it goes after 50 pages, including a murderer who is very 'up close and personal' is much sexual tension between two people who really are different (and one of them additionally married), and I can still be a doorgaan.Het 'handiwork' of the profiler is little to see in this book, Maggie O'Dell plunges without any reservations in the actual speurwerk.En yet I read the book with pleasure. However, it is kind of fun as candyfloss: nice, but it does not fill.</v>
      </c>
    </row>
    <row r="1247" ht="15.75" customHeight="1">
      <c r="A1247" s="1">
        <v>1245.0</v>
      </c>
      <c r="B1247" s="3">
        <v>0.0</v>
      </c>
      <c r="C1247" s="3">
        <v>0.0</v>
      </c>
      <c r="D1247" s="3">
        <v>0.0</v>
      </c>
      <c r="E1247" s="3" t="s">
        <v>1250</v>
      </c>
      <c r="F1247" s="3" t="str">
        <f>IFERROR(__xludf.DUMMYFUNCTION("GOOGLETRANSLATE(E1247,""nl"",""en"")"),"The reason that Lisa Gardner began to write, is very special. Initially she worked in the food, but because her hair catching fire several times, she did this and she focused on writing mainly thrillers. Her debut, Blood Wedding, which appeared in the sam"&amp;"e year in 1998 won the RT Reviewer's Choice Award. Under the pseudonym Alicia Scott she wrote novels. Worldwide, there are over twenty million of its books published in more than thirty countries and some of her books are verfilmd.Jim Beckett, policeman, "&amp;"has put his mind to marry the 18-year-old Theresa (Tess). Tess goes into this because at her home, the atmosphere is not optimal. Initially, the true nature of Jim still going well, but comes very quickly upwards. He mistreats Tess, both mentally and phys"&amp;"ically. When Tess is also learns that he is a cold killer, she gives him making him put in jail. Jim manages to escape and goes after her. Tess is now only one thing to do to survive: Jim doden.In the prologue of Blood Wedding is a threat, and actually so"&amp;"mewhat oppressive, tension palpable. Then you expect the rest of the story, which takes place five years later, continues the same way, but soon you find out that it is an illusion. The first chapters are rather confused making it unclear threatens to bec"&amp;"ome. After the start there is more structure in the story that it is always clear to the reader what goes right. That does not mean that large chunks of text are completely unnecessary, the story a lot less interesting, but certainly ensure that any pace "&amp;"in the story is very low pace dramatically afneemt.Dat, already apparent from the start. The story drags on and besides frequent quarrels, reports of shooting and binges, happens not very much. Only halfway through it a little more exciting and therefore "&amp;"a little more interesting, but unfortunately turns out to be short-lived. The book is a story of personal problems that actually add nothing to the story. There also is the fact that forced most of the dialogues and are made and as a result very unrealist"&amp;"ic happen. The latter also applies to the characters. They are not credible and seemed to herself busy zijn.Met the writing style of Gardner, after that first stiff chapters, not much wrong. With smooth phrases she knows how to keep the story going, there"&amp;" are still some in line to make and bring it to a climax as she had in mind. Nevertheless, it could have been all the more surprising, less flat and considerably more plot twists. Remarkably solid series character Quincy has a very limited role in the sto"&amp;"ry (Rainie, his partner, there came not in front). It therefore appears that Gardner after writing this book has decided that he has a recurring character would worden.Dat Lisa Gardner can write, she has the years have demonstrated in the course, but that"&amp;" Blood Wedding was at that time so well received, is incomprehensible. This debut is a blunder of the first hour and actually incomprehensible that there was a publisher who has dared to bring the book out.")</f>
        <v>The reason that Lisa Gardner began to write, is very special. Initially she worked in the food, but because her hair catching fire several times, she did this and she focused on writing mainly thrillers. Her debut, Blood Wedding, which appeared in the same year in 1998 won the RT Reviewer's Choice Award. Under the pseudonym Alicia Scott she wrote novels. Worldwide, there are over twenty million of its books published in more than thirty countries and some of her books are verfilmd.Jim Beckett, policeman, has put his mind to marry the 18-year-old Theresa (Tess). Tess goes into this because at her home, the atmosphere is not optimal. Initially, the true nature of Jim still going well, but comes very quickly upwards. He mistreats Tess, both mentally and physically. When Tess is also learns that he is a cold killer, she gives him making him put in jail. Jim manages to escape and goes after her. Tess is now only one thing to do to survive: Jim doden.In the prologue of Blood Wedding is a threat, and actually somewhat oppressive, tension palpable. Then you expect the rest of the story, which takes place five years later, continues the same way, but soon you find out that it is an illusion. The first chapters are rather confused making it unclear threatens to become. After the start there is more structure in the story that it is always clear to the reader what goes right. That does not mean that large chunks of text are completely unnecessary, the story a lot less interesting, but certainly ensure that any pace in the story is very low pace dramatically afneemt.Dat, already apparent from the start. The story drags on and besides frequent quarrels, reports of shooting and binges, happens not very much. Only halfway through it a little more exciting and therefore a little more interesting, but unfortunately turns out to be short-lived. The book is a story of personal problems that actually add nothing to the story. There also is the fact that forced most of the dialogues and are made and as a result very unrealistic happen. The latter also applies to the characters. They are not credible and seemed to herself busy zijn.Met the writing style of Gardner, after that first stiff chapters, not much wrong. With smooth phrases she knows how to keep the story going, there are still some in line to make and bring it to a climax as she had in mind. Nevertheless, it could have been all the more surprising, less flat and considerably more plot twists. Remarkably solid series character Quincy has a very limited role in the story (Rainie, his partner, there came not in front). It therefore appears that Gardner after writing this book has decided that he has a recurring character would worden.Dat Lisa Gardner can write, she has the years have demonstrated in the course, but that Blood Wedding was at that time so well received, is incomprehensible. This debut is a blunder of the first hour and actually incomprehensible that there was a publisher who has dared to bring the book out.</v>
      </c>
    </row>
    <row r="1248" ht="15.75" customHeight="1">
      <c r="A1248" s="1">
        <v>1246.0</v>
      </c>
      <c r="B1248" s="3">
        <v>1.0</v>
      </c>
      <c r="C1248" s="3">
        <v>1.0</v>
      </c>
      <c r="D1248" s="3">
        <v>1.0</v>
      </c>
      <c r="E1248" s="3" t="s">
        <v>1251</v>
      </c>
      <c r="F1248" s="3" t="str">
        <f>IFERROR(__xludf.DUMMYFUNCTION("GOOGLETRANSLATE(E1248,""nl"",""en"")"),"As a fan of her blog I could not wait until her book came out. As expected, the book about what you are starting to put it there to leave. Chantal writes smooth and tasty I knew that if she has not experienced much. She writes openly and honestly about al"&amp;"l the difficult choices made by them and which at the time were no choices. She could not help but follow her heart. Yet that is not as obvious as it sounds. And therefore you should read this book. The lesson is: dare. Only then will you come on in life."&amp;" This book inspires and motivates with a smile and a tear. I have a favorite author at.")</f>
        <v>As a fan of her blog I could not wait until her book came out. As expected, the book about what you are starting to put it there to leave. Chantal writes smooth and tasty I knew that if she has not experienced much. She writes openly and honestly about all the difficult choices made by them and which at the time were no choices. She could not help but follow her heart. Yet that is not as obvious as it sounds. And therefore you should read this book. The lesson is: dare. Only then will you come on in life. This book inspires and motivates with a smile and a tear. I have a favorite author at.</v>
      </c>
    </row>
    <row r="1249" ht="15.75" customHeight="1">
      <c r="A1249" s="1">
        <v>1247.0</v>
      </c>
      <c r="B1249" s="3">
        <v>1.0</v>
      </c>
      <c r="C1249" s="3">
        <v>1.0</v>
      </c>
      <c r="D1249" s="3">
        <v>1.0</v>
      </c>
      <c r="E1249" s="3" t="s">
        <v>1252</v>
      </c>
      <c r="F1249" s="3" t="str">
        <f>IFERROR(__xludf.DUMMYFUNCTION("GOOGLETRANSLATE(E1249,""nl"",""en"")"),"This book is not a typical feel-good novel. Although the cover that perhaps suggests, this book contains much more than just a fine romance. It contains beautiful descriptions of the Irish landscape and the inhabitants of Finafarran. The author takes you "&amp;"into the story of Hannah Casey, a librarian, which initially should have nothing of the small community and the gossip of its residents. All she wants is out of the bungalow of her mother, a place for themselves. But when they finally build a home decisio"&amp;"n, she risks losing her job and they must take action. So she and the library are the bustling center of Finfarran. The residents of Finfarran steal slowly her heart, and mine. With a big smile on my face, I read this book. The characters were beautifully"&amp;" deepened and it felt like myself in those alluring sea breeze of Finfarran was watching the sea. Be surprised by the wonderful writing style of Felicity Hayes-McCoy! I enjoyed it immensely anyway.")</f>
        <v>This book is not a typical feel-good novel. Although the cover that perhaps suggests, this book contains much more than just a fine romance. It contains beautiful descriptions of the Irish landscape and the inhabitants of Finafarran. The author takes you into the story of Hannah Casey, a librarian, which initially should have nothing of the small community and the gossip of its residents. All she wants is out of the bungalow of her mother, a place for themselves. But when they finally build a home decision, she risks losing her job and they must take action. So she and the library are the bustling center of Finfarran. The residents of Finfarran steal slowly her heart, and mine. With a big smile on my face, I read this book. The characters were beautifully deepened and it felt like myself in those alluring sea breeze of Finfarran was watching the sea. Be surprised by the wonderful writing style of Felicity Hayes-McCoy! I enjoyed it immensely anyway.</v>
      </c>
    </row>
    <row r="1250" ht="15.75" customHeight="1">
      <c r="A1250" s="1">
        <v>1248.0</v>
      </c>
      <c r="B1250" s="3">
        <v>0.0</v>
      </c>
      <c r="C1250" s="3">
        <v>0.0</v>
      </c>
      <c r="D1250" s="3">
        <v>0.0</v>
      </c>
      <c r="E1250" s="3" t="s">
        <v>1253</v>
      </c>
      <c r="F1250" s="3" t="str">
        <f>IFERROR(__xludf.DUMMYFUNCTION("GOOGLETRANSLATE(E1250,""nl"",""en"")"),"The idea of ​​this book is good. A man killed someone and that person buried in his garden. Therefore he does not come and let some workmen his garden to do maintenance. They find a corpse, but not at the place where the protagonist is Jason buried his bo"&amp;"dy. There follows a police investigation, which leads to a third body is his garden. The previous owner is interrogated, but who is deceased, has committed suicide and left a note his actions confessed. Case closed you would think. Simple as it is not nat"&amp;"ural. Jason is an appallingly weak in his shoes standing male soldered to wordt.De development of the story and especially the writing style with long sentences and words that belong not just to each other, make this book far from the level retrieves it c"&amp;"ould get. Moreover happens during a particular night vanalles while no longer credible is.Het is unfortunate that this book has been labeled discovery of America in 2013 because it creates certain expectations that the book can not nakomen.Een missed oppo"&amp;"rtunity.")</f>
        <v>The idea of ​​this book is good. A man killed someone and that person buried in his garden. Therefore he does not come and let some workmen his garden to do maintenance. They find a corpse, but not at the place where the protagonist is Jason buried his body. There follows a police investigation, which leads to a third body is his garden. The previous owner is interrogated, but who is deceased, has committed suicide and left a note his actions confessed. Case closed you would think. Simple as it is not natural. Jason is an appallingly weak in his shoes standing male soldered to wordt.De development of the story and especially the writing style with long sentences and words that belong not just to each other, make this book far from the level retrieves it could get. Moreover happens during a particular night vanalles while no longer credible is.Het is unfortunate that this book has been labeled discovery of America in 2013 because it creates certain expectations that the book can not nakomen.Een missed opportunity.</v>
      </c>
    </row>
    <row r="1251" ht="15.75" customHeight="1">
      <c r="A1251" s="1">
        <v>1249.0</v>
      </c>
      <c r="B1251" s="3">
        <v>0.0</v>
      </c>
      <c r="C1251" s="3">
        <v>0.0</v>
      </c>
      <c r="D1251" s="3">
        <v>0.0</v>
      </c>
      <c r="E1251" s="3" t="s">
        <v>1254</v>
      </c>
      <c r="F1251" s="3" t="str">
        <f>IFERROR(__xludf.DUMMYFUNCTION("GOOGLETRANSLATE(E1251,""nl"",""en"")"),"I let me fool the cover. That looks good. It seemed my ding.Maar which fell as tegen.Oppervlakkigheid asset. Poorly developed characters. Pseudonymous writing because there is much to reveal valt.Allemaal onzin.Het flutverhaal.Zonde is one of my go geld.I"&amp;"k this, writing pseudonymous author, now mijden.Als this schrijverd resumes another pseudonym, that becomes difficult. a task for publishing. In connection with the reputation to uphold: afserveren.")</f>
        <v>I let me fool the cover. That looks good. It seemed my ding.Maar which fell as tegen.Oppervlakkigheid asset. Poorly developed characters. Pseudonymous writing because there is much to reveal valt.Allemaal onzin.Het flutverhaal.Zonde is one of my go geld.Ik this, writing pseudonymous author, now mijden.Als this schrijverd resumes another pseudonym, that becomes difficult. a task for publishing. In connection with the reputation to uphold: afserveren.</v>
      </c>
    </row>
    <row r="1252" ht="15.75" customHeight="1">
      <c r="A1252" s="1">
        <v>1250.0</v>
      </c>
      <c r="B1252" s="3">
        <v>0.0</v>
      </c>
      <c r="C1252" s="3">
        <v>1.0</v>
      </c>
      <c r="D1252" s="3">
        <v>1.0</v>
      </c>
      <c r="E1252" s="3" t="s">
        <v>1255</v>
      </c>
      <c r="F1252" s="3" t="str">
        <f>IFERROR(__xludf.DUMMYFUNCTION("GOOGLETRANSLATE(E1252,""nl"",""en"")"),"I often find books hype, not so spectacular. Sometimes because the story is not special, or because there just tried so hard to create something is surprising that the forced overkomt.Dit book I was really everywhere and I was not in the urgent need to st"&amp;"art there. A friend also I recommend this book, under the guise ""have you read even the packaging of toilet paper even if you have nothing better to do, so start it now but to."" Since I was a friend always faithful hear and obediently do what I it is sa"&amp;"id (...) I did not so long besteld.En the book after I started, I play it again. Not because it was annoying though ... it was uit.In I pull one book uitgelezen.Het family that revolves around a family with what you can to live around the corner, it's rea"&amp;"l mensen.Je can you effortlessly inleven.Al should I have just to mention, I can not imagine that I would previously have a crush on one of my teachers sleep.The fact that my car correctly in the previous sentence crush all changed in crisis says enough I"&amp;" think. Sorry ... But terzijde.Op following a set of tiny dots the book I definitely had to tackle. It was from. Namely nu.Complimenten to drop the family van Lierop. Again, credible, ""real"" people. And I find that very knap.http: //www.watiknouvind.com"&amp;"/2017/04/20-4-17-wat-ik-nou-vind-van-het-boek.html")</f>
        <v>I often find books hype, not so spectacular. Sometimes because the story is not special, or because there just tried so hard to create something is surprising that the forced overkomt.Dit book I was really everywhere and I was not in the urgent need to start there. A friend also I recommend this book, under the guise "have you read even the packaging of toilet paper even if you have nothing better to do, so start it now but to." Since I was a friend always faithful hear and obediently do what I it is said (...) I did not so long besteld.En the book after I started, I play it again. Not because it was annoying though ... it was uit.In I pull one book uitgelezen.Het family that revolves around a family with what you can to live around the corner, it's real mensen.Je can you effortlessly inleven.Al should I have just to mention, I can not imagine that I would previously have a crush on one of my teachers sleep.The fact that my car correctly in the previous sentence crush all changed in crisis says enough I think. Sorry ... But terzijde.Op following a set of tiny dots the book I definitely had to tackle. It was from. Namely nu.Complimenten to drop the family van Lierop. Again, credible, "real" people. And I find that very knap.http: //www.watiknouvind.com/2017/04/20-4-17-wat-ik-nou-vind-van-het-boek.html</v>
      </c>
    </row>
    <row r="1253" ht="15.75" customHeight="1">
      <c r="A1253" s="1">
        <v>1251.0</v>
      </c>
      <c r="B1253" s="3">
        <v>0.0</v>
      </c>
      <c r="C1253" s="3">
        <v>0.0</v>
      </c>
      <c r="D1253" s="3">
        <v>0.0</v>
      </c>
      <c r="E1253" s="3" t="s">
        <v>1256</v>
      </c>
      <c r="F1253" s="3" t="str">
        <f>IFERROR(__xludf.DUMMYFUNCTION("GOOGLETRANSLATE(E1253,""nl"",""en"")"),"The, say, back of the book suggests a decent thriller. Louis van Thillo, journalist, witnesses the murder of a fleeing man. Although he did not recognize the perpetrators, they think they are. They come from Thillo chase, rape his girlfriend and let her w"&amp;"reck as back and haunt him. Van Thillo slowly but surely into a wreck, aided by the drank.Het book is unlikely bad, sometimes it rancid off, with chapters flashbacks, totally unexpected and not immediately following the previous one. This book is very unp"&amp;"leasant to read. Actually, not even worthy of a star.")</f>
        <v>The, say, back of the book suggests a decent thriller. Louis van Thillo, journalist, witnesses the murder of a fleeing man. Although he did not recognize the perpetrators, they think they are. They come from Thillo chase, rape his girlfriend and let her wreck as back and haunt him. Van Thillo slowly but surely into a wreck, aided by the drank.Het book is unlikely bad, sometimes it rancid off, with chapters flashbacks, totally unexpected and not immediately following the previous one. This book is very unpleasant to read. Actually, not even worthy of a star.</v>
      </c>
    </row>
    <row r="1254" ht="15.75" customHeight="1">
      <c r="A1254" s="1">
        <v>1252.0</v>
      </c>
      <c r="B1254" s="3">
        <v>1.0</v>
      </c>
      <c r="C1254" s="3">
        <v>0.0</v>
      </c>
      <c r="D1254" s="3">
        <v>1.0</v>
      </c>
      <c r="E1254" s="3" t="s">
        <v>1257</v>
      </c>
      <c r="F1254" s="3" t="str">
        <f>IFERROR(__xludf.DUMMYFUNCTION("GOOGLETRANSLATE(E1254,""nl"",""en"")"),"I had a hunch that this was not a literary masterpiece, but I must say that I have entertained yet with this unlikely story about the secret of Mozart. An opera singer who enters through a journey in the year 1791 and must protect an ancient object with t"&amp;"he famous composer. No character is really good in the paint, but I stubbornly keep reading because I wanted to know how the story would end, so entertaining.")</f>
        <v>I had a hunch that this was not a literary masterpiece, but I must say that I have entertained yet with this unlikely story about the secret of Mozart. An opera singer who enters through a journey in the year 1791 and must protect an ancient object with the famous composer. No character is really good in the paint, but I stubbornly keep reading because I wanted to know how the story would end, so entertaining.</v>
      </c>
    </row>
    <row r="1255" ht="15.75" customHeight="1">
      <c r="A1255" s="1">
        <v>1253.0</v>
      </c>
      <c r="B1255" s="3">
        <v>0.0</v>
      </c>
      <c r="C1255" s="3">
        <v>0.0</v>
      </c>
      <c r="D1255" s="3">
        <v>0.0</v>
      </c>
      <c r="E1255" s="3" t="s">
        <v>1258</v>
      </c>
      <c r="F1255" s="3" t="str">
        <f>IFERROR(__xludf.DUMMYFUNCTION("GOOGLETRANSLATE(E1255,""nl"",""en"")"),"I was reading this book and I started Hebban enthusiastic. But I just could not income. Again and again I explained the way to address it again. The story is described very boring, the characters of the people I found negative. It seemed only a dark book "&amp;"with nothing not positive things. The only thing I liked was described that Billy was compared with a bright butterfly. No, I advise others not to do this book lezen.Maar thanks to that I was reading this book.")</f>
        <v>I was reading this book and I started Hebban enthusiastic. But I just could not income. Again and again I explained the way to address it again. The story is described very boring, the characters of the people I found negative. It seemed only a dark book with nothing not positive things. The only thing I liked was described that Billy was compared with a bright butterfly. No, I advise others not to do this book lezen.Maar thanks to that I was reading this book.</v>
      </c>
    </row>
    <row r="1256" ht="15.75" customHeight="1">
      <c r="A1256" s="1">
        <v>1254.0</v>
      </c>
      <c r="B1256" s="3">
        <v>0.0</v>
      </c>
      <c r="C1256" s="3">
        <v>0.0</v>
      </c>
      <c r="D1256" s="3">
        <v>1.0</v>
      </c>
      <c r="E1256" s="3" t="s">
        <v>1259</v>
      </c>
      <c r="F1256" s="3" t="str">
        <f>IFERROR(__xludf.DUMMYFUNCTION("GOOGLETRANSLATE(E1256,""nl"",""en"")"),"The third part in the series about North District superintendent Snetlage deals with a topic that in recent years has been to date, namely women. The book follows two storylines. Firstly Aisa Obasango that is supposedly lured for a job in the hospitality "&amp;"industry from her native Nigeria to Netherlands. She disappears into the illegal prostitution where she is abused mercilessly. If your reader is confronted with her harrowing captivity contrary to any sense of justice. Without something to the imagination"&amp;" to Van Eeden describes by whom and how Aisa sexually abused and mistreated wordt.De second story begins with her older sister: Raia. She lured years earlier in the same way to the Netherlands and finally, with a fake ID, entered the legal prostitution wh"&amp;"ich is not to mention exhilarating. When she hears that her sister followed her and disappeared, they enable the police. This is a job for Snetlage and integrated team.Dossier women undoubtedly gives a realistic picture of the illegal and legal prostituti"&amp;"on. As a reader, I meet a twilight world where the question involuntarily presents itself or you even have legalized want such industry. It is as if the sector gets stamp of approval when the abuses are distressing. Somewhat annoying is the clumsy of whic"&amp;"h Snetlage in the book exhibits that the negative outcome debit is.De Series Northern District Fons Snetlage starring can be read best in order of publication because the characters in this section is not really extensively introduced. The reader is assum"&amp;"ed largely to Snetlage and his team are known. Apart from that part three easy readable book in the vein of Baantjer without literary pretensions. What concerns me is not the strongest in the series.")</f>
        <v>The third part in the series about North District superintendent Snetlage deals with a topic that in recent years has been to date, namely women. The book follows two storylines. Firstly Aisa Obasango that is supposedly lured for a job in the hospitality industry from her native Nigeria to Netherlands. She disappears into the illegal prostitution where she is abused mercilessly. If your reader is confronted with her harrowing captivity contrary to any sense of justice. Without something to the imagination to Van Eeden describes by whom and how Aisa sexually abused and mistreated wordt.De second story begins with her older sister: Raia. She lured years earlier in the same way to the Netherlands and finally, with a fake ID, entered the legal prostitution which is not to mention exhilarating. When she hears that her sister followed her and disappeared, they enable the police. This is a job for Snetlage and integrated team.Dossier women undoubtedly gives a realistic picture of the illegal and legal prostitution. As a reader, I meet a twilight world where the question involuntarily presents itself or you even have legalized want such industry. It is as if the sector gets stamp of approval when the abuses are distressing. Somewhat annoying is the clumsy of which Snetlage in the book exhibits that the negative outcome debit is.De Series Northern District Fons Snetlage starring can be read best in order of publication because the characters in this section is not really extensively introduced. The reader is assumed largely to Snetlage and his team are known. Apart from that part three easy readable book in the vein of Baantjer without literary pretensions. What concerns me is not the strongest in the series.</v>
      </c>
    </row>
    <row r="1257" ht="15.75" customHeight="1">
      <c r="A1257" s="1">
        <v>1255.0</v>
      </c>
      <c r="B1257" s="3">
        <v>1.0</v>
      </c>
      <c r="C1257" s="3">
        <v>1.0</v>
      </c>
      <c r="D1257" s="3">
        <v>1.0</v>
      </c>
      <c r="E1257" s="3" t="s">
        <v>1260</v>
      </c>
      <c r="F1257" s="3" t="str">
        <f>IFERROR(__xludf.DUMMYFUNCTION("GOOGLETRANSLATE(E1257,""nl"",""en"")"),"""We are a kasloos office,"" said ze.Ik felt really want to think about. And also to use once himself. ""You are a kasloos office,"" I said so. Kitty nodded. Indeed. She looked at my plastic bag as if she suspected that dirty underwear was in. ""But,"" I "&amp;"said, ""may I might ask what then is doing, in terms of banking?"" Kitty stroked her smooth hair and sighed deeply. ""We do service,"" said ze.Ester Naomi Perquin is immediately convinced, because it makes it all so clearly as the tasks that are clearly d"&amp;"ivided: Book-in bookstores. Partner-in couples. Sand-free beaches. Loze bread bakers. No, ma'am, here we only do customer interviews, the bread you have in the other establishment zijn.Perquin look around, think about and write down what they see, hear or"&amp;" experience. They use it in short stories of no more than a page. More pages, they do not need the absurdity, the touching, the bad, the sad and the ridiculous in everyday life to describe. Unlike a famous football philosopher who stated that ""you will o"&amp;"nly see it if you get it"" Perquin sees before them has. She sees it as her verwondert.Iedereen her poems or short stories to read (as in the radio program The Evenings) know, already know Perquin has the capacity to make particular the smallest and most "&amp;"banal and she is blessed with a great sense of language . Soon in this theater emphasizes both talents yet again; the book contains only stories about ordinary, everyday events occurring but seen by anyone who is paying attention and has an unbridled imag"&amp;"ination. As she talks about the sudden died of a summer evening in a large garden full of nice people, music, grilled eggplant, organic meat and raspberry balsamic, and a hard boiled egg, sliced, middle of the street, and on the separated couple that with"&amp;" a error in the 'grid' lump together their child is waiting for, bitter and full of anger towards each other, and how they should explain that there toilets are an Indian gentleman in the train, but they do not flush because the tank is empty and that the"&amp;" conductor has just asked if anyone should do ""a great message"" and can wait will kindly do so. Some stories are sad, some touching, often they are funny and occasionally hilarious, but what emotions they tap, the result of Perquins wonder stories is al"&amp;"ways a pleasure to lezen.De soon in all previously appeared in this theater as column in De Groene Amsterdammer.")</f>
        <v>"We are a kasloos office," said ze.Ik felt really want to think about. And also to use once himself. "You are a kasloos office," I said so. Kitty nodded. Indeed. She looked at my plastic bag as if she suspected that dirty underwear was in. "But," I said, "may I might ask what then is doing, in terms of banking?" Kitty stroked her smooth hair and sighed deeply. "We do service," said ze.Ester Naomi Perquin is immediately convinced, because it makes it all so clearly as the tasks that are clearly divided: Book-in bookstores. Partner-in couples. Sand-free beaches. Loze bread bakers. No, ma'am, here we only do customer interviews, the bread you have in the other establishment zijn.Perquin look around, think about and write down what they see, hear or experience. They use it in short stories of no more than a page. More pages, they do not need the absurdity, the touching, the bad, the sad and the ridiculous in everyday life to describe. Unlike a famous football philosopher who stated that "you will only see it if you get it" Perquin sees before them has. She sees it as her verwondert.Iedereen her poems or short stories to read (as in the radio program The Evenings) know, already know Perquin has the capacity to make particular the smallest and most banal and she is blessed with a great sense of language . Soon in this theater emphasizes both talents yet again; the book contains only stories about ordinary, everyday events occurring but seen by anyone who is paying attention and has an unbridled imagination. As she talks about the sudden died of a summer evening in a large garden full of nice people, music, grilled eggplant, organic meat and raspberry balsamic, and a hard boiled egg, sliced, middle of the street, and on the separated couple that with a error in the 'grid' lump together their child is waiting for, bitter and full of anger towards each other, and how they should explain that there toilets are an Indian gentleman in the train, but they do not flush because the tank is empty and that the conductor has just asked if anyone should do "a great message" and can wait will kindly do so. Some stories are sad, some touching, often they are funny and occasionally hilarious, but what emotions they tap, the result of Perquins wonder stories is always a pleasure to lezen.De soon in all previously appeared in this theater as column in De Groene Amsterdammer.</v>
      </c>
    </row>
    <row r="1258" ht="15.75" customHeight="1">
      <c r="A1258" s="1">
        <v>1256.0</v>
      </c>
      <c r="B1258" s="3">
        <v>0.0</v>
      </c>
      <c r="C1258" s="3">
        <v>0.0</v>
      </c>
      <c r="D1258" s="3">
        <v>0.0</v>
      </c>
      <c r="E1258" s="3" t="s">
        <v>1261</v>
      </c>
      <c r="F1258" s="3" t="str">
        <f>IFERROR(__xludf.DUMMYFUNCTION("GOOGLETRANSLATE(E1258,""nl"",""en"")"),"This is without doubt one of the hardest reviews I have ever written; Followers of my blog probably know that I am a big fan Collleen Hoover. And so when I read this book ... For the first time I'm going to write a bad review about a book of Colleen. And "&amp;"a bad review is still mild uitgedrukt.Without Merit feels like a big mess. There were moments while reading that I really wondered if Colleen Hoover perhaps as high as it was a shrimp while writing this story. She has a reputation for difficult, dark subj"&amp;"ects a platform to give its books. And usually they do really great. But this time, the performance really to cry. In addition, too much also is discussed and nothing worked dignified. Suicide, sexuality, depression, self Syrian refugee crisis. All Collee"&amp;"n tries to cope with in this book. Or at least mention, because real process is unfortunately not spraken.Ik'm really not sure how to get this review paper. I might not be so severe. Because it is really not easy to know a coherent review to write a book "&amp;"that absolutely no consistency. I'm going to put my thoughts on paper to try a metaphorical pie. Because everything is always better with cake, right? This book began as a simple, delicious cake. One or two layers, little fruit, little whipped cream. But "&amp;"Baker wanted something extra. So there were additional layers. And extra whipped cream. Extra chocolate, a lot of extra cherries. The baker kept adding extras to the cake was too heavy. The cake collapsed and you could also just after two bites already ex"&amp;"tremely sick making. And that is the biggest problem with Without Merit. It's all a bit too much goede.Daarnaast the book is filled with horrible nasty characters, but do their own thing without two seconds to think. There is no character development and "&amp;"self by the end of the story is actually solved nothing. Everything is a little swept under the carpet with the magic words: ""But everyone makes mistakes once."" Whether you want to commit suicide or have sex with your ex-wife in the house of your presen"&amp;"t wife. does not matter in this book, everyone makes mistakes! The story is then also filled to the brim with slut-shaming, insults, homophobia and many clichés stories YA. I understand that Colleen Hoover regularly brings a new book on the market, but th"&amp;"is should not escorts for me books without spending any quality.")</f>
        <v>This is without doubt one of the hardest reviews I have ever written; Followers of my blog probably know that I am a big fan Collleen Hoover. And so when I read this book ... For the first time I'm going to write a bad review about a book of Colleen. And a bad review is still mild uitgedrukt.Without Merit feels like a big mess. There were moments while reading that I really wondered if Colleen Hoover perhaps as high as it was a shrimp while writing this story. She has a reputation for difficult, dark subjects a platform to give its books. And usually they do really great. But this time, the performance really to cry. In addition, too much also is discussed and nothing worked dignified. Suicide, sexuality, depression, self Syrian refugee crisis. All Colleen tries to cope with in this book. Or at least mention, because real process is unfortunately not spraken.Ik'm really not sure how to get this review paper. I might not be so severe. Because it is really not easy to know a coherent review to write a book that absolutely no consistency. I'm going to put my thoughts on paper to try a metaphorical pie. Because everything is always better with cake, right? This book began as a simple, delicious cake. One or two layers, little fruit, little whipped cream. But Baker wanted something extra. So there were additional layers. And extra whipped cream. Extra chocolate, a lot of extra cherries. The baker kept adding extras to the cake was too heavy. The cake collapsed and you could also just after two bites already extremely sick making. And that is the biggest problem with Without Merit. It's all a bit too much goede.Daarnaast the book is filled with horrible nasty characters, but do their own thing without two seconds to think. There is no character development and self by the end of the story is actually solved nothing. Everything is a little swept under the carpet with the magic words: "But everyone makes mistakes once." Whether you want to commit suicide or have sex with your ex-wife in the house of your present wife. does not matter in this book, everyone makes mistakes! The story is then also filled to the brim with slut-shaming, insults, homophobia and many clichés stories YA. I understand that Colleen Hoover regularly brings a new book on the market, but this should not escorts for me books without spending any quality.</v>
      </c>
    </row>
    <row r="1259" ht="15.75" customHeight="1">
      <c r="A1259" s="1">
        <v>1257.0</v>
      </c>
      <c r="B1259" s="3">
        <v>1.0</v>
      </c>
      <c r="C1259" s="3">
        <v>1.0</v>
      </c>
      <c r="D1259" s="3">
        <v>1.0</v>
      </c>
      <c r="E1259" s="3" t="s">
        <v>1262</v>
      </c>
      <c r="F1259" s="3" t="str">
        <f>IFERROR(__xludf.DUMMYFUNCTION("GOOGLETRANSLATE(E1259,""nl"",""en"")"),"George and Catherine Clare move along with their 3-year-old daughter Franny from the city to the Chosen town near the university where George finds work as a teacher, the house they buy they get for a bargain price, which has to do with the fact that ther"&amp;"e has been a double suicide in the couple Hale, the three sons behind lieten.De sons of Hales offer themselves to their parents' house chores to knappen.Het wedding at the Clares did not drain well and as at one time Catherine was murdered with an ax will"&amp;" soon be the suspected George at that very strange things uithaalt that does not go unnoticed to anyone, they can make him anything, however, he has a suitable alibi; people are getting older and the case is not opgelost.De sporadic thrillers I read I cho"&amp;"ose carefully, I now happen to a piece or 5 or the stack which it is the youngest, and it would not surprise me if even like all one of the best, in a rapidly drawn-story tension builds to a deception and then not again, overall a good thriller.")</f>
        <v>George and Catherine Clare move along with their 3-year-old daughter Franny from the city to the Chosen town near the university where George finds work as a teacher, the house they buy they get for a bargain price, which has to do with the fact that there has been a double suicide in the couple Hale, the three sons behind lieten.De sons of Hales offer themselves to their parents' house chores to knappen.Het wedding at the Clares did not drain well and as at one time Catherine was murdered with an ax will soon be the suspected George at that very strange things uithaalt that does not go unnoticed to anyone, they can make him anything, however, he has a suitable alibi; people are getting older and the case is not opgelost.De sporadic thrillers I read I choose carefully, I now happen to a piece or 5 or the stack which it is the youngest, and it would not surprise me if even like all one of the best, in a rapidly drawn-story tension builds to a deception and then not again, overall a good thriller.</v>
      </c>
    </row>
    <row r="1260" ht="15.75" customHeight="1">
      <c r="A1260" s="1">
        <v>1258.0</v>
      </c>
      <c r="B1260" s="3">
        <v>1.0</v>
      </c>
      <c r="C1260" s="3">
        <v>1.0</v>
      </c>
      <c r="D1260" s="3">
        <v>1.0</v>
      </c>
      <c r="E1260" s="3" t="s">
        <v>1263</v>
      </c>
      <c r="F1260" s="3" t="str">
        <f>IFERROR(__xludf.DUMMYFUNCTION("GOOGLETRANSLATE(E1260,""nl"",""en"")"),"American Donald Ray Pollock (1954) was for all that time the devil awarded the Grand prix de littérature policière 2012 and the Prix Mystère de la Critique 2013. Both the French magazine 'Lire' as the magazine 'Rolling Stone' was the book of the year. Lat"&amp;"er this year the stories Knockemstiff, but fresh off the press in the Netherlands and Flanders colorful literary thriller All the while the duivel.Al then the devil is an extraordinary but brilliant book, full of impressive characters. A remote area in Oh"&amp;"io is where it takes place mainly in the years after World War II. The protagonist is Arvin Eugene Russell, whom we follow during its first eighteen years of life. Arvin was raised by devout parents and the difficult relationship with his stiff and strong"&amp;" religious father shaped him into who he is. When his mother dies from the effects of cancer, despite the intense prayers and sacrifices of father and son, his life changes completely. Shortly after the death of his mother, his father commits suicide and "&amp;"Arvin is further raised by his grandmother. He grows into a mature man - how good will he is - shows how important it is to justify his actions and haveing ​​a portion violence thereby not. Moreover, he turns away from God, something his father would neve"&amp;"r forgive him hebben.Naast Arvin there are a handful of other characters from all that time the devil make an authentic literary thriller. Carl and Sandy travel by car through America to kill lifters and are common in the winter back to Ohio to earn money"&amp;" for the next killing season. Lee Bodecker is the sheriff of a small town trying to keep his people under control, but is itself not they. And the remarkable duo Roy and Theodore disabled by pulling the country to believe in an extravagant way to preach. "&amp;"All these beautiful people are the center of all that time the devil and try each in their own way, writes nights overleven.Donald Ray Pollock in fluent prose and takes the reader into a desperate struggle between good and evil; raw evil in man vs. benevo"&amp;"lent characters. Pollock hugging a fascination with American life after World War II and has a very readable, time signature style. He knows depth and meaning to his story to give, and has written the book with an idea, which he conveys perfectly the pape"&amp;"r. All the main characters are driven by religious beliefs, it took at most has the devil of them. But while the gross and appalling acts in the book for the reader unattainable, the story gets inside your head and slowly takes hold of you, so it feels al"&amp;"most banal. Like being the extreme characters in everyday life could komen.Op against one of the last page is read the label Carats' young and fresh literary work offer and unknown modern classics to the Dutch public wants. All the while the devil is proo"&amp;"f that this goal is completely successful, because Pollock overwhelms you, jerks and tells an impressive, poignant story you will not soon forget. A literary gem, glittering in the thriller genre!")</f>
        <v>American Donald Ray Pollock (1954) was for all that time the devil awarded the Grand prix de littérature policière 2012 and the Prix Mystère de la Critique 2013. Both the French magazine 'Lire' as the magazine 'Rolling Stone' was the book of the year. Later this year the stories Knockemstiff, but fresh off the press in the Netherlands and Flanders colorful literary thriller All the while the duivel.Al then the devil is an extraordinary but brilliant book, full of impressive characters. A remote area in Ohio is where it takes place mainly in the years after World War II. The protagonist is Arvin Eugene Russell, whom we follow during its first eighteen years of life. Arvin was raised by devout parents and the difficult relationship with his stiff and strong religious father shaped him into who he is. When his mother dies from the effects of cancer, despite the intense prayers and sacrifices of father and son, his life changes completely. Shortly after the death of his mother, his father commits suicide and Arvin is further raised by his grandmother. He grows into a mature man - how good will he is - shows how important it is to justify his actions and haveing ​​a portion violence thereby not. Moreover, he turns away from God, something his father would never forgive him hebben.Naast Arvin there are a handful of other characters from all that time the devil make an authentic literary thriller. Carl and Sandy travel by car through America to kill lifters and are common in the winter back to Ohio to earn money for the next killing season. Lee Bodecker is the sheriff of a small town trying to keep his people under control, but is itself not they. And the remarkable duo Roy and Theodore disabled by pulling the country to believe in an extravagant way to preach. All these beautiful people are the center of all that time the devil and try each in their own way, writes nights overleven.Donald Ray Pollock in fluent prose and takes the reader into a desperate struggle between good and evil; raw evil in man vs. benevolent characters. Pollock hugging a fascination with American life after World War II and has a very readable, time signature style. He knows depth and meaning to his story to give, and has written the book with an idea, which he conveys perfectly the paper. All the main characters are driven by religious beliefs, it took at most has the devil of them. But while the gross and appalling acts in the book for the reader unattainable, the story gets inside your head and slowly takes hold of you, so it feels almost banal. Like being the extreme characters in everyday life could komen.Op against one of the last page is read the label Carats' young and fresh literary work offer and unknown modern classics to the Dutch public wants. All the while the devil is proof that this goal is completely successful, because Pollock overwhelms you, jerks and tells an impressive, poignant story you will not soon forget. A literary gem, glittering in the thriller genre!</v>
      </c>
    </row>
    <row r="1261" ht="15.75" customHeight="1">
      <c r="A1261" s="1">
        <v>1259.0</v>
      </c>
      <c r="B1261" s="3">
        <v>1.0</v>
      </c>
      <c r="C1261" s="3">
        <v>1.0</v>
      </c>
      <c r="D1261" s="3">
        <v>1.0</v>
      </c>
      <c r="E1261" s="3" t="s">
        <v>1264</v>
      </c>
      <c r="F1261" s="3" t="str">
        <f>IFERROR(__xludf.DUMMYFUNCTION("GOOGLETRANSLATE(E1261,""nl"",""en"")"),"This book I had my first encounter with Kristina Ohlsson.Het book was sometimes predictable, but was nevertheless exciting. At first I thought the scary look of the team somewhat disturbing, but then the book was ever me beter.Wat especially at will remai"&amp;"n is the subtle way we gradually the different characters, with their particular edges, know.")</f>
        <v>This book I had my first encounter with Kristina Ohlsson.Het book was sometimes predictable, but was nevertheless exciting. At first I thought the scary look of the team somewhat disturbing, but then the book was ever me beter.Wat especially at will remain is the subtle way we gradually the different characters, with their particular edges, know.</v>
      </c>
    </row>
    <row r="1262" ht="15.75" customHeight="1">
      <c r="A1262" s="1">
        <v>1260.0</v>
      </c>
      <c r="B1262" s="3">
        <v>1.0</v>
      </c>
      <c r="C1262" s="3">
        <v>1.0</v>
      </c>
      <c r="D1262" s="3">
        <v>1.0</v>
      </c>
      <c r="E1262" s="3" t="s">
        <v>1265</v>
      </c>
      <c r="F1262" s="3" t="str">
        <f>IFERROR(__xludf.DUMMYFUNCTION("GOOGLETRANSLATE(E1262,""nl"",""en"")"),"The disappearance of two girls, one of them quite early is found murdered in the book, the basis of this very beautiful and well-written thriller next to the base of the story also necessary trips to developments that (eventually) not directly the plot ha"&amp;"ve to do. In the elaboration of the research shows Claire McGowan chance to stay original and easy to write, without prejudice to what the thriller gives the predicate ""literary"". The missing items are the reason for the wider development of this theme "&amp;"in which the atmosphere of hopelessness and despair is well described. Especially the thought of the protagonist Paula McGuire, which is strongly associated with -ongewild- loss, is very well put down and feels absolutely credible to. McGowan gives charac"&amp;"ters, in addition to a past, a characterization with which you help an image on which people form, giving your imagination while reading can also blijven.Naast to work a great story with interesting twists and worked out a decent plot says much about hypo"&amp;"crisy in Ireland, it gives food for thought about faith and puts it still ever-present fury of mutual relations in this country bloot.Enkele ""loose ends"" at the end do you also believe that there may be a risk of another book about Paula McGuire.Dit deb"&amp;"ut McGowan gives right to a warm welcome in the large group of writers in the genre Literary Thrillers. Lost is a great book for the balmy summer evening, but can safely also provide on a cold winter evening by the fireplace for delicious hours.")</f>
        <v>The disappearance of two girls, one of them quite early is found murdered in the book, the basis of this very beautiful and well-written thriller next to the base of the story also necessary trips to developments that (eventually) not directly the plot have to do. In the elaboration of the research shows Claire McGowan chance to stay original and easy to write, without prejudice to what the thriller gives the predicate "literary". The missing items are the reason for the wider development of this theme in which the atmosphere of hopelessness and despair is well described. Especially the thought of the protagonist Paula McGuire, which is strongly associated with -ongewild- loss, is very well put down and feels absolutely credible to. McGowan gives characters, in addition to a past, a characterization with which you help an image on which people form, giving your imagination while reading can also blijven.Naast to work a great story with interesting twists and worked out a decent plot says much about hypocrisy in Ireland, it gives food for thought about faith and puts it still ever-present fury of mutual relations in this country bloot.Enkele "loose ends" at the end do you also believe that there may be a risk of another book about Paula McGuire.Dit debut McGowan gives right to a warm welcome in the large group of writers in the genre Literary Thrillers. Lost is a great book for the balmy summer evening, but can safely also provide on a cold winter evening by the fireplace for delicious hours.</v>
      </c>
    </row>
    <row r="1263" ht="15.75" customHeight="1">
      <c r="A1263" s="1">
        <v>1261.0</v>
      </c>
      <c r="B1263" s="3">
        <v>0.0</v>
      </c>
      <c r="C1263" s="3">
        <v>0.0</v>
      </c>
      <c r="D1263" s="3">
        <v>1.0</v>
      </c>
      <c r="E1263" s="3" t="s">
        <v>1266</v>
      </c>
      <c r="F1263" s="3" t="str">
        <f>IFERROR(__xludf.DUMMYFUNCTION("GOOGLETRANSLATE(E1263,""nl"",""en"")"),"In the library marked as a thriller. Sorry, no thriller to me why only two stars. As novel better. Four sterren.Het book consists of four boeken.Deel 1: Wedding father e birth of the son. Return to America and the first years of life. They know which New "&amp;"York will definitely catered komen.Deel 2: Description of the life of his father with his first wife and child. The murder of his first wife. Residence of his mother and in Italy at the familie.Deel3: stay in the prison of his vader.Deel 4: The break with"&amp;" his father and starting his own family.")</f>
        <v>In the library marked as a thriller. Sorry, no thriller to me why only two stars. As novel better. Four sterren.Het book consists of four boeken.Deel 1: Wedding father e birth of the son. Return to America and the first years of life. They know which New York will definitely catered komen.Deel 2: Description of the life of his father with his first wife and child. The murder of his first wife. Residence of his mother and in Italy at the familie.Deel3: stay in the prison of his vader.Deel 4: The break with his father and starting his own family.</v>
      </c>
    </row>
    <row r="1264" ht="15.75" customHeight="1">
      <c r="A1264" s="1">
        <v>1262.0</v>
      </c>
      <c r="B1264" s="3">
        <v>1.0</v>
      </c>
      <c r="C1264" s="3">
        <v>1.0</v>
      </c>
      <c r="D1264" s="3">
        <v>1.0</v>
      </c>
      <c r="E1264" s="3" t="s">
        <v>1267</v>
      </c>
      <c r="F1264" s="3" t="str">
        <f>IFERROR(__xludf.DUMMYFUNCTION("GOOGLETRANSLATE(E1264,""nl"",""en"")"),"""Depression is a Fairtrade mind. A new religion. Anyway, I was depressed. Yeah, okay, that's obvious, but how much? ""Diego, 46 ​​years, living in Rome, was so depressed that he does not eat handles himself anymore, bad and sleeps, his work shows languis"&amp;"h and even attempts suicide . In the first half of the novel You only live one time Diego talks about his life and how he goes through four stages of his illness. Furthermore, we make it through brief look back at his life acquainted with his family and f"&amp;"riends. In the second half of the novel he enters the Chat Shop Massimiliano. Massimiliano listening to his story and immediately knows how to put the finger on the sore spot. Diego decides to throw the rudder to something good and a number of relatives a"&amp;"nd friends. At first look good deeds bad tackle, but eventually everything comes to its feet and heals his depressie.Depressie Diego is an intense topic in You only live one time is made accessible by the author Fausto Brizzi (1968) without it becomes ext"&amp;"remely heavy. That is a remarkable achievement, especially because it is a topic in our society is not easily spoken. Brizzi do this firstly by telling about Diego's life and depression as if it were a football game, with a first and second half, a break,"&amp;" extension and penalties. The depressive period coincides with the penalties. When Diego always feel better, it appears that there is a life after this football game. The form of the novel supports his changed outlook on life: life is not like a football "&amp;"game, but comes to love the people a lot of humor Brizzi used close to your staan.Verder to the topic of depression airy to keep. The laughter and tears going into this novel very well together, such as Diego in the depths of his depression decides not to"&amp;" want to live: ""Exhaust. A very effective method. Very high success rate when the car is properly closed. Small problem: I had lent the Corolla to my ex-wife. What should I do? Call a friend and ask if I could borrow please be smart so that I could stifl"&amp;"e it? It did not seem polite to me and besides I did not want to go outside. ""The same humor and sharp observation are the foundation for this feel-good novel. They make us see the characters as real people with their qualities and imperfections. An indi"&amp;"cation of the way the characters are introduced. Diego immediately appoint their pitfalls and they do not always take seriously. He takes himself even slightly seriously: ""I, and that is certainly no secret to those who know me have always been hopelessl"&amp;"y out of fashion (...)"" Brizzi is, finally, not afraid of what social criticism in this novel.. The same sharp observation and biting humor make us think about the society we live in now, ""Nowadays you have to, at the hands of Lisa Simpson, necessarily "&amp;"healthy. If you are not a vegetarian or, better still, vegan are not only expensive organic foods eat, if you do not abandon harmful sunbathing and a cigarette after dinner, if not every day do at least two hours of yoga, or if you're always an ibuprofen "&amp;"net against headache take rather a miraculous Aztec tea, you are an utter oetlul, condemned to low-fat and premature death. ""Fausto Brizzi deserves a big compliment for his successful novel us with a smile and a tear late see that love can be a drug.")</f>
        <v>"Depression is a Fairtrade mind. A new religion. Anyway, I was depressed. Yeah, okay, that's obvious, but how much? "Diego, 46 ​​years, living in Rome, was so depressed that he does not eat handles himself anymore, bad and sleeps, his work shows languish and even attempts suicide . In the first half of the novel You only live one time Diego talks about his life and how he goes through four stages of his illness. Furthermore, we make it through brief look back at his life acquainted with his family and friends. In the second half of the novel he enters the Chat Shop Massimiliano. Massimiliano listening to his story and immediately knows how to put the finger on the sore spot. Diego decides to throw the rudder to something good and a number of relatives and friends. At first look good deeds bad tackle, but eventually everything comes to its feet and heals his depressie.Depressie Diego is an intense topic in You only live one time is made accessible by the author Fausto Brizzi (1968) without it becomes extremely heavy. That is a remarkable achievement, especially because it is a topic in our society is not easily spoken. Brizzi do this firstly by telling about Diego's life and depression as if it were a football game, with a first and second half, a break, extension and penalties. The depressive period coincides with the penalties. When Diego always feel better, it appears that there is a life after this football game. The form of the novel supports his changed outlook on life: life is not like a football game, but comes to love the people a lot of humor Brizzi used close to your staan.Verder to the topic of depression airy to keep. The laughter and tears going into this novel very well together, such as Diego in the depths of his depression decides not to want to live: "Exhaust. A very effective method. Very high success rate when the car is properly closed. Small problem: I had lent the Corolla to my ex-wife. What should I do? Call a friend and ask if I could borrow please be smart so that I could stifle it? It did not seem polite to me and besides I did not want to go outside. "The same humor and sharp observation are the foundation for this feel-good novel. They make us see the characters as real people with their qualities and imperfections. An indication of the way the characters are introduced. Diego immediately appoint their pitfalls and they do not always take seriously. He takes himself even slightly seriously: "I, and that is certainly no secret to those who know me have always been hopelessly out of fashion (...)" Brizzi is, finally, not afraid of what social criticism in this novel.. The same sharp observation and biting humor make us think about the society we live in now, "Nowadays you have to, at the hands of Lisa Simpson, necessarily healthy. If you are not a vegetarian or, better still, vegan are not only expensive organic foods eat, if you do not abandon harmful sunbathing and a cigarette after dinner, if not every day do at least two hours of yoga, or if you're always an ibuprofen net against headache take rather a miraculous Aztec tea, you are an utter oetlul, condemned to low-fat and premature death. "Fausto Brizzi deserves a big compliment for his successful novel us with a smile and a tear late see that love can be a drug.</v>
      </c>
    </row>
    <row r="1265" ht="15.75" customHeight="1">
      <c r="A1265" s="1">
        <v>1263.0</v>
      </c>
      <c r="B1265" s="3">
        <v>1.0</v>
      </c>
      <c r="C1265" s="3">
        <v>1.0</v>
      </c>
      <c r="D1265" s="3">
        <v>1.0</v>
      </c>
      <c r="E1265" s="3" t="s">
        <v>1268</v>
      </c>
      <c r="F1265" s="3" t="str">
        <f>IFERROR(__xludf.DUMMYFUNCTION("GOOGLETRANSLATE(E1265,""nl"",""en"")"),"For the record: I have this book in Swedish gelezen.Ik en las elsewhere Hebban that it is useful to mention if you have a book in the original version reads or even in another language or in Dutch. So voilà. I read several novels Nesser but not all. And b"&amp;"ecause I became really a fan, I hope there still ever get. But Mr. Nesser is a very productive guy and takes approximately one book per year, so I will just have to take the time ... I'm very happy that I now have the whole Barbarotti series and then the "&amp;"other stories can read. Because I enjoyed this book, although it is not easy Swedish! The story revolves around the Hermansson family that loves a big birthday party in honor of the 65th anniversary of Father Karl-Erik and the 40th birthday of daughter Eb"&amp;"ba. During the birthday disappear both son Robert, who is known by a national reality show, as Henrik grandson, a son of Ebba. If the story is just turning around the crime, they are fast, but Nesser would sit as close to the skin of his characters and sp"&amp;"it the inner life and the relationship of his characters so deeply and so delightful that I easily long enough to enjoy. All family members seem to be sitting in a downward spiral too. The crime unfolds slowly, but you can meanwhile enormous empathy with "&amp;"the characters and with Inspector Barbarotti staged after some 200 pages, but no breakthrough and found in the investigation. It is one of the few thrillers crime stories that get me a lump in the throat do when I read about the impact on the family Grund"&amp;"t daughter Ebba, or the grandmother. The fact that there is no breakthrough in the police investigation, contributes more to the realism of the story than it really bothers. It does indeed well think of a writer like Patricia Highsmith. A thorough psychol"&amp;"ogical crime story where you can not help but sympathize enormously with the characters. Finally a book with the title 'literary thriller' worth! And Inspector Barbarotti promises even more reading!")</f>
        <v>For the record: I have this book in Swedish gelezen.Ik en las elsewhere Hebban that it is useful to mention if you have a book in the original version reads or even in another language or in Dutch. So voilà. I read several novels Nesser but not all. And because I became really a fan, I hope there still ever get. But Mr. Nesser is a very productive guy and takes approximately one book per year, so I will just have to take the time ... I'm very happy that I now have the whole Barbarotti series and then the other stories can read. Because I enjoyed this book, although it is not easy Swedish! The story revolves around the Hermansson family that loves a big birthday party in honor of the 65th anniversary of Father Karl-Erik and the 40th birthday of daughter Ebba. During the birthday disappear both son Robert, who is known by a national reality show, as Henrik grandson, a son of Ebba. If the story is just turning around the crime, they are fast, but Nesser would sit as close to the skin of his characters and spit the inner life and the relationship of his characters so deeply and so delightful that I easily long enough to enjoy. All family members seem to be sitting in a downward spiral too. The crime unfolds slowly, but you can meanwhile enormous empathy with the characters and with Inspector Barbarotti staged after some 200 pages, but no breakthrough and found in the investigation. It is one of the few thrillers crime stories that get me a lump in the throat do when I read about the impact on the family Grundt daughter Ebba, or the grandmother. The fact that there is no breakthrough in the police investigation, contributes more to the realism of the story than it really bothers. It does indeed well think of a writer like Patricia Highsmith. A thorough psychological crime story where you can not help but sympathize enormously with the characters. Finally a book with the title 'literary thriller' worth! And Inspector Barbarotti promises even more reading!</v>
      </c>
    </row>
    <row r="1266" ht="15.75" customHeight="1">
      <c r="A1266" s="1">
        <v>1264.0</v>
      </c>
      <c r="B1266" s="3">
        <v>1.0</v>
      </c>
      <c r="C1266" s="3">
        <v>1.0</v>
      </c>
      <c r="D1266" s="3">
        <v>1.0</v>
      </c>
      <c r="E1266" s="3" t="s">
        <v>1269</v>
      </c>
      <c r="F1266" s="3" t="str">
        <f>IFERROR(__xludf.DUMMYFUNCTION("GOOGLETRANSLATE(E1266,""nl"",""en"")"),"'' Somewhere in the tropics live a fly imitates the wasp. He has four wings, like all flies but he keeps them together, so that only two bodies. On his belly he has yellow and black stripes, he has antennae and bulging eyes, and he even has a nepangel. he"&amp;" does no one and nothing hurt. But dressed as a wasp he is feared by birds, lizards and even people. he can quietly go into a hornet's nest, one of the most dangerous and most secure places in the world, and no one recognizes him. """" That I had also doe"&amp;"n.De most dangerous imiteren'In subtle ""I'm not afraid,"" a little boy will grow up too fast, hilarious ""I get you, I will take you ""the dozen in colorful village figures, while the apocalyptic satire"" the last New year of humanity ""especially soberi"&amp;"ng works."" God willing ""the reader pulls in a not ideal father-son relationship. the Italian writer Niccolo Ammaniti is onmisk enbaar blessed with a versatile pen, where subtlety, merging smoothly accessible language and emotion with humorous situations"&amp;" and burlesque characters. It for my taste something grotesque ""Let the party begin"" was a bit disappointing, but ""You and I"" Niccolò Ammaniti adds another winner to his strong oeuvre.'Jij and I ""is a novel of 127 pages about a vulnerable boy who can"&amp;" make hard contact with peers and prefer to dwell in his own dream world. By the behavior and appearance of normal children of his age ""to observe and then imitate the successful 14-year-old Lorenzo in it as little as possible to catch the viewer. One da"&amp;"y he told his mother a lie ill that he can not come back without losing face. Then his half sister thrusts itself upon him. Olivia is ten years older and struggling with her own problemen.Vanaf the first page has Ammaniti readers in its grip. We enter eff"&amp;"ortlessly into the world of the young Lorenzo. The author uses a very simple language, which evokes many images at once. You and me is a moving jewel which I have just pointed humor sometimes have to miss. Highly recommended, even for adolescents! Are you"&amp;" looking for thin books? I want this ""You and I"" (127 pages) is currently hot in combination with the totally different ""You are my treasure"" (64 pages). Together, these two books namely an excellent introduction to the work of Italy's literary wunder"&amp;"kind.")</f>
        <v>'' Somewhere in the tropics live a fly imitates the wasp. He has four wings, like all flies but he keeps them together, so that only two bodies. On his belly he has yellow and black stripes, he has antennae and bulging eyes, and he even has a nepangel. he does no one and nothing hurt. But dressed as a wasp he is feared by birds, lizards and even people. he can quietly go into a hornet's nest, one of the most dangerous and most secure places in the world, and no one recognizes him. "" That I had also doen.De most dangerous imiteren'In subtle "I'm not afraid," a little boy will grow up too fast, hilarious "I get you, I will take you "the dozen in colorful village figures, while the apocalyptic satire" the last New year of humanity "especially sobering works." God willing "the reader pulls in a not ideal father-son relationship. the Italian writer Niccolo Ammaniti is onmisk enbaar blessed with a versatile pen, where subtlety, merging smoothly accessible language and emotion with humorous situations and burlesque characters. It for my taste something grotesque "Let the party begin" was a bit disappointing, but "You and I" Niccolò Ammaniti adds another winner to his strong oeuvre.'Jij and I "is a novel of 127 pages about a vulnerable boy who can make hard contact with peers and prefer to dwell in his own dream world. By the behavior and appearance of normal children of his age "to observe and then imitate the successful 14-year-old Lorenzo in it as little as possible to catch the viewer. One day he told his mother a lie ill that he can not come back without losing face. Then his half sister thrusts itself upon him. Olivia is ten years older and struggling with her own problemen.Vanaf the first page has Ammaniti readers in its grip. We enter effortlessly into the world of the young Lorenzo. The author uses a very simple language, which evokes many images at once. You and me is a moving jewel which I have just pointed humor sometimes have to miss. Highly recommended, even for adolescents! Are you looking for thin books? I want this "You and I" (127 pages) is currently hot in combination with the totally different "You are my treasure" (64 pages). Together, these two books namely an excellent introduction to the work of Italy's literary wunderkind.</v>
      </c>
    </row>
    <row r="1267" ht="15.75" customHeight="1">
      <c r="A1267" s="1">
        <v>1265.0</v>
      </c>
      <c r="B1267" s="3">
        <v>0.0</v>
      </c>
      <c r="C1267" s="3">
        <v>0.0</v>
      </c>
      <c r="D1267" s="3">
        <v>0.0</v>
      </c>
      <c r="E1267" s="3" t="s">
        <v>1270</v>
      </c>
      <c r="F1267" s="3" t="str">
        <f>IFERROR(__xludf.DUMMYFUNCTION("GOOGLETRANSLATE(E1267,""nl"",""en"")"),"You can place the Sorcerer's Stone in the polonaise behind Dan Brown's' code and mystery. Mystical data, imagination and suggested realities are combined in a stew and released in the form of a crime novel. The story itself is exciting. However, the exper"&amp;"ienced thriller reader may already be sniffing far in front of the end of the plot. It seems that the writer should get his credibility in pompous declarations of metaphysical phenomena. This high-technology descriptions in the construction of the power m"&amp;"ay be of rest, but for me they worked as a ""stumbling block"" .The penmanship I feel cheap. At times I asked myself whether this book it is written by a single author. On the one hand presented a whole range of mysticism, history and metaphysics, while t"&amp;"he effect of the actual story is sometimes childlike. The language emphasizes this ambiguity: geleerddoenerij at one and simplicity in andere.Dit book you read during the holidays in your easy chair or on the beach. There's nothing wrong with that, as lon"&amp;"g as you realize that you do not read masterpiece.")</f>
        <v>You can place the Sorcerer's Stone in the polonaise behind Dan Brown's' code and mystery. Mystical data, imagination and suggested realities are combined in a stew and released in the form of a crime novel. The story itself is exciting. However, the experienced thriller reader may already be sniffing far in front of the end of the plot. It seems that the writer should get his credibility in pompous declarations of metaphysical phenomena. This high-technology descriptions in the construction of the power may be of rest, but for me they worked as a "stumbling block" .The penmanship I feel cheap. At times I asked myself whether this book it is written by a single author. On the one hand presented a whole range of mysticism, history and metaphysics, while the effect of the actual story is sometimes childlike. The language emphasizes this ambiguity: geleerddoenerij at one and simplicity in andere.Dit book you read during the holidays in your easy chair or on the beach. There's nothing wrong with that, as long as you realize that you do not read masterpiece.</v>
      </c>
    </row>
    <row r="1268" ht="15.75" customHeight="1">
      <c r="A1268" s="1">
        <v>1266.0</v>
      </c>
      <c r="B1268" s="3">
        <v>1.0</v>
      </c>
      <c r="C1268" s="3">
        <v>1.0</v>
      </c>
      <c r="D1268" s="3">
        <v>1.0</v>
      </c>
      <c r="E1268" s="3" t="s">
        <v>1271</v>
      </c>
      <c r="F1268" s="3" t="str">
        <f>IFERROR(__xludf.DUMMYFUNCTION("GOOGLETRANSLATE(E1268,""nl"",""en"")"),"With great pleasure I read years ago the books by Lauren Weisberger. You know her from The Devil Wears Prada and from gossip to Gucci? I found her writing witty and humorous. The setting of New York, the celebrities and the rich characters with their glit"&amp;"z, glamor and brand stuff it really felt like a very far from my bed show. But that was not quite right there and made sure I was getting away from the world. Now, after several years of Weisberger nothing to read, published a new book, I was curious if I"&amp;" would hebben.Toen same reading experience the story turned out to be about Emily in The Devil Wears Prada, I was afraid of a letdown . It was such a long time since I read the book. I was not afraid I have not much more about the characters know and time"&amp;" (or phrase) in the re-reading books. Luckily it really so bad. Even when The Devil wears Prada do not know, you can read this book. Sometimes looks Weisberger go back to ""before"", but just to reminisce too, not because it is necessary in the verhaal.Do"&amp;"or this look back is clear that the time has moved on. Emily is older, now married and successful in what she does. They stylet the images of celebrities. As two major clients dismiss her and opt for a younger person, Emily feels the pressure increase. Th"&amp;"ey must ensure they remain in focus and a topper needed to remain on the card. When Karolina, supermodel and wife of US Senator, are stopped on suspicion of drunk driving, is her life upside down. She can not see her (step) son and her husband announced o"&amp;"n television that their relationship ended. That's just the chance that Emily was waiting. Together with their mutual friend Miriam, who was once a top lawyer, they started to get life back on track and Karolina helpen.Weisberger to her from her tarnished"&amp;" image alternates with chapters on the characters. Alternately, we read from the perspective of Emily, Karolina or Miriam. Emily who works hard and picks up her nose to dull town where lives Miriam, Miriam who as a housewife and mother looks open a world "&amp;"between the rich people that dull town and Karolina her life in tatters sees fall. All three are so different, but also a very nice compliment each other. The firm Emily, the lovely Karolina and what bleue Miriam, they all have something that will aantrek"&amp;"ken.De smooth, witty and humorous writing style Weisberger as usual. Still feel the situations in which women are far from your bed, but it takes no effort to make you swallow the American states. It's nice to see that not only I got there as a reader of "&amp;"years, but Emily and the writing style of Weisberger also matured. For me, this book is a wonderful moment for yourself. Lies &amp; Lattes is a book to get away to disappear into.")</f>
        <v>With great pleasure I read years ago the books by Lauren Weisberger. You know her from The Devil Wears Prada and from gossip to Gucci? I found her writing witty and humorous. The setting of New York, the celebrities and the rich characters with their glitz, glamor and brand stuff it really felt like a very far from my bed show. But that was not quite right there and made sure I was getting away from the world. Now, after several years of Weisberger nothing to read, published a new book, I was curious if I would hebben.Toen same reading experience the story turned out to be about Emily in The Devil Wears Prada, I was afraid of a letdown . It was such a long time since I read the book. I was not afraid I have not much more about the characters know and time (or phrase) in the re-reading books. Luckily it really so bad. Even when The Devil wears Prada do not know, you can read this book. Sometimes looks Weisberger go back to "before", but just to reminisce too, not because it is necessary in the verhaal.Door this look back is clear that the time has moved on. Emily is older, now married and successful in what she does. They stylet the images of celebrities. As two major clients dismiss her and opt for a younger person, Emily feels the pressure increase. They must ensure they remain in focus and a topper needed to remain on the card. When Karolina, supermodel and wife of US Senator, are stopped on suspicion of drunk driving, is her life upside down. She can not see her (step) son and her husband announced on television that their relationship ended. That's just the chance that Emily was waiting. Together with their mutual friend Miriam, who was once a top lawyer, they started to get life back on track and Karolina helpen.Weisberger to her from her tarnished image alternates with chapters on the characters. Alternately, we read from the perspective of Emily, Karolina or Miriam. Emily who works hard and picks up her nose to dull town where lives Miriam, Miriam who as a housewife and mother looks open a world between the rich people that dull town and Karolina her life in tatters sees fall. All three are so different, but also a very nice compliment each other. The firm Emily, the lovely Karolina and what bleue Miriam, they all have something that will aantrekken.De smooth, witty and humorous writing style Weisberger as usual. Still feel the situations in which women are far from your bed, but it takes no effort to make you swallow the American states. It's nice to see that not only I got there as a reader of years, but Emily and the writing style of Weisberger also matured. For me, this book is a wonderful moment for yourself. Lies &amp; Lattes is a book to get away to disappear into.</v>
      </c>
    </row>
    <row r="1269" ht="15.75" customHeight="1">
      <c r="A1269" s="1">
        <v>1267.0</v>
      </c>
      <c r="B1269" s="3">
        <v>0.0</v>
      </c>
      <c r="C1269" s="3">
        <v>0.0</v>
      </c>
      <c r="D1269" s="3">
        <v>0.0</v>
      </c>
      <c r="E1269" s="3" t="s">
        <v>1272</v>
      </c>
      <c r="F1269" s="3" t="str">
        <f>IFERROR(__xludf.DUMMYFUNCTION("GOOGLETRANSLATE(E1269,""nl"",""en"")"),"Unfortunately, ""The Night Watchman"" did not appeal to me. Normally I love books where two story lines play together, or which is changed regularly by location or time. In this book I soon feel in complete chaos ended up too. Dozens of characters, each m"&amp;"ore meaningful than the other not. Unable to explore the relationships between all these people. An abundance of characters so, but also touches on complexity. Towards the end of the book to talk get some characters with each other to exchange information"&amp;" and clear picture too. Unfortunately, even the protagonists do not understand how everything together zit.Als I may trust the reviews on Hebban, I read one of the books of lesser Tomas Ross with the night watchman.")</f>
        <v>Unfortunately, "The Night Watchman" did not appeal to me. Normally I love books where two story lines play together, or which is changed regularly by location or time. In this book I soon feel in complete chaos ended up too. Dozens of characters, each more meaningful than the other not. Unable to explore the relationships between all these people. An abundance of characters so, but also touches on complexity. Towards the end of the book to talk get some characters with each other to exchange information and clear picture too. Unfortunately, even the protagonists do not understand how everything together zit.Als I may trust the reviews on Hebban, I read one of the books of lesser Tomas Ross with the night watchman.</v>
      </c>
    </row>
    <row r="1270" ht="15.75" customHeight="1">
      <c r="A1270" s="1">
        <v>1268.0</v>
      </c>
      <c r="B1270" s="3">
        <v>0.0</v>
      </c>
      <c r="C1270" s="3">
        <v>0.0</v>
      </c>
      <c r="D1270" s="3">
        <v>0.0</v>
      </c>
      <c r="E1270" s="3" t="s">
        <v>1273</v>
      </c>
      <c r="F1270" s="3" t="str">
        <f>IFERROR(__xludf.DUMMYFUNCTION("GOOGLETRANSLATE(E1270,""nl"",""en"")"),"I bought this book last year on sale. If you go off on the cover it seems be a literary novel, but nothing is waar.Het book consists of an accumulation of clichés that are also repeated time after time. But even if this is thriller book fails utterly. The"&amp;" few times that the story is a bit grabs is this feeling in no time again offset gedaan.Waarom a glorified school essay spin out to more than 600 pages? I came about 15 times on various occasions the word roar against while here just 'call' or 'scream' sh"&amp;"ould staan.We have a new genre with: gulls flutter.")</f>
        <v>I bought this book last year on sale. If you go off on the cover it seems be a literary novel, but nothing is waar.Het book consists of an accumulation of clichés that are also repeated time after time. But even if this is thriller book fails utterly. The few times that the story is a bit grabs is this feeling in no time again offset gedaan.Waarom a glorified school essay spin out to more than 600 pages? I came about 15 times on various occasions the word roar against while here just 'call' or 'scream' should staan.We have a new genre with: gulls flutter.</v>
      </c>
    </row>
    <row r="1271" ht="15.75" customHeight="1">
      <c r="A1271" s="1">
        <v>1269.0</v>
      </c>
      <c r="B1271" s="3">
        <v>0.0</v>
      </c>
      <c r="C1271" s="3">
        <v>0.0</v>
      </c>
      <c r="D1271" s="3">
        <v>0.0</v>
      </c>
      <c r="E1271" s="3" t="s">
        <v>1274</v>
      </c>
      <c r="F1271" s="3" t="str">
        <f>IFERROR(__xludf.DUMMYFUNCTION("GOOGLETRANSLATE(E1271,""nl"",""en"")"),"Together with Wendela de Vos Atie Vogelenzangstraat formed a schrijfduo under the pseudonym Tupla Mourits. She won Female Nude Shadow price for the best thriller debut in 2006. Together they wrote seven books, and Vogelenzang only decided to write a book."&amp;" Out of nowhere, the result of her rich imagination. A book about the nurse Barbara, who is attacked in her house one night by a masked man. After the attack looming all sorts of questions to Barbara: Who was the man, and why was she attacked If thriller "&amp;"lover does cover your heart may beat faster: An abandoned, mysterious house in the fog titled Out of nowhere. Based on the cover if you expect a brutal, blood-curdling thriller, but unfortunately is not true. There is little evidence of stress build the p"&amp;"lottwists contained in the story you see that coming from miles away and you are the reader little verrast.Vogelenzang makes the lack of tension in the story a little good with her writing style, which they never beat about winds . The sentences and chapt"&amp;"ers are short, the environment is not unnecessarily described and the book consists mainly of actions and dialogues. However, this has a major drawback; The characters remain very flat. Mainly the narrator, Barbara, is sometimes unemotional about and litt"&amp;"le seems to reflect the events. While the reader pieces of a mystery already has nested, Barbara comes a few pages back here later. She has little sad and confused often at a turning point in the story, and where normal people would be afraid she does not"&amp;" kick: The end of this book is a little strange. There seem loose ends to be tied together. So the story is somewhat rushed with an email that describes the final moments. Also, you stay just like the main character, still left with questions. The big ""w"&amp;"hy?"" Question is not really answered something like thriller fan anyway to sit wachten.Al all this thriller lacks tension and the story was perhaps what should be better thought out. The characters have little depth and end what seems to be rushed, so yo"&amp;"u disappointed book slamming. One bright spot is found in the fine writing style Vogelenzang; they used short sentences and chapters to get to the point quickly and efficiently.")</f>
        <v>Together with Wendela de Vos Atie Vogelenzangstraat formed a schrijfduo under the pseudonym Tupla Mourits. She won Female Nude Shadow price for the best thriller debut in 2006. Together they wrote seven books, and Vogelenzang only decided to write a book. Out of nowhere, the result of her rich imagination. A book about the nurse Barbara, who is attacked in her house one night by a masked man. After the attack looming all sorts of questions to Barbara: Who was the man, and why was she attacked If thriller lover does cover your heart may beat faster: An abandoned, mysterious house in the fog titled Out of nowhere. Based on the cover if you expect a brutal, blood-curdling thriller, but unfortunately is not true. There is little evidence of stress build the plottwists contained in the story you see that coming from miles away and you are the reader little verrast.Vogelenzang makes the lack of tension in the story a little good with her writing style, which they never beat about winds . The sentences and chapters are short, the environment is not unnecessarily described and the book consists mainly of actions and dialogues. However, this has a major drawback; The characters remain very flat. Mainly the narrator, Barbara, is sometimes unemotional about and little seems to reflect the events. While the reader pieces of a mystery already has nested, Barbara comes a few pages back here later. She has little sad and confused often at a turning point in the story, and where normal people would be afraid she does not kick: The end of this book is a little strange. There seem loose ends to be tied together. So the story is somewhat rushed with an email that describes the final moments. Also, you stay just like the main character, still left with questions. The big "why?" Question is not really answered something like thriller fan anyway to sit wachten.Al all this thriller lacks tension and the story was perhaps what should be better thought out. The characters have little depth and end what seems to be rushed, so you disappointed book slamming. One bright spot is found in the fine writing style Vogelenzang; they used short sentences and chapters to get to the point quickly and efficiently.</v>
      </c>
    </row>
    <row r="1272" ht="15.75" customHeight="1">
      <c r="A1272" s="1">
        <v>1270.0</v>
      </c>
      <c r="B1272" s="3">
        <v>1.0</v>
      </c>
      <c r="C1272" s="3">
        <v>1.0</v>
      </c>
      <c r="D1272" s="3">
        <v>1.0</v>
      </c>
      <c r="E1272" s="3" t="s">
        <v>1275</v>
      </c>
      <c r="F1272" s="3" t="str">
        <f>IFERROR(__xludf.DUMMYFUNCTION("GOOGLETRANSLATE(E1272,""nl"",""en"")"),"I was like many others read this book as proof Party at Had Ande text read quickly but the story stripped and therefore you felt like you lived the voids, felt the heat, the loneliness, the desolate voelde.Er done so little and yet weather so much, especi"&amp;"ally onderhuids.We are witnesses of a girl Billy a trampoline accident in a coma. Her only friend Seb enters a kind of limbo. Seb is a strange boy of 17 years who are 3rd ""I do not myself"" against his mother zei.Seb is a little out of the world, he seem"&amp;"s autistic, only understand the literal text of something. In ""hang"" He sees another betekenis.Seb get a sniper rifle for his birthday and start shooting with five friends. The weapons are not actually shooting them with pellets.De four guys have to tes"&amp;"t and unworldly Seb has to entertain themselves. He practices a lot and is a good schutter.De parents Seb and his uncle are very talkative people. Everyone turns around each other. Something is brewing. And then bam something happens.")</f>
        <v>I was like many others read this book as proof Party at Had Ande text read quickly but the story stripped and therefore you felt like you lived the voids, felt the heat, the loneliness, the desolate voelde.Er done so little and yet weather so much, especially onderhuids.We are witnesses of a girl Billy a trampoline accident in a coma. Her only friend Seb enters a kind of limbo. Seb is a strange boy of 17 years who are 3rd "I do not myself" against his mother zei.Seb is a little out of the world, he seems autistic, only understand the literal text of something. In "hang" He sees another betekenis.Seb get a sniper rifle for his birthday and start shooting with five friends. The weapons are not actually shooting them with pellets.De four guys have to test and unworldly Seb has to entertain themselves. He practices a lot and is a good schutter.De parents Seb and his uncle are very talkative people. Everyone turns around each other. Something is brewing. And then bam something happens.</v>
      </c>
    </row>
    <row r="1273" ht="15.75" customHeight="1">
      <c r="A1273" s="1">
        <v>1271.0</v>
      </c>
      <c r="B1273" s="3">
        <v>1.0</v>
      </c>
      <c r="C1273" s="3">
        <v>1.0</v>
      </c>
      <c r="D1273" s="3">
        <v>1.0</v>
      </c>
      <c r="E1273" s="3" t="s">
        <v>1276</v>
      </c>
      <c r="F1273" s="3" t="str">
        <f>IFERROR(__xludf.DUMMYFUNCTION("GOOGLETRANSLATE(E1273,""nl"",""en"")"),"Myrthe van der Meer alias Emma tells her autobiographical debut on its inclusion in the psychiatric (Psychiatric Department General Hospital). Emma is severely depressed and even suicidal. At the psychiatric she is so good and evil treated according to th"&amp;"e standards of psychiatry: an endless amount of pills to suppress the depression and a bunch of other pills to counteract the side effects to them. Interviews with psychiatrists and psychologists, and various forms of therapy completed five months of its "&amp;"agenda. All this interspersed with monotonous daily activities led by verplegers.Van der Meer does not shun the self-mockery and raw humor to provide a glimpse into her disturbed mind. With a flowing pen and striking words Van der Meer managed to put his "&amp;"finger right on the sore spot. It gives the reader a striking picture of the life of a psychiatric patient. The charged issue suggests that this novel will be called heavy cost. Yet ""PAAZ 'is not a heavy book, and read it right away smoothly. The cynical"&amp;" humor of Van der Meer has sharp edges and make it accessible from the story. At times it is even recognizable; a dangerous notion that depression is an illness that just anyone could happen. Her story Van der Meer takes the smokescreen remains that cloud"&amp;"ed the overall picture of psychiatry. Makes it clear and less stigmatizing for the reader. It arouses sympathy and understanding op.'Paaz 'includes animated story of someone who is with himself in knots and there can not personally come out. Someone who, "&amp;"despite the denial nevertheless accepted professional help. Because even though you sometimes fear the contradictory behavior of clinicians and laziness that are prescribed many pills immeasurable; without professional help it could just different outcome"&amp;" for Emma. Van der Meer poses with her honest story a figurehead for many helpless people; who can make only adequate hand so much difference. An impressive story.")</f>
        <v>Myrthe van der Meer alias Emma tells her autobiographical debut on its inclusion in the psychiatric (Psychiatric Department General Hospital). Emma is severely depressed and even suicidal. At the psychiatric she is so good and evil treated according to the standards of psychiatry: an endless amount of pills to suppress the depression and a bunch of other pills to counteract the side effects to them. Interviews with psychiatrists and psychologists, and various forms of therapy completed five months of its agenda. All this interspersed with monotonous daily activities led by verplegers.Van der Meer does not shun the self-mockery and raw humor to provide a glimpse into her disturbed mind. With a flowing pen and striking words Van der Meer managed to put his finger right on the sore spot. It gives the reader a striking picture of the life of a psychiatric patient. The charged issue suggests that this novel will be called heavy cost. Yet "PAAZ 'is not a heavy book, and read it right away smoothly. The cynical humor of Van der Meer has sharp edges and make it accessible from the story. At times it is even recognizable; a dangerous notion that depression is an illness that just anyone could happen. Her story Van der Meer takes the smokescreen remains that clouded the overall picture of psychiatry. Makes it clear and less stigmatizing for the reader. It arouses sympathy and understanding op.'Paaz 'includes animated story of someone who is with himself in knots and there can not personally come out. Someone who, despite the denial nevertheless accepted professional help. Because even though you sometimes fear the contradictory behavior of clinicians and laziness that are prescribed many pills immeasurable; without professional help it could just different outcome for Emma. Van der Meer poses with her honest story a figurehead for many helpless people; who can make only adequate hand so much difference. An impressive story.</v>
      </c>
    </row>
    <row r="1274" ht="15.75" customHeight="1">
      <c r="A1274" s="1">
        <v>1272.0</v>
      </c>
      <c r="B1274" s="3">
        <v>0.0</v>
      </c>
      <c r="C1274" s="3">
        <v>0.0</v>
      </c>
      <c r="D1274" s="3">
        <v>0.0</v>
      </c>
      <c r="E1274" s="3" t="s">
        <v>1277</v>
      </c>
      <c r="F1274" s="3" t="str">
        <f>IFERROR(__xludf.DUMMYFUNCTION("GOOGLETRANSLATE(E1274,""nl"",""en"")"),"I actually thought this book to like because dystopian and ""remain only children about"" the idea of ​​really sounded interesting! But unfortunately I have really through to struggle through book! Several times started it, then put away again and then ag"&amp;"ain began to read! It is not possible to feel a connection with Anna, because that is the author not enough on her! It's all what remains a wholly depressing because there is no hope for a better future is.Dit book I read for 7 Days Reading Challenge Hebb"&amp;"an and am hopeful that I still have a very nice book going to find in this challenge!")</f>
        <v>I actually thought this book to like because dystopian and "remain only children about" the idea of ​​really sounded interesting! But unfortunately I have really through to struggle through book! Several times started it, then put away again and then again began to read! It is not possible to feel a connection with Anna, because that is the author not enough on her! It's all what remains a wholly depressing because there is no hope for a better future is.Dit book I read for 7 Days Reading Challenge Hebban and am hopeful that I still have a very nice book going to find in this challenge!</v>
      </c>
    </row>
    <row r="1275" ht="15.75" customHeight="1">
      <c r="A1275" s="1">
        <v>1273.0</v>
      </c>
      <c r="B1275" s="3">
        <v>1.0</v>
      </c>
      <c r="C1275" s="3">
        <v>0.0</v>
      </c>
      <c r="D1275" s="3">
        <v>1.0</v>
      </c>
      <c r="E1275" s="3" t="s">
        <v>1278</v>
      </c>
      <c r="F1275" s="3" t="str">
        <f>IFERROR(__xludf.DUMMYFUNCTION("GOOGLETRANSLATE(E1275,""nl"",""en"")"),"""She makes a second cut. A blazing knock surrounds wounds. It feels good, pure - here, where is the one who says 'I'. Suddenly she is attacked by the now - only this time, and mild pain. No loss. If absence is a hood over your head, which is now off of h"&amp;"er, is a throbbing knot and settles into the open wound on her arm. She takes a deep adam. This suits me, she thinks. This suits me.'De Frontier is the debut of the young Finnish author Riikka Pulkkinen. She carves (literally) deep into the soul of her tw"&amp;"o female protagonists. Anja, a 53-year-old literature professor has promised her demented husband that she will help him die when he does not recognize her. Her niece, 16-year-old Mari's in love with her teacher Finnish, which the beautiful, fragile teena"&amp;"ge girl also fancy. Both protagonists are alternately covered with their story and we also get some chapters in which the events are seen through the eyes of Julian (the teacher) and Anni (the 6-year-old daughter of the teacher). The border is an intensel"&amp;"y psychological novel, which could have been less heavy-on-the-hand something for me. That's hard for a novel that is full of heavily loaded topics like suicide, euthanasia, dementia, self-mutilation, unprocessed homosexuality, death, fate and sexual abus"&amp;"e. A melancholic atmosphere dominates constant and ultimately leads, in the case of Mari to a forced dramatic conclusion. Despite gepsychologiseer does this teen not really alive. The motives of her teacher remain unclear unless its still simply act by lu"&amp;"st driven wordtDe guilt Anja struggling with the 'impossible' promise to her sick husband are very ornate followed the pace of the Finnish seasons, the smells and colors throughout the book reinforce the gloomy, somewhat oppressive atmosphere. The associa"&amp;"tion with murder is what convulsively, but better understood when we realize that in Finland euthanasia are completely prohibited by law is.De stories Anja and Mari are never really together. Well affect them both off their borders. 'Good and Evil', 'love"&amp;" and lust ""but also whether the fate personal choices in the way staat.De novel ends with the illusion that arrive all the characters end up on their feet, an interpretation that varies greatly depending on me optimistic / pessimistic attitude of the Bou"&amp;"ndary lezer.De is a promising debut of a writer with some growing pains, but certainly a lot of potential! PS: Is the fixation of all female characters in oral sex a typically Finnish phenomenon?")</f>
        <v>"She makes a second cut. A blazing knock surrounds wounds. It feels good, pure - here, where is the one who says 'I'. Suddenly she is attacked by the now - only this time, and mild pain. No loss. If absence is a hood over your head, which is now off of her, is a throbbing knot and settles into the open wound on her arm. She takes a deep adam. This suits me, she thinks. This suits me.'De Frontier is the debut of the young Finnish author Riikka Pulkkinen. She carves (literally) deep into the soul of her two female protagonists. Anja, a 53-year-old literature professor has promised her demented husband that she will help him die when he does not recognize her. Her niece, 16-year-old Mari's in love with her teacher Finnish, which the beautiful, fragile teenage girl also fancy. Both protagonists are alternately covered with their story and we also get some chapters in which the events are seen through the eyes of Julian (the teacher) and Anni (the 6-year-old daughter of the teacher). The border is an intensely psychological novel, which could have been less heavy-on-the-hand something for me. That's hard for a novel that is full of heavily loaded topics like suicide, euthanasia, dementia, self-mutilation, unprocessed homosexuality, death, fate and sexual abuse. A melancholic atmosphere dominates constant and ultimately leads, in the case of Mari to a forced dramatic conclusion. Despite gepsychologiseer does this teen not really alive. The motives of her teacher remain unclear unless its still simply act by lust driven wordtDe guilt Anja struggling with the 'impossible' promise to her sick husband are very ornate followed the pace of the Finnish seasons, the smells and colors throughout the book reinforce the gloomy, somewhat oppressive atmosphere. The association with murder is what convulsively, but better understood when we realize that in Finland euthanasia are completely prohibited by law is.De stories Anja and Mari are never really together. Well affect them both off their borders. 'Good and Evil', 'love and lust "but also whether the fate personal choices in the way staat.De novel ends with the illusion that arrive all the characters end up on their feet, an interpretation that varies greatly depending on me optimistic / pessimistic attitude of the Boundary lezer.De is a promising debut of a writer with some growing pains, but certainly a lot of potential! PS: Is the fixation of all female characters in oral sex a typically Finnish phenomenon?</v>
      </c>
    </row>
    <row r="1276" ht="15.75" customHeight="1">
      <c r="A1276" s="1">
        <v>1274.0</v>
      </c>
      <c r="B1276" s="3">
        <v>1.0</v>
      </c>
      <c r="C1276" s="3">
        <v>1.0</v>
      </c>
      <c r="D1276" s="3">
        <v>1.0</v>
      </c>
      <c r="E1276" s="3" t="s">
        <v>1279</v>
      </c>
      <c r="F1276" s="3" t="str">
        <f>IFERROR(__xludf.DUMMYFUNCTION("GOOGLETRANSLATE(E1276,""nl"",""en"")"),"Sophie Kinsella captured the hearts of millions of readers with the bestselling Shopaholic series. Not to film! is her first YA-roman.Audrey has a social anxiety disorder, generalized anxiety disorder, and there are times when she is very depressed. Outwa"&amp;"rdly they are afraid and they dare not make eye contact. She wears constantly sunglasses to be able to avoid all of the eye contact. She is in therapy and her family try to support her in every way. But the road to improvement is long and takes time. Her "&amp;"therapist gives her advice to capture her life on camera. For example, by putting her family film is still a way eye contact and this can help her increase her confidence. Audrey quite a difficult task. But then she meets Linus, a friend of her brother. I"&amp;"f she notices that he understands it is the beginning of healing years.The book begins with a humorous chapter in which the mother of Audrey goes completely berserk. Frank's brother Audrey is totally addicted to gaming (if identifiable), especially now th"&amp;"at he's in an online tournament where a lot of money to be made. Long nights he's ready to practice and mother along. By Audrey she became worried about her illness and that manifests itself in violent but comical situations. After this first chapter, we "&amp;"go a month back in time. Audrey is the narrator of this story and her experiences are interspersed with video transcripts. What is striking is that the chapters Do not shoot! unnumbered point.The theme Do not shoot! is pretty intense. Yet the story is def"&amp;"initely not over loaded. The jocular way of telling makes you laugh regularly. Different situations in the family, with a of games addict adolescent, a mother who often violent and overreacting and a father who loves often aloof, described its characteris"&amp;"tic and provide a regular comic relief. In addition, I was made aware reader which may have an anxiety disorder and depression influence. Audrey has thus developed an anxiety disorder is not fully disclosed, but at one point I could do a thing to imagine "&amp;"what could be the reason. Not to film! tells about friendship and also a bit of romance is present. A cute young adult novel in which the theme is described in an airy and accessible and Sophie Kinsella This shows that they can put up a fantastic story in"&amp;" this genre.")</f>
        <v>Sophie Kinsella captured the hearts of millions of readers with the bestselling Shopaholic series. Not to film! is her first YA-roman.Audrey has a social anxiety disorder, generalized anxiety disorder, and there are times when she is very depressed. Outwardly they are afraid and they dare not make eye contact. She wears constantly sunglasses to be able to avoid all of the eye contact. She is in therapy and her family try to support her in every way. But the road to improvement is long and takes time. Her therapist gives her advice to capture her life on camera. For example, by putting her family film is still a way eye contact and this can help her increase her confidence. Audrey quite a difficult task. But then she meets Linus, a friend of her brother. If she notices that he understands it is the beginning of healing years.The book begins with a humorous chapter in which the mother of Audrey goes completely berserk. Frank's brother Audrey is totally addicted to gaming (if identifiable), especially now that he's in an online tournament where a lot of money to be made. Long nights he's ready to practice and mother along. By Audrey she became worried about her illness and that manifests itself in violent but comical situations. After this first chapter, we go a month back in time. Audrey is the narrator of this story and her experiences are interspersed with video transcripts. What is striking is that the chapters Do not shoot! unnumbered point.The theme Do not shoot! is pretty intense. Yet the story is definitely not over loaded. The jocular way of telling makes you laugh regularly. Different situations in the family, with a of games addict adolescent, a mother who often violent and overreacting and a father who loves often aloof, described its characteristic and provide a regular comic relief. In addition, I was made aware reader which may have an anxiety disorder and depression influence. Audrey has thus developed an anxiety disorder is not fully disclosed, but at one point I could do a thing to imagine what could be the reason. Not to film! tells about friendship and also a bit of romance is present. A cute young adult novel in which the theme is described in an airy and accessible and Sophie Kinsella This shows that they can put up a fantastic story in this genre.</v>
      </c>
    </row>
    <row r="1277" ht="15.75" customHeight="1">
      <c r="A1277" s="1">
        <v>1275.0</v>
      </c>
      <c r="B1277" s="3">
        <v>1.0</v>
      </c>
      <c r="C1277" s="3">
        <v>1.0</v>
      </c>
      <c r="D1277" s="3">
        <v>1.0</v>
      </c>
      <c r="E1277" s="3" t="s">
        <v>1280</v>
      </c>
      <c r="F1277" s="3" t="str">
        <f>IFERROR(__xludf.DUMMYFUNCTION("GOOGLETRANSLATE(E1277,""nl"",""en"")"),"This is the first book of Casey Hill what I read, this book is thanks Crimezone.Dit me certainly not disappointing. Unlike the thrillers that I normally read, but no less fun. Enigmatic and exciting at the same time, reads smoothly, a book that you like i"&amp;"n one time uitleest.De characters are very likeable and also sympathizes with the problems and bad memories from their personal leven.Ga certainly Casey Hill the first book and hope that this series of books will be prosecuted.")</f>
        <v>This is the first book of Casey Hill what I read, this book is thanks Crimezone.Dit me certainly not disappointing. Unlike the thrillers that I normally read, but no less fun. Enigmatic and exciting at the same time, reads smoothly, a book that you like in one time uitleest.De characters are very likeable and also sympathizes with the problems and bad memories from their personal leven.Ga certainly Casey Hill the first book and hope that this series of books will be prosecuted.</v>
      </c>
    </row>
    <row r="1278" ht="15.75" customHeight="1">
      <c r="A1278" s="1">
        <v>1276.0</v>
      </c>
      <c r="B1278" s="3">
        <v>0.0</v>
      </c>
      <c r="C1278" s="3">
        <v>0.0</v>
      </c>
      <c r="D1278" s="3">
        <v>0.0</v>
      </c>
      <c r="E1278" s="3" t="s">
        <v>1281</v>
      </c>
      <c r="F1278" s="3" t="str">
        <f>IFERROR(__xludf.DUMMYFUNCTION("GOOGLETRANSLATE(E1278,""nl"",""en"")"),"Actually, everything bad in this book, except for the cover. The story is superficial and at the end it makes a strange turn and gets a high bouquet series content. The characters are weird, bad uigewerkt and (again) superficial. Furthermore, it is pepper"&amp;"ed with spanking scenes that I find very misplaced. The author apparently wanted to add something ""new"" but not this particular topic in depth. It is an average reader is not logical that someone is late strike. For the writer probably because she does "&amp;"not explain or describe any emotie.Daarnaast scored the bad reviews in magazines and newspapers (Free Netherlands and the press). Bad is quite a good description of this failed experiment. Incomprehensible that this book is published. People therefore sti"&amp;"ll curious, I recommend to have some patience. The remainder of the issue is fixed soon for a very small price for sale at the Slegte or offer at other bookstores.")</f>
        <v>Actually, everything bad in this book, except for the cover. The story is superficial and at the end it makes a strange turn and gets a high bouquet series content. The characters are weird, bad uigewerkt and (again) superficial. Furthermore, it is peppered with spanking scenes that I find very misplaced. The author apparently wanted to add something "new" but not this particular topic in depth. It is an average reader is not logical that someone is late strike. For the writer probably because she does not explain or describe any emotie.Daarnaast scored the bad reviews in magazines and newspapers (Free Netherlands and the press). Bad is quite a good description of this failed experiment. Incomprehensible that this book is published. People therefore still curious, I recommend to have some patience. The remainder of the issue is fixed soon for a very small price for sale at the Slegte or offer at other bookstores.</v>
      </c>
    </row>
    <row r="1279" ht="15.75" customHeight="1">
      <c r="A1279" s="1">
        <v>1277.0</v>
      </c>
      <c r="B1279" s="3">
        <v>0.0</v>
      </c>
      <c r="C1279" s="3">
        <v>0.0</v>
      </c>
      <c r="D1279" s="3">
        <v>0.0</v>
      </c>
      <c r="E1279" s="3" t="s">
        <v>1282</v>
      </c>
      <c r="F1279" s="3" t="str">
        <f>IFERROR(__xludf.DUMMYFUNCTION("GOOGLETRANSLATE(E1279,""nl"",""en"")"),"I have the book not matter'm only on page 100 or so, but now I am annoyed already broken to the fact that the author, even though he'll have the story insists that should always back up your facts right and scientific needs evidence, SELF has not made the"&amp;" slightest effort to check what the difference between Tel Aviv and Tokyo. He claims that it is 10 hours, while in reality only six hours is.Nu some might think ""whatever"", but I think this is really a serious amateur mistake that could have been avoide"&amp;"d by a very simple retracing the facts. Now it seems as if the writer has chosen to violate any number of reality, and all totally unbelievable maakt.Ik mean time travel is of course not possible, but you can still expect at least a writer he things that "&amp;"DO exist should not be just to his own convenience he sometimes aanpast.Wilde necessarily mean 10 hours? I do not care how this story continues, I believe there is now nothing.")</f>
        <v>I have the book not matter'm only on page 100 or so, but now I am annoyed already broken to the fact that the author, even though he'll have the story insists that should always back up your facts right and scientific needs evidence, SELF has not made the slightest effort to check what the difference between Tel Aviv and Tokyo. He claims that it is 10 hours, while in reality only six hours is.Nu some might think "whatever", but I think this is really a serious amateur mistake that could have been avoided by a very simple retracing the facts. Now it seems as if the writer has chosen to violate any number of reality, and all totally unbelievable maakt.Ik mean time travel is of course not possible, but you can still expect at least a writer he things that DO exist should not be just to his own convenience he sometimes aanpast.Wilde necessarily mean 10 hours? I do not care how this story continues, I believe there is now nothing.</v>
      </c>
    </row>
    <row r="1280" ht="15.75" customHeight="1">
      <c r="A1280" s="1">
        <v>1278.0</v>
      </c>
      <c r="B1280" s="3">
        <v>1.0</v>
      </c>
      <c r="C1280" s="3">
        <v>1.0</v>
      </c>
      <c r="D1280" s="3">
        <v>1.0</v>
      </c>
      <c r="E1280" s="3" t="s">
        <v>1283</v>
      </c>
      <c r="F1280" s="3" t="str">
        <f>IFERROR(__xludf.DUMMYFUNCTION("GOOGLETRANSLATE(E1280,""nl"",""en"")"),"Annabel Wismar is seriously ill and is told in the hospital that they can do nothing for her. She decides to Belgium to continue treatment. Together with her son David, she's going to fight the tough process to counter the disease. David does not want to "&amp;"face the truth and escape into an almost obsessive search for his old love, which he seeks the edge of what can or can not, but fortunately in time to see that he is doing wrong. Annabel seeks support in her memories of the past, through her old diary. At"&amp;" the same time clearly what happened in the past, Annabel. Judith Fisher has written a beautiful but violent novel, based on what she has experienced with her mother. The book begins with a flashforward, so you will be equalized in the story and you do no"&amp;"t want to stop reading. The chapters are alternately written from the perspective of Annabel and David and in between there are flashbacks of childhood time Annabel. This ensures a good and clear structure of the story and this becomes even more involved "&amp;"in the characters. The book is beautifully written and moving, which completely reflected at the last page. I loved it then at least no longer dry.")</f>
        <v>Annabel Wismar is seriously ill and is told in the hospital that they can do nothing for her. She decides to Belgium to continue treatment. Together with her son David, she's going to fight the tough process to counter the disease. David does not want to face the truth and escape into an almost obsessive search for his old love, which he seeks the edge of what can or can not, but fortunately in time to see that he is doing wrong. Annabel seeks support in her memories of the past, through her old diary. At the same time clearly what happened in the past, Annabel. Judith Fisher has written a beautiful but violent novel, based on what she has experienced with her mother. The book begins with a flashforward, so you will be equalized in the story and you do not want to stop reading. The chapters are alternately written from the perspective of Annabel and David and in between there are flashbacks of childhood time Annabel. This ensures a good and clear structure of the story and this becomes even more involved in the characters. The book is beautifully written and moving, which completely reflected at the last page. I loved it then at least no longer dry.</v>
      </c>
    </row>
    <row r="1281" ht="15.75" customHeight="1">
      <c r="A1281" s="1">
        <v>1279.0</v>
      </c>
      <c r="B1281" s="3">
        <v>0.0</v>
      </c>
      <c r="C1281" s="3">
        <v>0.0</v>
      </c>
      <c r="D1281" s="3">
        <v>0.0</v>
      </c>
      <c r="E1281" s="3" t="s">
        <v>1284</v>
      </c>
      <c r="F1281" s="3" t="str">
        <f>IFERROR(__xludf.DUMMYFUNCTION("GOOGLETRANSLATE(E1281,""nl"",""en"")"),"I love a chicklitje his time, but this book I have read with great difficulty :-( I could find nothing else to do, then I am the one terribly trashy book find that I often annoyed me. The writing style is downright rude and from all sides come characters "&amp;"beyond which totally irrelevant. the coarseness of the book you would think that this book is written by a man.Nog never read a book of such a low level ... even one star I actually think too much!")</f>
        <v>I love a chicklitje his time, but this book I have read with great difficulty :-( I could find nothing else to do, then I am the one terribly trashy book find that I often annoyed me. The writing style is downright rude and from all sides come characters beyond which totally irrelevant. the coarseness of the book you would think that this book is written by a man.Nog never read a book of such a low level ... even one star I actually think too much!</v>
      </c>
    </row>
    <row r="1282" ht="15.75" customHeight="1">
      <c r="A1282" s="1">
        <v>1280.0</v>
      </c>
      <c r="B1282" s="3">
        <v>0.0</v>
      </c>
      <c r="C1282" s="3">
        <v>0.0</v>
      </c>
      <c r="D1282" s="3">
        <v>0.0</v>
      </c>
      <c r="E1282" s="3" t="s">
        <v>1285</v>
      </c>
      <c r="F1282" s="3" t="str">
        <f>IFERROR(__xludf.DUMMYFUNCTION("GOOGLETRANSLATE(E1282,""nl"",""en"")"),"The brothers Barrett and Tyler struggle with their inner selves, everyday life, the disappointment that they are not big leven.Tyler has not become famous songwriter he liked his wild and Barrett has trouble with relationships and can permanently no man t"&amp;"o himself binden.Tyler lives with his terminally ill girlfriend Beth Barrett and lives with them. When the disease than Beth seems to know both men on his return how this rollercoaster of emotions I read to gaan.Dit book for a book club. The reviews were "&amp;"promising and therefore also the choice fell on this boek.Toen I finished the book, I had to have missed the boat feeling anywhere. An author who is hailed as a book with such reviews, I really expected much more. Following the two brothers in a part of t"&amp;"heir everyday life for me was not exactly exciting. The depth I could not find and the large pieces of text that are letting me lose the thread each time brackets, giving me this largely went irriteren.De characters too irritated me. The vicious circle of"&amp;" dissatisfaction, the gezemel and posturing about, nothing to change this, and then again dissatisfied ...... gave me tend to them by the head and butt tackle by shake and say , shut up and do something about it!")</f>
        <v>The brothers Barrett and Tyler struggle with their inner selves, everyday life, the disappointment that they are not big leven.Tyler has not become famous songwriter he liked his wild and Barrett has trouble with relationships and can permanently no man to himself binden.Tyler lives with his terminally ill girlfriend Beth Barrett and lives with them. When the disease than Beth seems to know both men on his return how this rollercoaster of emotions I read to gaan.Dit book for a book club. The reviews were promising and therefore also the choice fell on this boek.Toen I finished the book, I had to have missed the boat feeling anywhere. An author who is hailed as a book with such reviews, I really expected much more. Following the two brothers in a part of their everyday life for me was not exactly exciting. The depth I could not find and the large pieces of text that are letting me lose the thread each time brackets, giving me this largely went irriteren.De characters too irritated me. The vicious circle of dissatisfaction, the gezemel and posturing about, nothing to change this, and then again dissatisfied ...... gave me tend to them by the head and butt tackle by shake and say , shut up and do something about it!</v>
      </c>
    </row>
    <row r="1283" ht="15.75" customHeight="1">
      <c r="A1283" s="1">
        <v>1281.0</v>
      </c>
      <c r="B1283" s="3">
        <v>1.0</v>
      </c>
      <c r="C1283" s="3">
        <v>1.0</v>
      </c>
      <c r="D1283" s="3">
        <v>1.0</v>
      </c>
      <c r="E1283" s="3" t="s">
        <v>1286</v>
      </c>
      <c r="F1283" s="3" t="str">
        <f>IFERROR(__xludf.DUMMYFUNCTION("GOOGLETRANSLATE(E1283,""nl"",""en"")"),"What an interesting, compelling, confrontational and clearly written book is ""Sapiens, a little history of mankind"". Written by Yuval Noah Harari. An Israeli historian. The book outlines sapiens 70,000 years of history of the cognitive revolution (part "&amp;"1), the agricultural revolution (part 2), the unification of humanity (part 3) and the scientific including industrial revolution (part 4). Both Obama (in this CNN video of September 3, 2016) and Bill Gates (blog May 17, 2016) describes the book prices aa"&amp;"n.Harari in Part 1 how the Gay sapiens developed the ability to bring larger amounts of information on the environment (complex acts hunting bison) and social networks (gossip). In addition, they went about transferring things which really do not exist (i"&amp;"maginary) as strain spirits, nations, limited liability companies and human rights. As a result the Gay sapiens as ecological serial killer Australia 45,000 years ago and 16,000 years ago to colonize America. North America lost in a short time 34 of the 4"&amp;"7 species of large mammals, South America is losing 50 of 60. In Australia, the 24 animals of 50 kg or heavier, 23 died. The cognitive revolution made Gay sapiens an insignificant monkey king of the wereld.In Part 2 describes how the agricultural revoluti"&amp;"on (ago as 10,000 years) was a terrible disaster for the vast majority of domesticated animals sapiens spent all their time and energy to the manipulation of the life cycle of a pair of animal and plant species to, among other things, the chicken breed. I"&amp;"n this period the first cities and empires. They brought order to the people to accommodate in imaginary categories. This hierarchy led to oppression and uitbuiting.Deel 3 shows how from pretending to want to rule the world, were destroyed in the interest"&amp;"s of all earthlings, folks. Where 10,000 B.C. hundreds of human worlds coexisted, lived at 1450 n. C. 90% of all people in the world mega Afro-Eurasia. History is heading towards unity. A global empire, ruled by a multi-ethnic elite, held together by a co"&amp;"mmon culture and common belangen.In part 4 (scientific revolution) Harari describes unparalleled insatiable ambition of Europeans to explore and conquer foreign lands. The first European to set foot in 1606 on the Australian continent in 1492 in America a"&amp;"nd in 1519 in Mexico. The expedition Cock (1768) was the beginning of the British occupation. With a humanitarian disaster as a result: between the 16th and 19th centuries, 10 million African slaves were imported to America. The industrial revolution bega"&amp;"n around 1750 in England and brought us new ways of energy to produce and goods. During the social revolution came the breakdown of families and communities, which were replaced by the state and the market. So where millions of years of evolution have sha"&amp;"ped us to live and think as members of a larger whole, we have changed in just two centuries time uprooted individuals. And with the rise of the cattle industry and consumerism is the fear of ecological decay realistic than the fear that (1) resource depl"&amp;"etion or (2) that wars break. After all, seven decades after the 2nd World War are by far the most peaceful era in the history of the mensheid.Samenvattend (Harari's words): ""History teaches us that things never at most a matter of time seemed to occur d"&amp;"ue to unforeseen events and other scenarios where nobody even had to be stopped just that reality. Time and time again has shown that major extensions of human omnipotence welfare of the individual sapiens not necessarily benefited and were usually awful "&amp;"lot of misery meant for other animals. The last few decades has made serious progress only in the field of human conditions. Even in brutal dictatorships, the average modern man much less likely to be victims of homicide than in the pre-modern society. We"&amp;" are stronger than ever, but have little idea what to with all that power. Worse, humanity seems irresponsible than ever given the main project of the scientific revolution, namely eternal life for humanity. ""Quite a spirited message. The book helped me "&amp;"to live in the here and now can be seen in a larger perspective. Harari mentions the importance of changing the consciousness of billions of people at once to change the imaginary orders (H6). He writes about happiness and the correlation between objectiv"&amp;"e conditions and subjective expectations (H19) .To make the translation to the current practice I picked up the spiritually minded books by Jan Geurtz and Eckhart Tolle there. Eckhart Tolle (in ""The Power of Now""): ""The I-selfish mind has not become a "&amp;"sinking ship. The collective I-selfish mind is the most dangerous, craziest and most destructive creature that ever inhabited this planet. As long as no major change comes in the mind of man, the suffering of the world remains a bottomless pit. "" Jan Geu"&amp;"rtz (in 'Addicted to Love') writes about letting go of the neediness awareness and commitment to abundance consciousness. ""Western psychological methods aimed at developing or restoring a healthy ego, so you coverage of self-rejection system with love an"&amp;"d recognition functions optimally others. Spiritual methods are focused on seeing through this cover, releasing them and recognizing the perfect state of being that is through concealed. ""Both Geurtz as Tolle give concrete suggestions regarding the devel"&amp;"opment of an open and friendly awareness of yourself. With meditation as a means to exercise it. On February 22, 2017 Remco Pijpers asked three questions Harari about his latest book ""Gay Deus. In this interview, Harari says he meditates two hours daily."&amp;" To his physical perceptions and reactions of the brain -the this reality as it is- methodically and objectively bestuderen.Meestal I'm just looking for reviews as I feel discomfort when reading. As in the book of Abram de Swaan ""Funds of destruction"". "&amp;"Although fascinated book me tremendously, though the beginning of the book de Swaan stood's critique of Hannah Arendt against me (read I had just 'Eichmann in Jerusalem, the banality of evil ""Arendt and a blog written about). I went on the internet looki"&amp;"ng statements to indicate my displeasure's passages on de Swaan and found ik.Maar the book Sapiens I went Googling out of enthusiasm. I was expecting great reviews. I found the only 1ster rated book review of Hulspas in the Times (April 12, 2014) first. A"&amp;"s Bert Boekschoten (book review on June 28, 2014) had Hulspas criticism when it comes to the hunter / gatherers Harari describes as the most knowledgeable and capable people in history. The book offers an abundance of borrelpraat according Hulspas. In his"&amp;" eyes Harari opted for a fashionable approach. If I have to believe Hulspas Harari says nowhere near the big story that the rare actors Jared Diamond, Simon Schama, Bill Bryson and Charles Mann did. He describes reading the book Sapiens as a disappointing"&amp;" ervaring.Even this review took away me enthusiasm. But I read on. Fascinated. I now more than 400-page book provides've already read Hulspas ""review me perspective is more interesting reading about the history of the mensheid.Maar even more interesting,"&amp;" there is a readable sequel if I Bas Heijne may believe; He wrote the preface to the recently translated book Gay Deus. What was jubilantly received by -no not the Volkskrant with a meager three stars- but the NRC, with five stars ;-). Curious? READ MY DE"&amp;"TAILED SUMMARY OF THE BOOK ON www.angelathissen.nl.")</f>
        <v>What an interesting, compelling, confrontational and clearly written book is "Sapiens, a little history of mankind". Written by Yuval Noah Harari. An Israeli historian. The book outlines sapiens 70,000 years of history of the cognitive revolution (part 1), the agricultural revolution (part 2), the unification of humanity (part 3) and the scientific including industrial revolution (part 4). Both Obama (in this CNN video of September 3, 2016) and Bill Gates (blog May 17, 2016) describes the book prices aan.Harari in Part 1 how the Gay sapiens developed the ability to bring larger amounts of information on the environment (complex acts hunting bison) and social networks (gossip). In addition, they went about transferring things which really do not exist (imaginary) as strain spirits, nations, limited liability companies and human rights. As a result the Gay sapiens as ecological serial killer Australia 45,000 years ago and 16,000 years ago to colonize America. North America lost in a short time 34 of the 47 species of large mammals, South America is losing 50 of 60. In Australia, the 24 animals of 50 kg or heavier, 23 died. The cognitive revolution made Gay sapiens an insignificant monkey king of the wereld.In Part 2 describes how the agricultural revolution (ago as 10,000 years) was a terrible disaster for the vast majority of domesticated animals sapiens spent all their time and energy to the manipulation of the life cycle of a pair of animal and plant species to, among other things, the chicken breed. In this period the first cities and empires. They brought order to the people to accommodate in imaginary categories. This hierarchy led to oppression and uitbuiting.Deel 3 shows how from pretending to want to rule the world, were destroyed in the interests of all earthlings, folks. Where 10,000 B.C. hundreds of human worlds coexisted, lived at 1450 n. C. 90% of all people in the world mega Afro-Eurasia. History is heading towards unity. A global empire, ruled by a multi-ethnic elite, held together by a common culture and common belangen.In part 4 (scientific revolution) Harari describes unparalleled insatiable ambition of Europeans to explore and conquer foreign lands. The first European to set foot in 1606 on the Australian continent in 1492 in America and in 1519 in Mexico. The expedition Cock (1768) was the beginning of the British occupation. With a humanitarian disaster as a result: between the 16th and 19th centuries, 10 million African slaves were imported to America. The industrial revolution began around 1750 in England and brought us new ways of energy to produce and goods. During the social revolution came the breakdown of families and communities, which were replaced by the state and the market. So where millions of years of evolution have shaped us to live and think as members of a larger whole, we have changed in just two centuries time uprooted individuals. And with the rise of the cattle industry and consumerism is the fear of ecological decay realistic than the fear that (1) resource depletion or (2) that wars break. After all, seven decades after the 2nd World War are by far the most peaceful era in the history of the mensheid.Samenvattend (Harari's words): "History teaches us that things never at most a matter of time seemed to occur due to unforeseen events and other scenarios where nobody even had to be stopped just that reality. Time and time again has shown that major extensions of human omnipotence welfare of the individual sapiens not necessarily benefited and were usually awful lot of misery meant for other animals. The last few decades has made serious progress only in the field of human conditions. Even in brutal dictatorships, the average modern man much less likely to be victims of homicide than in the pre-modern society. We are stronger than ever, but have little idea what to with all that power. Worse, humanity seems irresponsible than ever given the main project of the scientific revolution, namely eternal life for humanity. "Quite a spirited message. The book helped me to live in the here and now can be seen in a larger perspective. Harari mentions the importance of changing the consciousness of billions of people at once to change the imaginary orders (H6). He writes about happiness and the correlation between objective conditions and subjective expectations (H19) .To make the translation to the current practice I picked up the spiritually minded books by Jan Geurtz and Eckhart Tolle there. Eckhart Tolle (in "The Power of Now"): "The I-selfish mind has not become a sinking ship. The collective I-selfish mind is the most dangerous, craziest and most destructive creature that ever inhabited this planet. As long as no major change comes in the mind of man, the suffering of the world remains a bottomless pit. " Jan Geurtz (in 'Addicted to Love') writes about letting go of the neediness awareness and commitment to abundance consciousness. "Western psychological methods aimed at developing or restoring a healthy ego, so you coverage of self-rejection system with love and recognition functions optimally others. Spiritual methods are focused on seeing through this cover, releasing them and recognizing the perfect state of being that is through concealed. "Both Geurtz as Tolle give concrete suggestions regarding the development of an open and friendly awareness of yourself. With meditation as a means to exercise it. On February 22, 2017 Remco Pijpers asked three questions Harari about his latest book "Gay Deus. In this interview, Harari says he meditates two hours daily. To his physical perceptions and reactions of the brain -the this reality as it is- methodically and objectively bestuderen.Meestal I'm just looking for reviews as I feel discomfort when reading. As in the book of Abram de Swaan "Funds of destruction". Although fascinated book me tremendously, though the beginning of the book de Swaan stood's critique of Hannah Arendt against me (read I had just 'Eichmann in Jerusalem, the banality of evil "Arendt and a blog written about). I went on the internet looking statements to indicate my displeasure's passages on de Swaan and found ik.Maar the book Sapiens I went Googling out of enthusiasm. I was expecting great reviews. I found the only 1ster rated book review of Hulspas in the Times (April 12, 2014) first. As Bert Boekschoten (book review on June 28, 2014) had Hulspas criticism when it comes to the hunter / gatherers Harari describes as the most knowledgeable and capable people in history. The book offers an abundance of borrelpraat according Hulspas. In his eyes Harari opted for a fashionable approach. If I have to believe Hulspas Harari says nowhere near the big story that the rare actors Jared Diamond, Simon Schama, Bill Bryson and Charles Mann did. He describes reading the book Sapiens as a disappointing ervaring.Even this review took away me enthusiasm. But I read on. Fascinated. I now more than 400-page book provides've already read Hulspas "review me perspective is more interesting reading about the history of the mensheid.Maar even more interesting, there is a readable sequel if I Bas Heijne may believe; He wrote the preface to the recently translated book Gay Deus. What was jubilantly received by -no not the Volkskrant with a meager three stars- but the NRC, with five stars ;-). Curious? READ MY DETAILED SUMMARY OF THE BOOK ON www.angelathissen.nl.</v>
      </c>
    </row>
    <row r="1284" ht="15.75" customHeight="1">
      <c r="A1284" s="1">
        <v>1282.0</v>
      </c>
      <c r="B1284" s="3">
        <v>0.0</v>
      </c>
      <c r="C1284" s="3">
        <v>0.0</v>
      </c>
      <c r="D1284" s="3">
        <v>0.0</v>
      </c>
      <c r="E1284" s="3" t="s">
        <v>1287</v>
      </c>
      <c r="F1284" s="3" t="str">
        <f>IFERROR(__xludf.DUMMYFUNCTION("GOOGLETRANSLATE(E1284,""nl"",""en"")"),"After reading her first book, I had high hopes for this title. Unfortunately Brigitte Aubert do not get that level. It's not bad, but also not goed.De characters remain flat and in some cases even laughable (surf friend of main character) and that obvious"&amp;"ly is not the story at goede.Natuurlijk there is a somewhat thought out plot and there are some plot twists and thrilling moments but the story is written too weak at all.")</f>
        <v>After reading her first book, I had high hopes for this title. Unfortunately Brigitte Aubert do not get that level. It's not bad, but also not goed.De characters remain flat and in some cases even laughable (surf friend of main character) and that obviously is not the story at goede.Natuurlijk there is a somewhat thought out plot and there are some plot twists and thrilling moments but the story is written too weak at all.</v>
      </c>
    </row>
    <row r="1285" ht="15.75" customHeight="1">
      <c r="A1285" s="1">
        <v>1283.0</v>
      </c>
      <c r="B1285" s="3">
        <v>1.0</v>
      </c>
      <c r="C1285" s="3">
        <v>0.0</v>
      </c>
      <c r="D1285" s="3">
        <v>1.0</v>
      </c>
      <c r="E1285" s="3" t="s">
        <v>1288</v>
      </c>
      <c r="F1285" s="3" t="str">
        <f>IFERROR(__xludf.DUMMYFUNCTION("GOOGLETRANSLATE(E1285,""nl"",""en"")"),"Lia Peters is a pseudonym for the writer Lia couple Krijnen and Peter Swan. Peter Swan (1944, Meppel) has already made his mark in the writing profession. But he was nominated seven times for the Golden Noose and twice for the Diamond Ball (Flemish versio"&amp;"n). In 2000 he won the Golden Noose with Alibi Agency. Writes Peter Swan, alongside crime novels, even children's books and columns. In May 2011 he released his book The firework Harmen Saliger out, based on the dramatic events of May 13, 2000 in Enschede"&amp;". Peter Swan lives with his wife Lia Krijnen in Enschede. Lia Krijnen (1953, Amersfoort) is a journalist and photographer. she also worked, like Peter, in the Courant Tubantia Twentsche. For her Sister Love her first boek.Anne, Liz and Helen are sisters. "&amp;"Helen was once kidnapped and murdered after a failed ransom payment. Helen's husband, Ferdie, married one year after the death of Helen with Liz. Then Liz also kidnapped. Anne and Ferdie decide to do research because they have no confidence in the police,"&amp;" in their eyes, made after the disappearance of Helen errors. One day a call from the kidnapper with a ransom demand: 100.000, - Euro has to be put down in the same place as when Helen was. Anne brings the ransom away, but then comes yet another phone cal"&amp;"l: the kidnapper calls back 100,000 - Geerten, a former employee of Ferdie has already been approached by Anne help asking for!. He goes to investigate. What he learns, Anne stuns staan.Op One day Henk Schoonewille, a detective who was involved in the abd"&amp;"uction of Helen, Anne office. He wants to offer his help as a private individual, not as rechercheur.In Normandy, where ultimately everyone is together, the puzzle pieces fall largely on their place.The story has different timelines and this walk, especia"&amp;"lly in the beginning, often interchangeably, which not always contribute to the continuity of the story. Gradually the book is here less use them. The story of Sister Love runs mostly around the lives of Anne, her husband Jake, her brother Ferdie, her fri"&amp;"end Mireille, Corine, the mother of Mireille who is also the secretary of Ferdie works, and Geerten, the former employee of Ferdie, which Anne is.Hun helpful way of dealing with this abduction is described in some detail. Occasionally, the situation of Li"&amp;"z addressed itself, how it is treated treats her kidnapper and how this. Yet all this, especially in the beginning of the book, described rather superficial and aloof. Or so it feels. I certainly was not immediately drawn into the story. Only at the end i"&amp;"s a different and more personal and a closer look at the relationships, especially between Anne and Liz, but it is already too late to even really be aiming too. I personally find it difficult to transfer as Sister Love to write a review, and that is part"&amp;"ly because the story touched me sufficiently. Sister Love is not a bad book, but unfortunately not a book that lingers long in terms of story. It is not specific, intrusive or psychological depth story and it largely misses the real tension that make a bo"&amp;"ok a good thriller. Furthermore, there are two quite disturbing errors in the book, on page 361, the name ""Liz"" is used instead of 'Anne', and on page 372 is once 'Liz' which basically 'Helen' is meant. This surely would when editing text notice should "&amp;"be! In interviews give both authors admit that they do not know exactly who has now invented the story, or who any decision taken, and that may just be the major stumbling block. That for four years, between everything, without knowing exactly who did wha"&amp;"t worked on the book, is clearly at the expense of the story. Once again, it is clear that along is not for everyone write a book, though the duo behind Nicci French proves that it can. But, then you're also a writer couple 'pur sang'.")</f>
        <v>Lia Peters is a pseudonym for the writer Lia couple Krijnen and Peter Swan. Peter Swan (1944, Meppel) has already made his mark in the writing profession. But he was nominated seven times for the Golden Noose and twice for the Diamond Ball (Flemish version). In 2000 he won the Golden Noose with Alibi Agency. Writes Peter Swan, alongside crime novels, even children's books and columns. In May 2011 he released his book The firework Harmen Saliger out, based on the dramatic events of May 13, 2000 in Enschede. Peter Swan lives with his wife Lia Krijnen in Enschede. Lia Krijnen (1953, Amersfoort) is a journalist and photographer. she also worked, like Peter, in the Courant Tubantia Twentsche. For her Sister Love her first boek.Anne, Liz and Helen are sisters. Helen was once kidnapped and murdered after a failed ransom payment. Helen's husband, Ferdie, married one year after the death of Helen with Liz. Then Liz also kidnapped. Anne and Ferdie decide to do research because they have no confidence in the police, in their eyes, made after the disappearance of Helen errors. One day a call from the kidnapper with a ransom demand: 100.000, - Euro has to be put down in the same place as when Helen was. Anne brings the ransom away, but then comes yet another phone call: the kidnapper calls back 100,000 - Geerten, a former employee of Ferdie has already been approached by Anne help asking for!. He goes to investigate. What he learns, Anne stuns staan.Op One day Henk Schoonewille, a detective who was involved in the abduction of Helen, Anne office. He wants to offer his help as a private individual, not as rechercheur.In Normandy, where ultimately everyone is together, the puzzle pieces fall largely on their place.The story has different timelines and this walk, especially in the beginning, often interchangeably, which not always contribute to the continuity of the story. Gradually the book is here less use them. The story of Sister Love runs mostly around the lives of Anne, her husband Jake, her brother Ferdie, her friend Mireille, Corine, the mother of Mireille who is also the secretary of Ferdie works, and Geerten, the former employee of Ferdie, which Anne is.Hun helpful way of dealing with this abduction is described in some detail. Occasionally, the situation of Liz addressed itself, how it is treated treats her kidnapper and how this. Yet all this, especially in the beginning of the book, described rather superficial and aloof. Or so it feels. I certainly was not immediately drawn into the story. Only at the end is a different and more personal and a closer look at the relationships, especially between Anne and Liz, but it is already too late to even really be aiming too. I personally find it difficult to transfer as Sister Love to write a review, and that is partly because the story touched me sufficiently. Sister Love is not a bad book, but unfortunately not a book that lingers long in terms of story. It is not specific, intrusive or psychological depth story and it largely misses the real tension that make a book a good thriller. Furthermore, there are two quite disturbing errors in the book, on page 361, the name "Liz" is used instead of 'Anne', and on page 372 is once 'Liz' which basically 'Helen' is meant. This surely would when editing text notice should be! In interviews give both authors admit that they do not know exactly who has now invented the story, or who any decision taken, and that may just be the major stumbling block. That for four years, between everything, without knowing exactly who did what worked on the book, is clearly at the expense of the story. Once again, it is clear that along is not for everyone write a book, though the duo behind Nicci French proves that it can. But, then you're also a writer couple 'pur sang'.</v>
      </c>
    </row>
    <row r="1286" ht="15.75" customHeight="1">
      <c r="A1286" s="1">
        <v>1284.0</v>
      </c>
      <c r="B1286" s="3">
        <v>1.0</v>
      </c>
      <c r="C1286" s="3">
        <v>1.0</v>
      </c>
      <c r="D1286" s="3">
        <v>1.0</v>
      </c>
      <c r="E1286" s="3" t="s">
        <v>1289</v>
      </c>
      <c r="F1286" s="3" t="str">
        <f>IFERROR(__xludf.DUMMYFUNCTION("GOOGLETRANSLATE(E1286,""nl"",""en"")"),"What a great ending to a great series! I will miss the members of Full Moon!")</f>
        <v>What a great ending to a great series! I will miss the members of Full Moon!</v>
      </c>
    </row>
    <row r="1287" ht="15.75" customHeight="1">
      <c r="A1287" s="1">
        <v>1285.0</v>
      </c>
      <c r="B1287" s="3">
        <v>1.0</v>
      </c>
      <c r="C1287" s="3">
        <v>1.0</v>
      </c>
      <c r="D1287" s="3">
        <v>1.0</v>
      </c>
      <c r="E1287" s="3" t="s">
        <v>1290</v>
      </c>
      <c r="F1287" s="3" t="str">
        <f>IFERROR(__xludf.DUMMYFUNCTION("GOOGLETRANSLATE(E1287,""nl"",""en"")"),"Veronica is a beautiful book in which we can follow it in the diary of the main character (Veronica) .If six year old child she killed her sister with a pillow, all her life she will be haunted by her younger sister ... Her parents ( and psychologist) aft"&amp;"er many years say that it was not her fault, but her death was dedicate to SIDS. They know better, but will not stand in. She wants to have as little friends, so there is less chance that they kill someone dear. But then she meets Esmeralda, a friendly gi"&amp;"rl who absolutely wants to become friends with Veronica. The real reason is worse than you can imagine ...")</f>
        <v>Veronica is a beautiful book in which we can follow it in the diary of the main character (Veronica) .If six year old child she killed her sister with a pillow, all her life she will be haunted by her younger sister ... Her parents ( and psychologist) after many years say that it was not her fault, but her death was dedicate to SIDS. They know better, but will not stand in. She wants to have as little friends, so there is less chance that they kill someone dear. But then she meets Esmeralda, a friendly girl who absolutely wants to become friends with Veronica. The real reason is worse than you can imagine ...</v>
      </c>
    </row>
    <row r="1288" ht="15.75" customHeight="1">
      <c r="A1288" s="1">
        <v>1286.0</v>
      </c>
      <c r="B1288" s="3">
        <v>0.0</v>
      </c>
      <c r="C1288" s="3">
        <v>0.0</v>
      </c>
      <c r="D1288" s="3">
        <v>1.0</v>
      </c>
      <c r="E1288" s="3" t="s">
        <v>1291</v>
      </c>
      <c r="F1288" s="3" t="str">
        <f>IFERROR(__xludf.DUMMYFUNCTION("GOOGLETRANSLATE(E1288,""nl"",""en"")"),"René Verstegen was assigned a guide dog in 2014 because he has Usher syndrome. (This syndrome is a genetic disorder that causes deafblindness). He decided to open a Facebook page in order to give people an idea what it's like to walk around with a guide. "&amp;"As soon became head of the information to the background and the adventures of Missy, the guide dog, went their own lives. Currently, the page has over 2,500 followers and came up with the idea to bring the adventures of the first two years in a book of m"&amp;"ore than 280 bladzijdes.In initiating Missy takes himself spoke. Goldendoodle bitch is writing four years and tells the reader how she ended up after training as a guide dog after eighteen years at its current owner and ended up about how her adventures o"&amp;"n Facebook. Every day posted messages. Sometimes a short stretch of less than six lines other times longer story almost pagina.De beam covers these messages in chronological order of the period from 2014 to 2016. Here and there a small photo for illustrat"&amp;"ion only especially short messages with date above tekst.De power of Facebook is that people are triggered by a brief concise piece, preferably upbeat, funny or touching where they are inclined to press ""like"". If such a sentiment also has a photo or im"&amp;"age that gives an additional attraction. Sometimes not even read longer pieces but outset liked but never mind. The rate at which people go on Facebook and causing the arc concentration is low, the pieces should be short and concise so as not to lose the "&amp;"focus. Animals and emotions always do well and I think that's why Missy on Facebook has become popular. Missy I could not think of Facebook and this book was my first introduction to haar.Stukjes post on social media is very different than writing a book."&amp;" The strength of the pieces on either Facebook come to me not in the book. The pieces are too short to keep me fascinate and sometimes I find them what did the faint kant.Ik after reading the Facebook page also visited and thanks to the many pictures it h"&amp;"as a greater attraction than the book. I also wonder whether the value of Facebook fans will enjoy the book. Book readers are different than Facebook Readers and Facebook fans all the stories already been gelezen.Het idea of ​​the story is good, people ge"&amp;"t acquainted with the adventures of a guide dog, but if you want to put it in book form would do more packs like you it pours into a complete story so your readers can captivate more with your story.")</f>
        <v>René Verstegen was assigned a guide dog in 2014 because he has Usher syndrome. (This syndrome is a genetic disorder that causes deafblindness). He decided to open a Facebook page in order to give people an idea what it's like to walk around with a guide. As soon became head of the information to the background and the adventures of Missy, the guide dog, went their own lives. Currently, the page has over 2,500 followers and came up with the idea to bring the adventures of the first two years in a book of more than 280 bladzijdes.In initiating Missy takes himself spoke. Goldendoodle bitch is writing four years and tells the reader how she ended up after training as a guide dog after eighteen years at its current owner and ended up about how her adventures on Facebook. Every day posted messages. Sometimes a short stretch of less than six lines other times longer story almost pagina.De beam covers these messages in chronological order of the period from 2014 to 2016. Here and there a small photo for illustration only especially short messages with date above tekst.De power of Facebook is that people are triggered by a brief concise piece, preferably upbeat, funny or touching where they are inclined to press "like". If such a sentiment also has a photo or image that gives an additional attraction. Sometimes not even read longer pieces but outset liked but never mind. The rate at which people go on Facebook and causing the arc concentration is low, the pieces should be short and concise so as not to lose the focus. Animals and emotions always do well and I think that's why Missy on Facebook has become popular. Missy I could not think of Facebook and this book was my first introduction to haar.Stukjes post on social media is very different than writing a book. The strength of the pieces on either Facebook come to me not in the book. The pieces are too short to keep me fascinate and sometimes I find them what did the faint kant.Ik after reading the Facebook page also visited and thanks to the many pictures it has a greater attraction than the book. I also wonder whether the value of Facebook fans will enjoy the book. Book readers are different than Facebook Readers and Facebook fans all the stories already been gelezen.Het idea of ​​the story is good, people get acquainted with the adventures of a guide dog, but if you want to put it in book form would do more packs like you it pours into a complete story so your readers can captivate more with your story.</v>
      </c>
    </row>
    <row r="1289" ht="15.75" customHeight="1">
      <c r="A1289" s="1">
        <v>1287.0</v>
      </c>
      <c r="B1289" s="3">
        <v>0.0</v>
      </c>
      <c r="C1289" s="3">
        <v>0.0</v>
      </c>
      <c r="D1289" s="3">
        <v>0.0</v>
      </c>
      <c r="E1289" s="3" t="s">
        <v>1292</v>
      </c>
      <c r="F1289" s="3" t="str">
        <f>IFERROR(__xludf.DUMMYFUNCTION("GOOGLETRANSLATE(E1289,""nl"",""en"")"),"It resembles fifty shades of gray, but the denouement I find repulsive and unbelievable. I have him read with some difficulty.")</f>
        <v>It resembles fifty shades of gray, but the denouement I find repulsive and unbelievable. I have him read with some difficulty.</v>
      </c>
    </row>
    <row r="1290" ht="15.75" customHeight="1">
      <c r="A1290" s="1">
        <v>1288.0</v>
      </c>
      <c r="B1290" s="3">
        <v>0.0</v>
      </c>
      <c r="C1290" s="3">
        <v>0.0</v>
      </c>
      <c r="D1290" s="3">
        <v>1.0</v>
      </c>
      <c r="E1290" s="3" t="s">
        <v>1293</v>
      </c>
      <c r="F1290" s="3" t="str">
        <f>IFERROR(__xludf.DUMMYFUNCTION("GOOGLETRANSLATE(E1290,""nl"",""en"")"),"Paris twenties. Mazarine, a young painter, lives in Montparnasse. In her home she hides a treasure, which has been in the possession of her family. Her life comes to stand upside down when she apprenticed at Cadiz, a genius painter and founder of a revolu"&amp;"tionary art movement, which generates a boundless passion for her. But he makes his sixtieth a creativity crisis and only Mazarine knows the secret that could give him inspiration ... The book has two storylines: the mutual obsession Mazarine and Cadiz ea"&amp;"ch other and the secret that Mazarine in her home verbergt.Cadiz future feet painting and the first thing Mazarine doing a few feet perfect painting. He becomes completely fixed on the feet of Mazarine, which only barefoot since their introduction. But he"&amp;" does not intend to enter into a sexual relationship with Mazarine, while the only thing she wants. He ignores her desires and deliberately hurt her this knowingly. Mazarine now gets to know a young man, Paul, who appears to be the son of Cadiz and despit"&amp;"e her obsession Cadiz she marries Paul.De second story in the book is the relic located in the old, dilapidated house Mazarine: the body of a young murdered noblewoman from the 12th / 13th century, La Sainte, called Sienna. In the course of the book is be"&amp;"coming clearer who Sienna, but it is only at the very last clear why she is in the house Mazarine and what relationship there is between these two. Sienna has a beautiful necklace and Mazarine when it becomes payable and the motive thereof by an obscure o"&amp;"rganization is recognized as being their recognition stabbing, the hunt is on Sienna geopend.Met the first three words begins my confusion about the time of typing the book. 'The Twenties' reminds me a picture of Paris in the early 20th century. However, "&amp;"this is not true, because Cadiz as a young artist in 1968 during the student riots in May (recently commemorated) meets Sarah, an American photographer who becomes his wife. In the book he is sixty; considering the fact that he is about his twenties in 19"&amp;"68, this book can only play around the turn of the century and not in the twenties (of any age whatsoever). This fact has put me constantly on the wrong track because I sought an atmosphere that does not was.Daarnaast I thought it was very poor and could "&amp;"not fascinate me. The atmosphere is at times magical-realistic, sometimes transcends the level of a bouquet set not booklet and soon you expect in a thriller-like scene out à la Dan Brown, but it's just not. To bandied diving all kinds of shady characters"&amp;" that afterwards chapters long disappear unexpectedly later in the book again to duiken.Verder is totally passive Mazarine in some cases incomprehensible to me. For example, its attitude toward Paul, her reaction (or lack thereof) when Sienna disappears, "&amp;"her cat she loves but where she spent much of the book - when they do not live at home - totally not looking back to, preparing for marriage, etc.Ik not understand her. And at one point I had also no need to bother to do to understand her. They irritated "&amp;"me only.")</f>
        <v>Paris twenties. Mazarine, a young painter, lives in Montparnasse. In her home she hides a treasure, which has been in the possession of her family. Her life comes to stand upside down when she apprenticed at Cadiz, a genius painter and founder of a revolutionary art movement, which generates a boundless passion for her. But he makes his sixtieth a creativity crisis and only Mazarine knows the secret that could give him inspiration ... The book has two storylines: the mutual obsession Mazarine and Cadiz each other and the secret that Mazarine in her home verbergt.Cadiz future feet painting and the first thing Mazarine doing a few feet perfect painting. He becomes completely fixed on the feet of Mazarine, which only barefoot since their introduction. But he does not intend to enter into a sexual relationship with Mazarine, while the only thing she wants. He ignores her desires and deliberately hurt her this knowingly. Mazarine now gets to know a young man, Paul, who appears to be the son of Cadiz and despite her obsession Cadiz she marries Paul.De second story in the book is the relic located in the old, dilapidated house Mazarine: the body of a young murdered noblewoman from the 12th / 13th century, La Sainte, called Sienna. In the course of the book is becoming clearer who Sienna, but it is only at the very last clear why she is in the house Mazarine and what relationship there is between these two. Sienna has a beautiful necklace and Mazarine when it becomes payable and the motive thereof by an obscure organization is recognized as being their recognition stabbing, the hunt is on Sienna geopend.Met the first three words begins my confusion about the time of typing the book. 'The Twenties' reminds me a picture of Paris in the early 20th century. However, this is not true, because Cadiz as a young artist in 1968 during the student riots in May (recently commemorated) meets Sarah, an American photographer who becomes his wife. In the book he is sixty; considering the fact that he is about his twenties in 1968, this book can only play around the turn of the century and not in the twenties (of any age whatsoever). This fact has put me constantly on the wrong track because I sought an atmosphere that does not was.Daarnaast I thought it was very poor and could not fascinate me. The atmosphere is at times magical-realistic, sometimes transcends the level of a bouquet set not booklet and soon you expect in a thriller-like scene out à la Dan Brown, but it's just not. To bandied diving all kinds of shady characters that afterwards chapters long disappear unexpectedly later in the book again to duiken.Verder is totally passive Mazarine in some cases incomprehensible to me. For example, its attitude toward Paul, her reaction (or lack thereof) when Sienna disappears, her cat she loves but where she spent much of the book - when they do not live at home - totally not looking back to, preparing for marriage, etc.Ik not understand her. And at one point I had also no need to bother to do to understand her. They irritated me only.</v>
      </c>
    </row>
    <row r="1291" ht="15.75" customHeight="1">
      <c r="A1291" s="1">
        <v>1289.0</v>
      </c>
      <c r="B1291" s="3">
        <v>1.0</v>
      </c>
      <c r="C1291" s="3">
        <v>1.0</v>
      </c>
      <c r="D1291" s="3">
        <v>1.0</v>
      </c>
      <c r="E1291" s="3" t="s">
        <v>1294</v>
      </c>
      <c r="F1291" s="3" t="str">
        <f>IFERROR(__xludf.DUMMYFUNCTION("GOOGLETRANSLATE(E1291,""nl"",""en"")"),"The plot is well together. There are two story lines intertwined. ""I pray the book in one sitting read, leggen.In it simply could not sideline the beginning read it like a novel but gradually came to power with a surprise ending. A aanrader.Fan being H. "&amp;"Coben I am able to add a creation of it to my book collection.")</f>
        <v>The plot is well together. There are two story lines intertwined. "I pray the book in one sitting read, leggen.In it simply could not sideline the beginning read it like a novel but gradually came to power with a surprise ending. A aanrader.Fan being H. Coben I am able to add a creation of it to my book collection.</v>
      </c>
    </row>
    <row r="1292" ht="15.75" customHeight="1">
      <c r="A1292" s="1">
        <v>1290.0</v>
      </c>
      <c r="B1292" s="3">
        <v>1.0</v>
      </c>
      <c r="C1292" s="3">
        <v>1.0</v>
      </c>
      <c r="D1292" s="3">
        <v>1.0</v>
      </c>
      <c r="E1292" s="3" t="s">
        <v>1295</v>
      </c>
      <c r="F1292" s="3" t="str">
        <f>IFERROR(__xludf.DUMMYFUNCTION("GOOGLETRANSLATE(E1292,""nl"",""en"")"),"Publisher Gottmer comes with a new trilogy ""Podkin Eenoor, written by Kieran Larwood. This magical children in England has already won several awards, including 'Best Story Blue Peter Book Award 2017'.In the same first part is a cold and snowy night Bram"&amp;" as a bard, a storyteller, arriving late at a castle. The bard is enthusiastically welcomed by the chief of the castle and all rabbits children sitting at the fireplace ready for a good story. The Bard goes a good chair and tells a story about the legenda"&amp;"ry Podkin Eenoor. There are several concocted stories about Podkin, who just love to be told. The bard, however, took another approach. He chooses a true story ... The writing style in Podkin Eenoor is a bit like a fairy tale. Long, but beautifully constr"&amp;"ucted sentences, the reader meanwhile more than once voorschotelen morality. Podkin is a hero, but a hero with defects and thus remains close to the reader. The long sentences in the beginning getting used to, but they are essential to have the atmosphere"&amp;" of the book. Translator Sofia Englishman, who, incidentally, before Alice in Wonderland excellently translated, also has done very good work on this story. The fairy-tale atmosphere is evident. While reading, you can hear the best of the Bard's story onl"&amp;"y vertellen.Niet the text makes the book come to life, David Wyatt drawings contribute to this. Though the rabbit on the cover resembles a version of Peter Rabbit, inside the book is distinctive and detailed style Wyatt certainly return to vinden.Het may "&amp;"sound a bit trite; a legend who is cast in the form of a children's book. That is not the case. Podkin Eenoor is nothing clichéd or commonplace. Podkin does that matter unique adventures, which can not be predicted. A nice addition to the book is that the"&amp;" bard his story more than once interrupted. This is shown in the book with a chapter 'break'. The bard asks something to his listeners and then continues with the story. Nice detail is that these interruptions are not included in the chapter numbering. As"&amp;" a reader, you get more feel that you are really the bard luistert.Aangezien tells the story of Podkin and it is written in this way lends this book will be read for excellent to. The story is in this case actually work for you all ...")</f>
        <v>Publisher Gottmer comes with a new trilogy "Podkin Eenoor, written by Kieran Larwood. This magical children in England has already won several awards, including 'Best Story Blue Peter Book Award 2017'.In the same first part is a cold and snowy night Bram as a bard, a storyteller, arriving late at a castle. The bard is enthusiastically welcomed by the chief of the castle and all rabbits children sitting at the fireplace ready for a good story. The Bard goes a good chair and tells a story about the legendary Podkin Eenoor. There are several concocted stories about Podkin, who just love to be told. The bard, however, took another approach. He chooses a true story ... The writing style in Podkin Eenoor is a bit like a fairy tale. Long, but beautifully constructed sentences, the reader meanwhile more than once voorschotelen morality. Podkin is a hero, but a hero with defects and thus remains close to the reader. The long sentences in the beginning getting used to, but they are essential to have the atmosphere of the book. Translator Sofia Englishman, who, incidentally, before Alice in Wonderland excellently translated, also has done very good work on this story. The fairy-tale atmosphere is evident. While reading, you can hear the best of the Bard's story only vertellen.Niet the text makes the book come to life, David Wyatt drawings contribute to this. Though the rabbit on the cover resembles a version of Peter Rabbit, inside the book is distinctive and detailed style Wyatt certainly return to vinden.Het may sound a bit trite; a legend who is cast in the form of a children's book. That is not the case. Podkin Eenoor is nothing clichéd or commonplace. Podkin does that matter unique adventures, which can not be predicted. A nice addition to the book is that the bard his story more than once interrupted. This is shown in the book with a chapter 'break'. The bard asks something to his listeners and then continues with the story. Nice detail is that these interruptions are not included in the chapter numbering. As a reader, you get more feel that you are really the bard luistert.Aangezien tells the story of Podkin and it is written in this way lends this book will be read for excellent to. The story is in this case actually work for you all ...</v>
      </c>
    </row>
    <row r="1293" ht="15.75" customHeight="1">
      <c r="A1293" s="1">
        <v>1291.0</v>
      </c>
      <c r="B1293" s="3">
        <v>0.0</v>
      </c>
      <c r="C1293" s="3">
        <v>0.0</v>
      </c>
      <c r="D1293" s="3">
        <v>0.0</v>
      </c>
      <c r="E1293" s="3" t="s">
        <v>1296</v>
      </c>
      <c r="F1293" s="3" t="str">
        <f>IFERROR(__xludf.DUMMYFUNCTION("GOOGLETRANSLATE(E1293,""nl"",""en"")"),"Twelve years ago, the three-year Coco disappeared during a party that several days duurde.Alles happened in Bournemouth, where Sean Jackson - Father of Coco - a retreat heeft.Wat happened and ""Where is she?"" Twelve years after the disappearance. Coco, S"&amp;"ean comes to die and come back all the characters in the picture and is gradually clear what possibly 12 years ago gebeurd.Het book has a surprise ending, but still remains the question ""is this the truth? ""The book consists of two main parts, which alt"&amp;"ernate with one another. There is the story of the past where the disappearance of Coco takes place and secondly there is the present where everything revolves around the funeral of Sean and where Ruby - twin sister Coco - Camilla and the main characters "&amp;"point.The lasted very long before I a bit of the story kwam.Ik found everything very tedious and sometimes even annoying lezen.Het story could fascinate me though and shows similarities with the disappearance of Maddie McCain, but the author wanted to sho"&amp;"w too much in my opinion, makes everything is told in a very slow pace and eventually blootgelegd.Het book is full of power games and conspiracies and complottheorieën.Het is a book where everything is possible and nothing is what it seems to zijn.Persoon"&amp;"lijk I find it rather exciting story than a real thriller.Ik am not really in this book.")</f>
        <v>Twelve years ago, the three-year Coco disappeared during a party that several days duurde.Alles happened in Bournemouth, where Sean Jackson - Father of Coco - a retreat heeft.Wat happened and "Where is she?" Twelve years after the disappearance. Coco, Sean comes to die and come back all the characters in the picture and is gradually clear what possibly 12 years ago gebeurd.Het book has a surprise ending, but still remains the question "is this the truth? "The book consists of two main parts, which alternate with one another. There is the story of the past where the disappearance of Coco takes place and secondly there is the present where everything revolves around the funeral of Sean and where Ruby - twin sister Coco - Camilla and the main characters point.The lasted very long before I a bit of the story kwam.Ik found everything very tedious and sometimes even annoying lezen.Het story could fascinate me though and shows similarities with the disappearance of Maddie McCain, but the author wanted to show too much in my opinion, makes everything is told in a very slow pace and eventually blootgelegd.Het book is full of power games and conspiracies and complottheorieën.Het is a book where everything is possible and nothing is what it seems to zijn.Persoonlijk I find it rather exciting story than a real thriller.Ik am not really in this book.</v>
      </c>
    </row>
    <row r="1294" ht="15.75" customHeight="1">
      <c r="A1294" s="1">
        <v>1292.0</v>
      </c>
      <c r="B1294" s="3">
        <v>1.0</v>
      </c>
      <c r="C1294" s="3">
        <v>1.0</v>
      </c>
      <c r="D1294" s="3">
        <v>1.0</v>
      </c>
      <c r="E1294" s="3" t="s">
        <v>1297</v>
      </c>
      <c r="F1294" s="3" t="str">
        <f>IFERROR(__xludf.DUMMYFUNCTION("GOOGLETRANSLATE(E1294,""nl"",""en"")"),"You do not expect it, a page turner about a loaded social issues as euthanasia. The thriller ""Completed"" Mariska Overman kan.Een proves that the man is found dead in the forest. His chest sticks a branch with a white flag that says READY. Isabel Dieudon"&amp;"né, specialist care and postmortem ex-detective is involved in the case. Who is he wants to convey the murderer and what message? A few days later found another body with a white flag that says COMPLETED. To ensure that there is another victim, starts a r"&amp;"ace against the clock in a quest for the dader.Voltooid is a well-constructed thriller. The subject of euthanasia and complete life makes you think. Unforeseen twists make sure you keep on reading. Mariska has an eye for detail and a smooth writing style."&amp;" They graphically outlines the dilemmas which the protagonist Isabel comes to be, both personally and in her work. The case is solved but some questions remain unanswered. It 'absolutely read epilogue' is an original discovery. For me Mariska surpassed by"&amp;" ""Completed its successful debut 'Essentials'. I look forward to her next book detective Isabel Dieudonné.")</f>
        <v>You do not expect it, a page turner about a loaded social issues as euthanasia. The thriller "Completed" Mariska Overman kan.Een proves that the man is found dead in the forest. His chest sticks a branch with a white flag that says READY. Isabel Dieudonné, specialist care and postmortem ex-detective is involved in the case. Who is he wants to convey the murderer and what message? A few days later found another body with a white flag that says COMPLETED. To ensure that there is another victim, starts a race against the clock in a quest for the dader.Voltooid is a well-constructed thriller. The subject of euthanasia and complete life makes you think. Unforeseen twists make sure you keep on reading. Mariska has an eye for detail and a smooth writing style. They graphically outlines the dilemmas which the protagonist Isabel comes to be, both personally and in her work. The case is solved but some questions remain unanswered. It 'absolutely read epilogue' is an original discovery. For me Mariska surpassed by "Completed its successful debut 'Essentials'. I look forward to her next book detective Isabel Dieudonné.</v>
      </c>
    </row>
    <row r="1295" ht="15.75" customHeight="1">
      <c r="A1295" s="1">
        <v>1293.0</v>
      </c>
      <c r="B1295" s="3">
        <v>1.0</v>
      </c>
      <c r="C1295" s="3">
        <v>1.0</v>
      </c>
      <c r="D1295" s="3">
        <v>1.0</v>
      </c>
      <c r="E1295" s="3" t="s">
        <v>1298</v>
      </c>
      <c r="F1295" s="3" t="str">
        <f>IFERROR(__xludf.DUMMYFUNCTION("GOOGLETRANSLATE(E1295,""nl"",""en"")"),"The book begins quite surprising with the obituary of Claire Van Sant Foort. Then the story jumps a month back in time, and it takes us into the lives of Harrald, his wife Claire and their two dochters.Dan dive suddenly Chris and Marius, and in new flashb"&amp;"acks we will gradually learn about the childhood and especially the youth of Claire and Harald. A time when the choices they made impact on their later life. But what do they actually really love each other? The tension rises steadily in this easy reading"&amp;" thriller. They hunger for more.")</f>
        <v>The book begins quite surprising with the obituary of Claire Van Sant Foort. Then the story jumps a month back in time, and it takes us into the lives of Harrald, his wife Claire and their two dochters.Dan dive suddenly Chris and Marius, and in new flashbacks we will gradually learn about the childhood and especially the youth of Claire and Harald. A time when the choices they made impact on their later life. But what do they actually really love each other? The tension rises steadily in this easy reading thriller. They hunger for more.</v>
      </c>
    </row>
    <row r="1296" ht="15.75" customHeight="1">
      <c r="A1296" s="1">
        <v>1294.0</v>
      </c>
      <c r="B1296" s="3">
        <v>1.0</v>
      </c>
      <c r="C1296" s="3">
        <v>1.0</v>
      </c>
      <c r="D1296" s="3">
        <v>1.0</v>
      </c>
      <c r="E1296" s="3" t="s">
        <v>1299</v>
      </c>
      <c r="F1296" s="3" t="str">
        <f>IFERROR(__xludf.DUMMYFUNCTION("GOOGLETRANSLATE(E1296,""nl"",""en"")"),"What a wonderful book in which the reader is taken comes into the world of a writer and how to write. Often, a moving way is told about the relationship that occurs and located in recessed position between the two protagonists. Some sentences incite think"&amp;" and re-read again. A thin book which is well spent to be read.")</f>
        <v>What a wonderful book in which the reader is taken comes into the world of a writer and how to write. Often, a moving way is told about the relationship that occurs and located in recessed position between the two protagonists. Some sentences incite think and re-read again. A thin book which is well spent to be read.</v>
      </c>
    </row>
    <row r="1297" ht="15.75" customHeight="1">
      <c r="A1297" s="1">
        <v>1295.0</v>
      </c>
      <c r="B1297" s="3">
        <v>1.0</v>
      </c>
      <c r="C1297" s="3">
        <v>1.0</v>
      </c>
      <c r="D1297" s="3">
        <v>1.0</v>
      </c>
      <c r="E1297" s="3" t="s">
        <v>1300</v>
      </c>
      <c r="F1297" s="3" t="str">
        <f>IFERROR(__xludf.DUMMYFUNCTION("GOOGLETRANSLATE(E1297,""nl"",""en"")"),"This is a typical book that captivates from the first page. Cute characters that much experience. The story that they have come on earth to the imagination. It's not a real thriller, more fantasy, but it reads like a thriller way. Nice detail is that the "&amp;"author has processed its own name in the book. Incidentally, I had the book sent within one day. On to the next book Pittacus Lore.")</f>
        <v>This is a typical book that captivates from the first page. Cute characters that much experience. The story that they have come on earth to the imagination. It's not a real thriller, more fantasy, but it reads like a thriller way. Nice detail is that the author has processed its own name in the book. Incidentally, I had the book sent within one day. On to the next book Pittacus Lore.</v>
      </c>
    </row>
    <row r="1298" ht="15.75" customHeight="1">
      <c r="A1298" s="1">
        <v>1296.0</v>
      </c>
      <c r="B1298" s="3">
        <v>0.0</v>
      </c>
      <c r="C1298" s="3">
        <v>0.0</v>
      </c>
      <c r="D1298" s="3">
        <v>0.0</v>
      </c>
      <c r="E1298" s="3" t="s">
        <v>1301</v>
      </c>
      <c r="F1298" s="3" t="str">
        <f>IFERROR(__xludf.DUMMYFUNCTION("GOOGLETRANSLATE(E1298,""nl"",""en"")"),"Stephen King are back awake please state! After the brilliant Dr. Drag and Mr. Mercedes trilogy, this book, the name suggests, soporific ... If Stephen King fan, I am seriously disappointed. This is written for adults, or is it a fairy tale for teenagers?")</f>
        <v>Stephen King are back awake please state! After the brilliant Dr. Drag and Mr. Mercedes trilogy, this book, the name suggests, soporific ... If Stephen King fan, I am seriously disappointed. This is written for adults, or is it a fairy tale for teenagers?</v>
      </c>
    </row>
    <row r="1299" ht="15.75" customHeight="1">
      <c r="A1299" s="1">
        <v>1297.0</v>
      </c>
      <c r="B1299" s="3">
        <v>1.0</v>
      </c>
      <c r="C1299" s="3">
        <v>1.0</v>
      </c>
      <c r="D1299" s="3">
        <v>1.0</v>
      </c>
      <c r="E1299" s="3" t="s">
        <v>1302</v>
      </c>
      <c r="F1299" s="3" t="str">
        <f>IFERROR(__xludf.DUMMYFUNCTION("GOOGLETRANSLATE(E1299,""nl"",""en"")"),"A good and exciting story with a surprising ending. You will be quickly sucked into the story and keeps wondering how it goes. I'm waiting for more of this writer.")</f>
        <v>A good and exciting story with a surprising ending. You will be quickly sucked into the story and keeps wondering how it goes. I'm waiting for more of this writer.</v>
      </c>
    </row>
    <row r="1300" ht="15.75" customHeight="1">
      <c r="A1300" s="1">
        <v>1298.0</v>
      </c>
      <c r="B1300" s="3">
        <v>1.0</v>
      </c>
      <c r="C1300" s="3">
        <v>1.0</v>
      </c>
      <c r="D1300" s="3">
        <v>1.0</v>
      </c>
      <c r="E1300" s="3" t="s">
        <v>1303</v>
      </c>
      <c r="F1300" s="3" t="str">
        <f>IFERROR(__xludf.DUMMYFUNCTION("GOOGLETRANSLATE(E1300,""nl"",""en"")"),"Last year we heard a lot of big names like Jojo Moyes, Liane Moriarty and Santa Montefiore, but if anyone deserves to be on this list successfully added to, it's Julie Cohen did! Cohen was born in America, but she fell in love while studying in England on"&amp;" the culture and atmosphere of the British. She hesitated and decided not long survive her studies in England. Now she has since built a beautiful and successful life together with her husband, son and faithful hond.Na her book stunt her life (2011), it t"&amp;"ook some time for Cohen with a new story came up, but now 2017 has finally come: They, you and I are on the shelves and oh what will bring the fans there happy! Guaranteed you with a happy feeling and a smile and a tear this book in one sitting out will l"&amp;"ezen.Het story begins with Honor. An old lady who has nothing with her daughter Jo and therefore spend little time with her granddaughter Lydia. Her son Stephen tried the ladies always put together in contact, but after he's been ten years died a long tim"&amp;"e hardly a word exchanged between the three women. Honor and breaks her hip she can no longer care for herself with her age and she is forced to Jo and Lydia to withdraw, her well not exactly welcomed with open arms. The tensions between Jo and Honor's li"&amp;"ttle fun to be found in the house and Lydia puberty to make matters worse still come again. They do their best to avoid each other as much as possible to the confrontation and that leads to the bottling up of emotions, resentment and pain. Three generatio"&amp;"ns all suffer the loss of their father, son and husband are dependent on each other. All three ladies keep secrets. Do they know each other and the family still reunite again? Nothing but praise for Cohen. How she wrote this story from the perspectives of"&amp;" three women, is a clever piece of work. Each chapter look from one of three characters and you can fully immerse your pocket. The old Honor who clings to the old school and its balky, stubborn character. Jo which is a busy mother, in the state of life an"&amp;"d also suffers from a pubescent teenage daughter, insecurity, social pressure and the loss of her husband. And then of course Lydia a westrijd them to go as far as possible everywhere argue, but now looks for who she really is. All the characters are so d"&amp;"etailed that you fully described in their minds can crawl and you all three sides of the story can be begrijpen.Zij, you and me is really a wonderful book that certainly is not inferior to the novels of the great names of today . Definitely a must if you "&amp;"are looking for a book with a lot of humor, drama and romance.")</f>
        <v>Last year we heard a lot of big names like Jojo Moyes, Liane Moriarty and Santa Montefiore, but if anyone deserves to be on this list successfully added to, it's Julie Cohen did! Cohen was born in America, but she fell in love while studying in England on the culture and atmosphere of the British. She hesitated and decided not long survive her studies in England. Now she has since built a beautiful and successful life together with her husband, son and faithful hond.Na her book stunt her life (2011), it took some time for Cohen with a new story came up, but now 2017 has finally come: They, you and I are on the shelves and oh what will bring the fans there happy! Guaranteed you with a happy feeling and a smile and a tear this book in one sitting out will lezen.Het story begins with Honor. An old lady who has nothing with her daughter Jo and therefore spend little time with her granddaughter Lydia. Her son Stephen tried the ladies always put together in contact, but after he's been ten years died a long time hardly a word exchanged between the three women. Honor and breaks her hip she can no longer care for herself with her age and she is forced to Jo and Lydia to withdraw, her well not exactly welcomed with open arms. The tensions between Jo and Honor's little fun to be found in the house and Lydia puberty to make matters worse still come again. They do their best to avoid each other as much as possible to the confrontation and that leads to the bottling up of emotions, resentment and pain. Three generations all suffer the loss of their father, son and husband are dependent on each other. All three ladies keep secrets. Do they know each other and the family still reunite again? Nothing but praise for Cohen. How she wrote this story from the perspectives of three women, is a clever piece of work. Each chapter look from one of three characters and you can fully immerse your pocket. The old Honor who clings to the old school and its balky, stubborn character. Jo which is a busy mother, in the state of life and also suffers from a pubescent teenage daughter, insecurity, social pressure and the loss of her husband. And then of course Lydia a westrijd them to go as far as possible everywhere argue, but now looks for who she really is. All the characters are so detailed that you fully described in their minds can crawl and you all three sides of the story can be begrijpen.Zij, you and me is really a wonderful book that certainly is not inferior to the novels of the great names of today . Definitely a must if you are looking for a book with a lot of humor, drama and romance.</v>
      </c>
    </row>
    <row r="1301" ht="15.75" customHeight="1">
      <c r="A1301" s="1">
        <v>1299.0</v>
      </c>
      <c r="B1301" s="3">
        <v>0.0</v>
      </c>
      <c r="C1301" s="3">
        <v>0.0</v>
      </c>
      <c r="D1301" s="3">
        <v>0.0</v>
      </c>
      <c r="E1301" s="3" t="s">
        <v>1304</v>
      </c>
      <c r="F1301" s="3" t="str">
        <f>IFERROR(__xludf.DUMMYFUNCTION("GOOGLETRANSLATE(E1301,""nl"",""en"")"),"This is the second book I read where coltan from Congo, combined with an unscrupulous capitalist plays a role. The other book is ""black path"" of Åsa Larsson in 2014. But apart this subject seem so alive in schrijvers.Dan Chapter 20. The date is February"&amp;" 5, 2016. Then Chris Victoria's visit in November in Bergen, it is a while from the clinic. But he has taken over its network. After much back again leaves I could only conclude it was this visit 5 February. Apparently Sofie been previously recorded. This"&amp;" has for me contain the momentum of the book then verhaal.Het are descriptions .... The dots because after a paragraph or two so quick to try to read it but beyond that I have no idea what it is about goes. It is also irrelevant for verhaal.En finally, my"&amp;" irritation began to read the words ""raw daylight gave the room a cathedral-like atmosphere"" .Rauw daylight?")</f>
        <v>This is the second book I read where coltan from Congo, combined with an unscrupulous capitalist plays a role. The other book is "black path" of Åsa Larsson in 2014. But apart this subject seem so alive in schrijvers.Dan Chapter 20. The date is February 5, 2016. Then Chris Victoria's visit in November in Bergen, it is a while from the clinic. But he has taken over its network. After much back again leaves I could only conclude it was this visit 5 February. Apparently Sofie been previously recorded. This has for me contain the momentum of the book then verhaal.Het are descriptions .... The dots because after a paragraph or two so quick to try to read it but beyond that I have no idea what it is about goes. It is also irrelevant for verhaal.En finally, my irritation began to read the words "raw daylight gave the room a cathedral-like atmosphere" .Rauw daylight?</v>
      </c>
    </row>
    <row r="1302" ht="15.75" customHeight="1">
      <c r="A1302" s="1">
        <v>1300.0</v>
      </c>
      <c r="B1302" s="3">
        <v>0.0</v>
      </c>
      <c r="C1302" s="3">
        <v>0.0</v>
      </c>
      <c r="D1302" s="3">
        <v>1.0</v>
      </c>
      <c r="E1302" s="3" t="s">
        <v>1305</v>
      </c>
      <c r="F1302" s="3" t="str">
        <f>IFERROR(__xludf.DUMMYFUNCTION("GOOGLETRANSLATE(E1302,""nl"",""en"")"),"Cleaning Tips from an assassin is not exactly common title and strangely fitting that then fine with the book. The main character, assassin Toxic, is far from ordinary, the plot is completely different than you would expect and the writing style is z n le"&amp;"ast verrassend.Toxic is a New York hit man who has 66 hits z n name stand, but now it is time that he even absconds in Croatia, his homeland. At the airport he nearly runs into the arms of the FBI, and for them to fool he kills # 67: A man who resembles i"&amp;"n appearance something of Toxic. Disadvantage: The man turns out to be a priest on his way to Iceland. So Toxic travels to a dark and cold country he barely heard of heeft.Tot far there is little in terms of plot going on, but from this point everything g"&amp;"oes differently than you expect as a reader. Toxic is at the airport met by his hosts, making a religious television and delighted their American example to receive in their home. Instead of making the feet, Toxic lives it as well as possible in his role."&amp;" Soon he will realize that he is stuck on the island. No weapons, barely murders and no way to get away. Now forced the ex-soldier and assassin thinking about his toekomst.Niet really a standard story so, which is enhanced by the writing style, which is f"&amp;"ar from standard. With humor and sarcasm Toxic namely itself tells what happens to him. His view of things is certainly not mainstream, and he describes his experiences with a kind of understated jet-black humor. Although this is quite refreshing, at time"&amp;"s very good and sometimes downright funny, it takes a lot of effort in order to wennen.Een writing style that you do not take immediate, a plot that never really gets a lot of tension and a main character for which you pass far the story something of symp"&amp;"athy starts to build up; This is not an easy book. For lovers of dark humor and irony recommended, but the more mainstream thriller reader can leave this book better.")</f>
        <v>Cleaning Tips from an assassin is not exactly common title and strangely fitting that then fine with the book. The main character, assassin Toxic, is far from ordinary, the plot is completely different than you would expect and the writing style is z n least verrassend.Toxic is a New York hit man who has 66 hits z n name stand, but now it is time that he even absconds in Croatia, his homeland. At the airport he nearly runs into the arms of the FBI, and for them to fool he kills # 67: A man who resembles in appearance something of Toxic. Disadvantage: The man turns out to be a priest on his way to Iceland. So Toxic travels to a dark and cold country he barely heard of heeft.Tot far there is little in terms of plot going on, but from this point everything goes differently than you expect as a reader. Toxic is at the airport met by his hosts, making a religious television and delighted their American example to receive in their home. Instead of making the feet, Toxic lives it as well as possible in his role. Soon he will realize that he is stuck on the island. No weapons, barely murders and no way to get away. Now forced the ex-soldier and assassin thinking about his toekomst.Niet really a standard story so, which is enhanced by the writing style, which is far from standard. With humor and sarcasm Toxic namely itself tells what happens to him. His view of things is certainly not mainstream, and he describes his experiences with a kind of understated jet-black humor. Although this is quite refreshing, at times very good and sometimes downright funny, it takes a lot of effort in order to wennen.Een writing style that you do not take immediate, a plot that never really gets a lot of tension and a main character for which you pass far the story something of sympathy starts to build up; This is not an easy book. For lovers of dark humor and irony recommended, but the more mainstream thriller reader can leave this book better.</v>
      </c>
    </row>
    <row r="1303" ht="15.75" customHeight="1">
      <c r="A1303" s="1">
        <v>1301.0</v>
      </c>
      <c r="B1303" s="3">
        <v>0.0</v>
      </c>
      <c r="C1303" s="3">
        <v>0.0</v>
      </c>
      <c r="D1303" s="3">
        <v>0.0</v>
      </c>
      <c r="E1303" s="3" t="s">
        <v>1306</v>
      </c>
      <c r="F1303" s="3" t="str">
        <f>IFERROR(__xludf.DUMMYFUNCTION("GOOGLETRANSLATE(E1303,""nl"",""en"")"),"After 40 pages I have given up. It seems that this book was written in the 50s, with an uber frumpy dependent protagonist and a ""bad"" man. The characters are very one-dimensional, bouqet niveau.Jammer series of well smooth writing style of the author.")</f>
        <v>After 40 pages I have given up. It seems that this book was written in the 50s, with an uber frumpy dependent protagonist and a "bad" man. The characters are very one-dimensional, bouqet niveau.Jammer series of well smooth writing style of the author.</v>
      </c>
    </row>
    <row r="1304" ht="15.75" customHeight="1">
      <c r="A1304" s="1">
        <v>1302.0</v>
      </c>
      <c r="B1304" s="3">
        <v>1.0</v>
      </c>
      <c r="C1304" s="3">
        <v>1.0</v>
      </c>
      <c r="D1304" s="3">
        <v>1.0</v>
      </c>
      <c r="E1304" s="3" t="s">
        <v>1307</v>
      </c>
      <c r="F1304" s="3" t="str">
        <f>IFERROR(__xludf.DUMMYFUNCTION("GOOGLETRANSLATE(E1304,""nl"",""en"")"),"STOP! Before you read on the review you must realize that it is best to start this book without you even know anything about it. While you're willed (like myself very often) or you have already read the book, read by feel. For all who still doubt: It's a "&amp;"giant book, I personally had me drag through the first 100 pages, but once I got past it was, it went super smoothly Okay, we start with a very very very confusing prologue only on! end is clear but I get over it. When I first wanted to start in the book "&amp;"(it has to taken yesterday I finally got the book read at all) I thought a woman was going to go to a new start in wanted to make a new life and they move 'happen ""a man bump, doing equally difficult blablabla ... and they end up living happily ever afte"&amp;"r. What I absolutely did NOT expect that this story was revolving around ghosts blush when I suddenly had this myself through my mouth fell open. I had to get used to the thought but then quickly read again. After that first difficult steps going like an "&amp;"express train. I was lucky that the holiday had just started because I could not put the book! In most of the story we follow a woman, Stella. She has two sons and lost in the beginning of the book her husband. She decides to leave and start again, so the"&amp;"y will work to The Garden, a garden center in South America, where they met Roz, a mysterious but not too less super sexy man Logan and eventually there comes a pregnant woman Hayley involved. Stella has her way, until she hears a mysterious voice singing"&amp;" a song on a night to her two sons. From then goes vanalles wrong and she gets strange dreams. It was an operating? Is it a ghost? The book was well written, just what a pity from the beginning, even the end I did go a bit fast but all in all it was super"&amp;"b. Because I played this whole trilogy Hebban / I got so immediately in Part 2, the black rose, begin. Can not wait!")</f>
        <v>STOP! Before you read on the review you must realize that it is best to start this book without you even know anything about it. While you're willed (like myself very often) or you have already read the book, read by feel. For all who still doubt: It's a giant book, I personally had me drag through the first 100 pages, but once I got past it was, it went super smoothly Okay, we start with a very very very confusing prologue only on! end is clear but I get over it. When I first wanted to start in the book (it has to taken yesterday I finally got the book read at all) I thought a woman was going to go to a new start in wanted to make a new life and they move 'happen "a man bump, doing equally difficult blablabla ... and they end up living happily ever after. What I absolutely did NOT expect that this story was revolving around ghosts blush when I suddenly had this myself through my mouth fell open. I had to get used to the thought but then quickly read again. After that first difficult steps going like an express train. I was lucky that the holiday had just started because I could not put the book! In most of the story we follow a woman, Stella. She has two sons and lost in the beginning of the book her husband. She decides to leave and start again, so they will work to The Garden, a garden center in South America, where they met Roz, a mysterious but not too less super sexy man Logan and eventually there comes a pregnant woman Hayley involved. Stella has her way, until she hears a mysterious voice singing a song on a night to her two sons. From then goes vanalles wrong and she gets strange dreams. It was an operating? Is it a ghost? The book was well written, just what a pity from the beginning, even the end I did go a bit fast but all in all it was superb. Because I played this whole trilogy Hebban / I got so immediately in Part 2, the black rose, begin. Can not wait!</v>
      </c>
    </row>
    <row r="1305" ht="15.75" customHeight="1">
      <c r="A1305" s="1">
        <v>1303.0</v>
      </c>
      <c r="B1305" s="3">
        <v>1.0</v>
      </c>
      <c r="C1305" s="3">
        <v>1.0</v>
      </c>
      <c r="D1305" s="3">
        <v>1.0</v>
      </c>
      <c r="E1305" s="3" t="s">
        <v>1308</v>
      </c>
      <c r="F1305" s="3" t="str">
        <f>IFERROR(__xludf.DUMMYFUNCTION("GOOGLETRANSLATE(E1305,""nl"",""en"")"),"The fourteen Fleur is central to this book by Motell Rijnen. The blackmail where her twin brothers from service, will print a mark on afterlife Fleur. ""What happened thirty years ago, has deep, painful scratches etched into my soul. My brothers appropria"&amp;"ted my life to. It was a game they said, six months after father's death, when we first had broken the seal of his study. ""Fleur becomes emotionally traumatized. She desperate for attention and love, a man who truly loves her. Her husband Thomas does not"&amp;", but joined by a promise the two can not let go of each other. Thomas has his friends in the pub and Fleur has her lovers. So keep it, if it seems that Thomas already dies at an early age from a heart attack. It is at the deathbed of her husband that Fle"&amp;"ur settles with her traumatic verleden.Na thirty Fleur additionally get to know her biological father and tries the choice that he, together with her mother, made at that time, to fathom. They also see a chance to overcome her fears and that the road is f"&amp;"ree to choose its own future. ""It will still take a while before I got my new rate determined. I closed the past and I'm going to take every opportunity for a different future. I do not know when, how or with whom. When the time comes, I will see it, bec"&amp;"ause I can now freely make my own choices. ""With Fleur Algerians has delivered an impressive psychological novel. In an engaging style sees the author chance his main character very aptly put down and summarize her feelings and emotions into words. You d"&amp;"eliver -if lezer- join the fight with the woman and you'd prefer one arm to hit around her and tell her that you are there for her. Well, if you can bring a fictional character, then you have done well. Rijnen, moreover, makes use of a fine and cared for "&amp;"language and its dialogues are, of course, and therefore perfectly geloofwaardig.De change in span of time has been made competent. Which provide additional insight into the courageous struggle of this young woman. So do the many conversations Fleur carri"&amp;"es and memories has caught the Algerians in words. Many look back on how her life has expired and how they themselves stood in the relationship with her husband, her parents, the men with whom they dealt, not to mention her brothers. Self-reflection at it"&amp;"s best, with Fleur constantly wondering how it can go as is and what it could otherwise perhaps have doen.Kortom, Fleur is a real must in many areas. This book deserves a wide lezerspubliek.Over auteurMotell the Algerians (1948) is the son of a Lithuanian"&amp;" mother and a father Brabant. Algerians graduated in sociology / criminology. He worked as a policy developer and manager in welfare country and in higher education. In addition, he has many years singer and guitarist of the folk group and he is active as"&amp;" cultural director. As a writer has already Rijnen several of his short stories published in anthologies, literary magazines, newspapers and on the Internet. In 2014 he debuted with label luggage with 'Queen of the Claddagh. In May 2017 his fiction novel "&amp;"'Hora' was launched at Godijn Publishing.Motell lives with his lover in Breda, has a son and a daughter and grandfather 'hat' five kleindochters.UitvoeringUitgever: Book Industry ISBN: 9789492046321Paperback, 212 pagina'sOver Hanneke Tinor-CentiHanneke Ti"&amp;"nor-Centi (1960), owner of HT-C Communications and Marketing, literary agent, book marketer and recensent.http: //ht-c-communicatie.nl/")</f>
        <v>The fourteen Fleur is central to this book by Motell Rijnen. The blackmail where her twin brothers from service, will print a mark on afterlife Fleur. "What happened thirty years ago, has deep, painful scratches etched into my soul. My brothers appropriated my life to. It was a game they said, six months after father's death, when we first had broken the seal of his study. "Fleur becomes emotionally traumatized. She desperate for attention and love, a man who truly loves her. Her husband Thomas does not, but joined by a promise the two can not let go of each other. Thomas has his friends in the pub and Fleur has her lovers. So keep it, if it seems that Thomas already dies at an early age from a heart attack. It is at the deathbed of her husband that Fleur settles with her traumatic verleden.Na thirty Fleur additionally get to know her biological father and tries the choice that he, together with her mother, made at that time, to fathom. They also see a chance to overcome her fears and that the road is free to choose its own future. "It will still take a while before I got my new rate determined. I closed the past and I'm going to take every opportunity for a different future. I do not know when, how or with whom. When the time comes, I will see it, because I can now freely make my own choices. "With Fleur Algerians has delivered an impressive psychological novel. In an engaging style sees the author chance his main character very aptly put down and summarize her feelings and emotions into words. You deliver -if lezer- join the fight with the woman and you'd prefer one arm to hit around her and tell her that you are there for her. Well, if you can bring a fictional character, then you have done well. Rijnen, moreover, makes use of a fine and cared for language and its dialogues are, of course, and therefore perfectly geloofwaardig.De change in span of time has been made competent. Which provide additional insight into the courageous struggle of this young woman. So do the many conversations Fleur carries and memories has caught the Algerians in words. Many look back on how her life has expired and how they themselves stood in the relationship with her husband, her parents, the men with whom they dealt, not to mention her brothers. Self-reflection at its best, with Fleur constantly wondering how it can go as is and what it could otherwise perhaps have doen.Kortom, Fleur is a real must in many areas. This book deserves a wide lezerspubliek.Over auteurMotell the Algerians (1948) is the son of a Lithuanian mother and a father Brabant. Algerians graduated in sociology / criminology. He worked as a policy developer and manager in welfare country and in higher education. In addition, he has many years singer and guitarist of the folk group and he is active as cultural director. As a writer has already Rijnen several of his short stories published in anthologies, literary magazines, newspapers and on the Internet. In 2014 he debuted with label luggage with 'Queen of the Claddagh. In May 2017 his fiction novel 'Hora' was launched at Godijn Publishing.Motell lives with his lover in Breda, has a son and a daughter and grandfather 'hat' five kleindochters.UitvoeringUitgever: Book Industry ISBN: 9789492046321Paperback, 212 pagina'sOver Hanneke Tinor-CentiHanneke Tinor-Centi (1960), owner of HT-C Communications and Marketing, literary agent, book marketer and recensent.http: //ht-c-communicatie.nl/</v>
      </c>
    </row>
    <row r="1306" ht="15.75" customHeight="1">
      <c r="A1306" s="1">
        <v>1304.0</v>
      </c>
      <c r="B1306" s="3">
        <v>0.0</v>
      </c>
      <c r="C1306" s="3">
        <v>0.0</v>
      </c>
      <c r="D1306" s="3">
        <v>0.0</v>
      </c>
      <c r="E1306" s="3" t="s">
        <v>1309</v>
      </c>
      <c r="F1306" s="3" t="str">
        <f>IFERROR(__xludf.DUMMYFUNCTION("GOOGLETRANSLATE(E1306,""nl"",""en"")"),"I'm a big fan of Harlan Coben but I must say that the last few books rather disappoint me. Take this book six years. I believe he wrote it at high speed; I find it sometimes a bit childish. He wants to be funny but supposedly drives that far too much on. "&amp;"Moreover, here and there even resemble chicklit. In the story itself, I think many things unlikely. It is non-onweglegbaar, in other words, I think it below his level. It captivates and not the characters are speaking oppervlakkig.Normaal he credits a lot"&amp;" of me, but this goes too far. I can not imagine that his editor has done nothing to me! It seems as if the average of one book a year, something is too ambitious. Harlan: just take two years for a book and write them again as before.")</f>
        <v>I'm a big fan of Harlan Coben but I must say that the last few books rather disappoint me. Take this book six years. I believe he wrote it at high speed; I find it sometimes a bit childish. He wants to be funny but supposedly drives that far too much on. Moreover, here and there even resemble chicklit. In the story itself, I think many things unlikely. It is non-onweglegbaar, in other words, I think it below his level. It captivates and not the characters are speaking oppervlakkig.Normaal he credits a lot of me, but this goes too far. I can not imagine that his editor has done nothing to me! It seems as if the average of one book a year, something is too ambitious. Harlan: just take two years for a book and write them again as before.</v>
      </c>
    </row>
    <row r="1307" ht="15.75" customHeight="1">
      <c r="A1307" s="1">
        <v>1305.0</v>
      </c>
      <c r="B1307" s="3">
        <v>1.0</v>
      </c>
      <c r="C1307" s="3">
        <v>1.0</v>
      </c>
      <c r="D1307" s="3">
        <v>1.0</v>
      </c>
      <c r="E1307" s="3" t="s">
        <v>1310</v>
      </c>
      <c r="F1307" s="3" t="str">
        <f>IFERROR(__xludf.DUMMYFUNCTION("GOOGLETRANSLATE(E1307,""nl"",""en"")"),"I liked the book summer girls buzzing! Since I Hebban and publisher Bruna very grateful! I met a new great star disc! The debut of Jobien is a powerful book that she herself put on the market! The protagonist is Lot profiler and be transferred to training"&amp;" in Sweden for Twente! They will join a team of guys here who have ""fixed rusted habits"" as t women coming! The team think hear a woman behind t stove at home and they will not easily her! After the 2nd falls victim Lot become increasingly important for"&amp;" research t know the guys appreciate it faster! The book is written from two perspectives! Fate and the culprit! If you t story of the killer reads you develop a kind of disgust for him secretly a kind of compassion! Sometimes a form of irritation! The st"&amp;"ory of the offender is properly put away! Throughout the book remains exciting! It's hard to put down! The end came abruptly what! At the end, the reader continues with questions behind! This means that there will be a continuation of the story is over an"&amp;"d you will never have all the answers!")</f>
        <v>I liked the book summer girls buzzing! Since I Hebban and publisher Bruna very grateful! I met a new great star disc! The debut of Jobien is a powerful book that she herself put on the market! The protagonist is Lot profiler and be transferred to training in Sweden for Twente! They will join a team of guys here who have "fixed rusted habits" as t women coming! The team think hear a woman behind t stove at home and they will not easily her! After the 2nd falls victim Lot become increasingly important for research t know the guys appreciate it faster! The book is written from two perspectives! Fate and the culprit! If you t story of the killer reads you develop a kind of disgust for him secretly a kind of compassion! Sometimes a form of irritation! The story of the offender is properly put away! Throughout the book remains exciting! It's hard to put down! The end came abruptly what! At the end, the reader continues with questions behind! This means that there will be a continuation of the story is over and you will never have all the answers!</v>
      </c>
    </row>
    <row r="1308" ht="15.75" customHeight="1">
      <c r="A1308" s="1">
        <v>1306.0</v>
      </c>
      <c r="B1308" s="3">
        <v>0.0</v>
      </c>
      <c r="C1308" s="3">
        <v>0.0</v>
      </c>
      <c r="D1308" s="3">
        <v>0.0</v>
      </c>
      <c r="E1308" s="3" t="s">
        <v>1311</v>
      </c>
      <c r="F1308" s="3" t="str">
        <f>IFERROR(__xludf.DUMMYFUNCTION("GOOGLETRANSLATE(E1308,""nl"",""en"")"),"Within this review, spoilers come and my unvarnished opinions for! Review # 13 was told me that this book was an Alice in Wonderland retelling, did nothing with it but wanted to try. On the front you see leaves (in front of the forest) and spring, the com"&amp;"b and bone Alice held heeft.Het story was the seventeen year old Alice is most of her life with her mother on the run for accident that haunts them. But when Alice's grandmother, author of a dark fairy tale, dies Hazel Woods and her estate, the accident s"&amp;"eems to catch them Alice'moeder is kidnapped by a man who says he is from the hinterland - the menacing supernatural world from her grandma's stories. Alice 'only clue is the message that her mother before her leave: STAY AWAY FROM Hazel Forest Alice has "&amp;"her grandmother's fanatical fans always avoided as much as possible, but now there is nothing else they should ask for help from her classmate and Hinterland-superfan Ellery Finch. He helps her happy but too happy, though Alice does wonder why he so eager"&amp;"ly enters her offer. To find her mother, Alice and Ellery must travel to the Forest Hazel, to the world where her grandmother's tales originated. Will Alice during her quest back to where started her own story and especially where it went wrong?! Spoiler "&amp;"alert! The first 50 pages are introduced, then there is a problem, then we get a quest that happened. On page 160 there is finally something happened, but three pages later, it's boring '' nothing happened 'tune. The end was chewed and smakeloos.De protag"&amp;"onist Alice's hard to love. She's mean to others, stupid and naive, all the time depending on others enz.I.p.v. the story goes, if something happened, you have to constantly boring Alice's memories with her mother, nothing complement or even important zij"&amp;"n.Gelukkig also told other stories of the children, were different but useless titles and was the author they can not call more. I found the stories of the children actually more interesting than the book Hazel Forest zelf.Het book under the category of Y"&amp;"A, but I think it can be for a younger audience. Each child is different and know themselves (or their parents) what suits them and what they can handle. I can think also serve as a voorleesverhaal.Conclusie: The story was boring, nothing happened and the"&amp;" stories were ultimately more interesting than zelf.Als book you've read the back of the book, you can easily skip some 180 pages and there start reading. You are not missing much if you would doen.Kon easily discard this e-book, and forget not lezen.Chee"&amp;"n")</f>
        <v>Within this review, spoilers come and my unvarnished opinions for! Review # 13 was told me that this book was an Alice in Wonderland retelling, did nothing with it but wanted to try. On the front you see leaves (in front of the forest) and spring, the comb and bone Alice held heeft.Het story was the seventeen year old Alice is most of her life with her mother on the run for accident that haunts them. But when Alice's grandmother, author of a dark fairy tale, dies Hazel Woods and her estate, the accident seems to catch them Alice'moeder is kidnapped by a man who says he is from the hinterland - the menacing supernatural world from her grandma's stories. Alice 'only clue is the message that her mother before her leave: STAY AWAY FROM Hazel Forest Alice has her grandmother's fanatical fans always avoided as much as possible, but now there is nothing else they should ask for help from her classmate and Hinterland-superfan Ellery Finch. He helps her happy but too happy, though Alice does wonder why he so eagerly enters her offer. To find her mother, Alice and Ellery must travel to the Forest Hazel, to the world where her grandmother's tales originated. Will Alice during her quest back to where started her own story and especially where it went wrong?! Spoiler alert! The first 50 pages are introduced, then there is a problem, then we get a quest that happened. On page 160 there is finally something happened, but three pages later, it's boring '' nothing happened 'tune. The end was chewed and smakeloos.De protagonist Alice's hard to love. She's mean to others, stupid and naive, all the time depending on others enz.I.p.v. the story goes, if something happened, you have to constantly boring Alice's memories with her mother, nothing complement or even important zijn.Gelukkig also told other stories of the children, were different but useless titles and was the author they can not call more. I found the stories of the children actually more interesting than the book Hazel Forest zelf.Het book under the category of YA, but I think it can be for a younger audience. Each child is different and know themselves (or their parents) what suits them and what they can handle. I can think also serve as a voorleesverhaal.Conclusie: The story was boring, nothing happened and the stories were ultimately more interesting than zelf.Als book you've read the back of the book, you can easily skip some 180 pages and there start reading. You are not missing much if you would doen.Kon easily discard this e-book, and forget not lezen.Cheen</v>
      </c>
    </row>
    <row r="1309" ht="15.75" customHeight="1">
      <c r="A1309" s="1">
        <v>1307.0</v>
      </c>
      <c r="B1309" s="3">
        <v>0.0</v>
      </c>
      <c r="C1309" s="3">
        <v>0.0</v>
      </c>
      <c r="D1309" s="3">
        <v>0.0</v>
      </c>
      <c r="E1309" s="3" t="s">
        <v>1312</v>
      </c>
      <c r="F1309" s="3" t="str">
        <f>IFERROR(__xludf.DUMMYFUNCTION("GOOGLETRANSLATE(E1309,""nl"",""en"")"),"On page 26, already have how the story fits together and all other elements that I horror in a thriller. No, this book is not for mij.Had already read previous books by this author and were not my thing but wanted to try it because of the back cover. Unfo"&amp;"rtunately ...")</f>
        <v>On page 26, already have how the story fits together and all other elements that I horror in a thriller. No, this book is not for mij.Had already read previous books by this author and were not my thing but wanted to try it because of the back cover. Unfortunately ...</v>
      </c>
    </row>
    <row r="1310" ht="15.75" customHeight="1">
      <c r="A1310" s="1">
        <v>1308.0</v>
      </c>
      <c r="B1310" s="3">
        <v>0.0</v>
      </c>
      <c r="C1310" s="3">
        <v>0.0</v>
      </c>
      <c r="D1310" s="3">
        <v>0.0</v>
      </c>
      <c r="E1310" s="3" t="s">
        <v>1313</v>
      </c>
      <c r="F1310" s="3" t="str">
        <f>IFERROR(__xludf.DUMMYFUNCTION("GOOGLETRANSLATE(E1310,""nl"",""en"")"),"Today, after 40 pages stopped this book. Except that only done spiritually to do and not to the content, the dialogues also another level of upsetting. Really exciting it was not yet. In my eyes again `s hype where once everyone as people flock walked bac"&amp;"k. For me, the 2nd book in my life that I do not readout.")</f>
        <v>Today, after 40 pages stopped this book. Except that only done spiritually to do and not to the content, the dialogues also another level of upsetting. Really exciting it was not yet. In my eyes again `s hype where once everyone as people flock walked back. For me, the 2nd book in my life that I do not readout.</v>
      </c>
    </row>
    <row r="1311" ht="15.75" customHeight="1">
      <c r="A1311" s="1">
        <v>1309.0</v>
      </c>
      <c r="B1311" s="3">
        <v>1.0</v>
      </c>
      <c r="C1311" s="3">
        <v>1.0</v>
      </c>
      <c r="D1311" s="3">
        <v>1.0</v>
      </c>
      <c r="E1311" s="3" t="s">
        <v>1314</v>
      </c>
      <c r="F1311" s="3" t="str">
        <f>IFERROR(__xludf.DUMMYFUNCTION("GOOGLETRANSLATE(E1311,""nl"",""en"")"),"Ikreis only is the debut of the Norwegian author Samuel Bjørk.Dit book comes to me to stand on the top 10 list of crime thrillers! The book is about inspector Holger Munch and Mia Kruger. along with they must solve several murders. It starts immediately v"&amp;"ery exciting. Someone finds while walking his dog a girl hung from a tree. The story you want as quickly as possible reading, so you plan a weekend that you have nothing to do. The characters are very clearly defined. Really this book you must read! The b"&amp;"ook tastes like it. I hope the 2nd book not long in gestation and will be as good Puntenwaardering Voltage: 8Plot: 8Leesplezier: 9Schrijfstijl: 9Originaliteit: 8Psychologie: 9Eindoordeel: 9")</f>
        <v>Ikreis only is the debut of the Norwegian author Samuel Bjørk.Dit book comes to me to stand on the top 10 list of crime thrillers! The book is about inspector Holger Munch and Mia Kruger. along with they must solve several murders. It starts immediately very exciting. Someone finds while walking his dog a girl hung from a tree. The story you want as quickly as possible reading, so you plan a weekend that you have nothing to do. The characters are very clearly defined. Really this book you must read! The book tastes like it. I hope the 2nd book not long in gestation and will be as good Puntenwaardering Voltage: 8Plot: 8Leesplezier: 9Schrijfstijl: 9Originaliteit: 8Psychologie: 9Eindoordeel: 9</v>
      </c>
    </row>
    <row r="1312" ht="15.75" customHeight="1">
      <c r="A1312" s="1">
        <v>1310.0</v>
      </c>
      <c r="B1312" s="3">
        <v>1.0</v>
      </c>
      <c r="C1312" s="3">
        <v>1.0</v>
      </c>
      <c r="D1312" s="3">
        <v>1.0</v>
      </c>
      <c r="E1312" s="3" t="s">
        <v>1315</v>
      </c>
      <c r="F1312" s="3" t="str">
        <f>IFERROR(__xludf.DUMMYFUNCTION("GOOGLETRANSLATE(E1312,""nl"",""en"")"),"5-HAVO student at the College Thorbecke Liv comes several days on a school trip to Brussels. If she finds to her horror that students also go to the Hague Lyseum, they pretty fed up. Especially when even further reveals that her great rival Kim Ji Ho (who"&amp;" beat her mercilessly at The Hague's got talent) also lasts. Will it go to ruin her entire school? Whether she goes there at all costs the best of it and maybe get a little revenge at the colorful evening? Anne, the new music teacher at the College Thor B"&amp;"ecke lasts all counselor at the school. She has heard just before the summer holidays given that her contract was not renewed at the Hague Lyceum. Where she's been very sick. Let it be that her successor Sjoerd Scheltema (also called ""job-picker"") will "&amp;"go. She meanwhile finds out why her contract was not renewed: Sjoerd appears to be the nephew of her former manager. The mood is anything but cozy, Anne will have put aside her anger? You read the story from Liv and Anne, alternating chapters alternate ea"&amp;"ch other, which is very nice and makes for a nice change. On the one hand look from a high school student and the other from a teacher, but she continued to put a kind of the same story, a lot of fun together. As you read the story for what they think and"&amp;" feel, you can empathize with the two main characters. Both have lovely, pleasant and even a bit brave character traits, somehow they seem therefore quite similar. Both they that exists not handle the rivalry, which makes them very insecure again in some "&amp;"way. Yet it is very entertaining about Liv and Anne read. How they grow and see that prejudice is not always true and therefore things can get in the way. The story filled with characters very nice to. And there was even a mini roll for Gemma, how nice is"&amp;" that! (The lizzie van den Ham fans immediately know what I'm talking about), ""The Song of my heart"" is very sweet, airy, romantic and even occasionally sexy written story. The authors (Lizzie van den Ham &amp; Lily Frank) therein really found a nice balanc"&amp;"e. During the school you get all sorts of fun information and facts about Belgium with us, which was a very nice addition. You imagine yourself really in Belgium. Besides running music as subtle thread through the story going. Music brings everyone closer"&amp;" together. They say not for nothing that music is the food of love. Once started in this story, read it out in no time. It is very smooth and realistic written and although it might be predictable, you keep looking for the einde.Dit type (high school) lov"&amp;"e stories are absolutely delicious guilty pleasure stories for many readers. It is guaranteed a book you pull out a leesdip knows, just because it's so sweet and fluffy and you are not extremely difficult to have to think. An absolute must for the feelgoo"&amp;"d New Adult fans that this will smullen.Kortom, go read this book! Especially if you like smooth, sweet feelgood / new adult reads books. After reading ""the song of my heart"" you definitely want more.")</f>
        <v>5-HAVO student at the College Thorbecke Liv comes several days on a school trip to Brussels. If she finds to her horror that students also go to the Hague Lyseum, they pretty fed up. Especially when even further reveals that her great rival Kim Ji Ho (who beat her mercilessly at The Hague's got talent) also lasts. Will it go to ruin her entire school? Whether she goes there at all costs the best of it and maybe get a little revenge at the colorful evening? Anne, the new music teacher at the College Thor Becke lasts all counselor at the school. She has heard just before the summer holidays given that her contract was not renewed at the Hague Lyceum. Where she's been very sick. Let it be that her successor Sjoerd Scheltema (also called "job-picker") will go. She meanwhile finds out why her contract was not renewed: Sjoerd appears to be the nephew of her former manager. The mood is anything but cozy, Anne will have put aside her anger? You read the story from Liv and Anne, alternating chapters alternate each other, which is very nice and makes for a nice change. On the one hand look from a high school student and the other from a teacher, but she continued to put a kind of the same story, a lot of fun together. As you read the story for what they think and feel, you can empathize with the two main characters. Both have lovely, pleasant and even a bit brave character traits, somehow they seem therefore quite similar. Both they that exists not handle the rivalry, which makes them very insecure again in some way. Yet it is very entertaining about Liv and Anne read. How they grow and see that prejudice is not always true and therefore things can get in the way. The story filled with characters very nice to. And there was even a mini roll for Gemma, how nice is that! (The lizzie van den Ham fans immediately know what I'm talking about), "The Song of my heart" is very sweet, airy, romantic and even occasionally sexy written story. The authors (Lizzie van den Ham &amp; Lily Frank) therein really found a nice balance. During the school you get all sorts of fun information and facts about Belgium with us, which was a very nice addition. You imagine yourself really in Belgium. Besides running music as subtle thread through the story going. Music brings everyone closer together. They say not for nothing that music is the food of love. Once started in this story, read it out in no time. It is very smooth and realistic written and although it might be predictable, you keep looking for the einde.Dit type (high school) love stories are absolutely delicious guilty pleasure stories for many readers. It is guaranteed a book you pull out a leesdip knows, just because it's so sweet and fluffy and you are not extremely difficult to have to think. An absolute must for the feelgood New Adult fans that this will smullen.Kortom, go read this book! Especially if you like smooth, sweet feelgood / new adult reads books. After reading "the song of my heart" you definitely want more.</v>
      </c>
    </row>
    <row r="1313" ht="15.75" customHeight="1">
      <c r="A1313" s="1">
        <v>1311.0</v>
      </c>
      <c r="B1313" s="3">
        <v>1.0</v>
      </c>
      <c r="C1313" s="3">
        <v>1.0</v>
      </c>
      <c r="D1313" s="3">
        <v>1.0</v>
      </c>
      <c r="E1313" s="3" t="s">
        <v>1316</v>
      </c>
      <c r="F1313" s="3" t="str">
        <f>IFERROR(__xludf.DUMMYFUNCTION("GOOGLETRANSLATE(E1313,""nl"",""en"")"),"What a book, say! Lawyer Mikael Brenne deals with two lawsuits, but is now also itself properly in misery ... Surprising finale! For the time being only one part and translated five of the series, but fortunately this fifth absolutely separate from readin"&amp;"g the rest, there are hardly any references to previous books.")</f>
        <v>What a book, say! Lawyer Mikael Brenne deals with two lawsuits, but is now also itself properly in misery ... Surprising finale! For the time being only one part and translated five of the series, but fortunately this fifth absolutely separate from reading the rest, there are hardly any references to previous books.</v>
      </c>
    </row>
    <row r="1314" ht="15.75" customHeight="1">
      <c r="A1314" s="1">
        <v>1312.0</v>
      </c>
      <c r="B1314" s="3">
        <v>1.0</v>
      </c>
      <c r="C1314" s="3">
        <v>1.0</v>
      </c>
      <c r="D1314" s="3">
        <v>1.0</v>
      </c>
      <c r="E1314" s="3" t="s">
        <v>1317</v>
      </c>
      <c r="F1314" s="3" t="str">
        <f>IFERROR(__xludf.DUMMYFUNCTION("GOOGLETRANSLATE(E1314,""nl"",""en"")"),"The cover and title have immediately grabbed my attention. A beautiful cover and such a special title, the book I wanted to read! The book is about two young people who live together. From their bedroom window there is a close friendship. Meg should move "&amp;"to New Zealand. They keep promising contact via the mail that will succeed, until a new girl in Meg's bedroom. The contact between the two deteriorated to the boy suddenly disappeared and everyone (except Meg and Stevie) thinks he has suicidal gepleegd.Ee"&amp;"n touching story about friendship between two soul mates. You get in this book a nice insight into the life of two teenagers, what they experience and their thoughts while. They interpret things differently than they are intended, it will feel as a reader"&amp;". You read how the two deal with disappointment, love, death, family etc.The book clearly shows, by two different fonts, the perspective from which you are reading. The chapters are illustrated with pie points, which fits well with the theme of the verhaa"&amp;"l.Een good book to read. A must for anyone that needs a dose of feel good!")</f>
        <v>The cover and title have immediately grabbed my attention. A beautiful cover and such a special title, the book I wanted to read! The book is about two young people who live together. From their bedroom window there is a close friendship. Meg should move to New Zealand. They keep promising contact via the mail that will succeed, until a new girl in Meg's bedroom. The contact between the two deteriorated to the boy suddenly disappeared and everyone (except Meg and Stevie) thinks he has suicidal gepleegd.Een touching story about friendship between two soul mates. You get in this book a nice insight into the life of two teenagers, what they experience and their thoughts while. They interpret things differently than they are intended, it will feel as a reader. You read how the two deal with disappointment, love, death, family etc.The book clearly shows, by two different fonts, the perspective from which you are reading. The chapters are illustrated with pie points, which fits well with the theme of the verhaal.Een good book to read. A must for anyone that needs a dose of feel good!</v>
      </c>
    </row>
    <row r="1315" ht="15.75" customHeight="1">
      <c r="A1315" s="1">
        <v>1313.0</v>
      </c>
      <c r="B1315" s="3">
        <v>1.0</v>
      </c>
      <c r="C1315" s="3">
        <v>1.0</v>
      </c>
      <c r="D1315" s="3">
        <v>1.0</v>
      </c>
      <c r="E1315" s="3" t="s">
        <v>1318</v>
      </c>
      <c r="F1315" s="3" t="str">
        <f>IFERROR(__xludf.DUMMYFUNCTION("GOOGLETRANSLATE(E1315,""nl"",""en"")"),"Kill the Father Sandrone DazieriOm to attack the bush, which is a very exciting book. After I read it a long time remained in my head. What a plot, some exciting and even a book with a political hot topic about distrust in authorities and complottheorieen"&amp;".Ik had never heard anything about this Italian writer, but I hope there are many more books translated worden.In go play book policewoman Colomba and Dante, a gifted and brilliant expert in gauging and understanding of human behavior, the lead role. They"&amp;" are both traumatized persons. Colomba is still on sick leave after a violent bombing in Paris and Dante was kidnapped as a child and locked in a silo. His only human contact was in the silo ""The Father"" .They are linked because a woman was killed and h"&amp;"er son missing. The research is in secret. The discoveries they make are too horrible for words, and it's all true? Dante relies on his intuition and Colomba will prove zien.Het is a book of 560 pages; and it continues to fascinate. Every time there's a n"&amp;"ew twist in the story again and even in the end you will be surprised. I hope again that we are going to read a lot more of this writer!")</f>
        <v>Kill the Father Sandrone DazieriOm to attack the bush, which is a very exciting book. After I read it a long time remained in my head. What a plot, some exciting and even a book with a political hot topic about distrust in authorities and complottheorieen.Ik had never heard anything about this Italian writer, but I hope there are many more books translated worden.In go play book policewoman Colomba and Dante, a gifted and brilliant expert in gauging and understanding of human behavior, the lead role. They are both traumatized persons. Colomba is still on sick leave after a violent bombing in Paris and Dante was kidnapped as a child and locked in a silo. His only human contact was in the silo "The Father" .They are linked because a woman was killed and her son missing. The research is in secret. The discoveries they make are too horrible for words, and it's all true? Dante relies on his intuition and Colomba will prove zien.Het is a book of 560 pages; and it continues to fascinate. Every time there's a new twist in the story again and even in the end you will be surprised. I hope again that we are going to read a lot more of this writer!</v>
      </c>
    </row>
    <row r="1316" ht="15.75" customHeight="1">
      <c r="A1316" s="1">
        <v>1314.0</v>
      </c>
      <c r="B1316" s="3">
        <v>1.0</v>
      </c>
      <c r="C1316" s="3">
        <v>0.0</v>
      </c>
      <c r="D1316" s="3">
        <v>0.0</v>
      </c>
      <c r="E1316" s="3" t="s">
        <v>1319</v>
      </c>
      <c r="F1316" s="3" t="str">
        <f>IFERROR(__xludf.DUMMYFUNCTION("GOOGLETRANSLATE(E1316,""nl"",""en"")"),"Kamel Daoud is an author that is not easy to get a grip on. He gave voice to the anonymous Arab who is a victim of the glare pride (hubris) of Meursault in Albert Camus' The Stranger in his novel Moussa. Because Moussa Daoud was a hero of the post-colonia"&amp;"l francophonie. However, critical statements about the place of women in the Islamic world meant that his popularity waned again. Criticism of Islam is not only a theme Daouds journalistic work and therefore relevant to current events, but also in literat"&amp;"ure he makes. The eponymous protagonist of Zabor cherishes a secret love for the young widow who is his neighbor and whom he caught only glimpses. They may not show up. She can not remarry. The complaint Zabor expresses is actually a lament about her suff"&amp;"ering. - And on his own, because Zabor is a strange, maladjusted boy is his ""goats vote"" awkward and physically completely out of place in the macho society of the small Berber village where he lives with his aunt. Zabor is not only inappropriate and lo"&amp;"ve, he is very talented, he says. He learned French from pulp novels and since writing notebooks filled with stories of his fellow villagers. He does this in order to save them from death. Whenever someone is sick and is dying Zabor turn to writing. Soon "&amp;"he writes for the life of his father, the small Algerian farmers fabulously wealthy butcher who has rejected and who has made life a torment. Zabor is dedicated reluctant to try to be the death of this old man down to write. Should we defeat death with th"&amp;"e script literally or is it doing a drawn-out metaphor? Zabor in some respects FAIRLY thinking Too loud solitude of Bohumil Hrabal, which literally paper processing industry is a metaphor for voracious reading and devoured be books. For Zabor obsession wi"&amp;"th books and writing, the irresistible urge to printed paper Erasmus already floated to a patch printed on pick street. The often lyrical style Kamel Daoud reflects that enthusiasm. Still, I think we should read that Zabor an ambiguous book. Zabor is an u"&amp;"nreliable narrator. The first clue is that he repeatedly and continues to be bandied deny his stepbrother ever have pushed too well. Later in the book is also clear that he is in a delusion where he awakes as his father dies and he beholds his torn life. "&amp;"But is that all? There is much beauty in Zabors fantasies. The stories he writes and holding people while not literally alive articulate their lives do not degelijk.Zabor convinced me completely. Parts are beautiful, but the constant insistence on keeping"&amp;" the dead letter by me worked quickly on the nerves. A shorter book would have been better.")</f>
        <v>Kamel Daoud is an author that is not easy to get a grip on. He gave voice to the anonymous Arab who is a victim of the glare pride (hubris) of Meursault in Albert Camus' The Stranger in his novel Moussa. Because Moussa Daoud was a hero of the post-colonial francophonie. However, critical statements about the place of women in the Islamic world meant that his popularity waned again. Criticism of Islam is not only a theme Daouds journalistic work and therefore relevant to current events, but also in literature he makes. The eponymous protagonist of Zabor cherishes a secret love for the young widow who is his neighbor and whom he caught only glimpses. They may not show up. She can not remarry. The complaint Zabor expresses is actually a lament about her suffering. - And on his own, because Zabor is a strange, maladjusted boy is his "goats vote" awkward and physically completely out of place in the macho society of the small Berber village where he lives with his aunt. Zabor is not only inappropriate and love, he is very talented, he says. He learned French from pulp novels and since writing notebooks filled with stories of his fellow villagers. He does this in order to save them from death. Whenever someone is sick and is dying Zabor turn to writing. Soon he writes for the life of his father, the small Algerian farmers fabulously wealthy butcher who has rejected and who has made life a torment. Zabor is dedicated reluctant to try to be the death of this old man down to write. Should we defeat death with the script literally or is it doing a drawn-out metaphor? Zabor in some respects FAIRLY thinking Too loud solitude of Bohumil Hrabal, which literally paper processing industry is a metaphor for voracious reading and devoured be books. For Zabor obsession with books and writing, the irresistible urge to printed paper Erasmus already floated to a patch printed on pick street. The often lyrical style Kamel Daoud reflects that enthusiasm. Still, I think we should read that Zabor an ambiguous book. Zabor is an unreliable narrator. The first clue is that he repeatedly and continues to be bandied deny his stepbrother ever have pushed too well. Later in the book is also clear that he is in a delusion where he awakes as his father dies and he beholds his torn life. But is that all? There is much beauty in Zabors fantasies. The stories he writes and holding people while not literally alive articulate their lives do not degelijk.Zabor convinced me completely. Parts are beautiful, but the constant insistence on keeping the dead letter by me worked quickly on the nerves. A shorter book would have been better.</v>
      </c>
    </row>
    <row r="1317" ht="15.75" customHeight="1">
      <c r="A1317" s="1">
        <v>1315.0</v>
      </c>
      <c r="B1317" s="3">
        <v>1.0</v>
      </c>
      <c r="C1317" s="3">
        <v>1.0</v>
      </c>
      <c r="D1317" s="3">
        <v>1.0</v>
      </c>
      <c r="E1317" s="3" t="s">
        <v>1320</v>
      </c>
      <c r="F1317" s="3" t="str">
        <f>IFERROR(__xludf.DUMMYFUNCTION("GOOGLETRANSLATE(E1317,""nl"",""en"")"),"I had actually planned to advance after Part 1 to read a completely different book. But that did not mogelijkheid.Ik hit with one book shut and I was dying right this 2nd book to read on what the girls / young women would happen. I'm fascinated by the sto"&amp;"ry and now I look forward to the sequel; Part 3.I Book 2 this afternoon read, but I'm so curious how the ladies will continue vergaan.Het story has me somehow caught and let me not los.Ik can not really say that there are many extremely exciting things ha"&amp;"ppen. The story is well known and described in other reviews. One girl gets the chance to study, and the other girl ends up in an unhappy marriage with all the concerns that both young ladies. However, the author has the ability to wekken.Je these charact"&amp;"ers to life living with them, on all fronts. But actually not alone centrally with these two ladies. That whole neighborhood in Naples and everyone who has a role in this series of books gets a face and see through book one and book two grow to adulthood "&amp;"/ aging. Therefore, I'm very curious how everyone will further vergaan.Ik would say; Netflix make a beautiful 25-part series. Little in the atmosphere of 'Call The Midwife', but in Italy in the years 50-60-70. I'm a fan now!")</f>
        <v>I had actually planned to advance after Part 1 to read a completely different book. But that did not mogelijkheid.Ik hit with one book shut and I was dying right this 2nd book to read on what the girls / young women would happen. I'm fascinated by the story and now I look forward to the sequel; Part 3.I Book 2 this afternoon read, but I'm so curious how the ladies will continue vergaan.Het story has me somehow caught and let me not los.Ik can not really say that there are many extremely exciting things happen. The story is well known and described in other reviews. One girl gets the chance to study, and the other girl ends up in an unhappy marriage with all the concerns that both young ladies. However, the author has the ability to wekken.Je these characters to life living with them, on all fronts. But actually not alone centrally with these two ladies. That whole neighborhood in Naples and everyone who has a role in this series of books gets a face and see through book one and book two grow to adulthood / aging. Therefore, I'm very curious how everyone will further vergaan.Ik would say; Netflix make a beautiful 25-part series. Little in the atmosphere of 'Call The Midwife', but in Italy in the years 50-60-70. I'm a fan now!</v>
      </c>
    </row>
    <row r="1318" ht="15.75" customHeight="1">
      <c r="A1318" s="1">
        <v>1316.0</v>
      </c>
      <c r="B1318" s="3">
        <v>0.0</v>
      </c>
      <c r="C1318" s="3">
        <v>0.0</v>
      </c>
      <c r="D1318" s="3">
        <v>0.0</v>
      </c>
      <c r="E1318" s="3" t="s">
        <v>1321</v>
      </c>
      <c r="F1318" s="3" t="str">
        <f>IFERROR(__xludf.DUMMYFUNCTION("GOOGLETRANSLATE(E1318,""nl"",""en"")"),"Nadia moved with her father and brother to Captive's Sound, after her mother abandoned them. Too early, because she Nadia has not yet fully trained. Nadia is a witch: magic generations down from mother to daughter. Despite her unfinished education, Nadia "&amp;"feels quickly that dark forces hang Captive's Sound. And she will soon need its own magic hebben.Claudia Gray, known for the ""Vuurvogel' series, has begun a new series about witches, whose Black Spell is the first part. The book is in English (Spellcaste"&amp;"r) translated by Marjet Schumacher. Unfortunately, this first part is not a great start to a new series boeken.Er much of this book that is not right, or simply do not read fine. The main characters in this story are Nadia, Mateo and Verlaine who befriend"&amp;" after Nadia moved. The characters and their relationship to each other are not particularly, actually even a bit cliché. Mateo and Nadia are from the first moment they see each other in love. But they both have secrets are dangerous to each other and the"&amp;"refore keep the book around draaien.Ondertussen Verlaine is together all the time a bit in the 'third-wiel' victim. Yet Verlaine is the most interesting character because she is completely herself. Hopefully, this character is in the next section better d"&amp;"eveloped. The development of the building and the plot of course there is the villain of the story, which in many places more to confusion than to verduidelijking.Ook are not very logical. The book has a fairly slow start, in which many unnecessary repeti"&amp;"tion and relatively little development is. Example of such a disturbing repetition is that the characters always run away together when they get new information, because they ""just have to process. Mateo does that several times, and Verlaine at one point"&amp;" too. Mateo's response is: ""Strangely enough, he understood,"" which is not really 'mad' because he does himself constantly. Besides the present repetition seems the story that points therefore again not kloppen.De last chapters of a sudden a lot of mome"&amp;"ntum, there is much new information given and therefore the story is confusing at some points. Also some things repeatedly introduced in the book, but no further. So it goes from the beginning of ""something powerful"" that is buried beneath the science l"&amp;"ab. On page 33 is already read: ""Nadia cast a quick glance at the floor of the chemistry room, as if that power could literally see for themselves."" And then on page 89: ""There was something buried - long ago, deeply hidden. Whatever it was, it had eno"&amp;"rmous power. "" That 'something' while locally this book is not explained in any case, you keep the reader with so many questions zitten.Positief to this story is the magical aspect, which is nice thought. Magic works here by retrieving memories, and exis"&amp;"ts only among women: men here know absolutely nothing from. It is unfortunate that the story so lacking in other areas, making this part disappears into the background.")</f>
        <v>Nadia moved with her father and brother to Captive's Sound, after her mother abandoned them. Too early, because she Nadia has not yet fully trained. Nadia is a witch: magic generations down from mother to daughter. Despite her unfinished education, Nadia feels quickly that dark forces hang Captive's Sound. And she will soon need its own magic hebben.Claudia Gray, known for the "Vuurvogel' series, has begun a new series about witches, whose Black Spell is the first part. The book is in English (Spellcaster) translated by Marjet Schumacher. Unfortunately, this first part is not a great start to a new series boeken.Er much of this book that is not right, or simply do not read fine. The main characters in this story are Nadia, Mateo and Verlaine who befriend after Nadia moved. The characters and their relationship to each other are not particularly, actually even a bit cliché. Mateo and Nadia are from the first moment they see each other in love. But they both have secrets are dangerous to each other and therefore keep the book around draaien.Ondertussen Verlaine is together all the time a bit in the 'third-wiel' victim. Yet Verlaine is the most interesting character because she is completely herself. Hopefully, this character is in the next section better developed. The development of the building and the plot of course there is the villain of the story, which in many places more to confusion than to verduidelijking.Ook are not very logical. The book has a fairly slow start, in which many unnecessary repetition and relatively little development is. Example of such a disturbing repetition is that the characters always run away together when they get new information, because they "just have to process. Mateo does that several times, and Verlaine at one point too. Mateo's response is: "Strangely enough, he understood," which is not really 'mad' because he does himself constantly. Besides the present repetition seems the story that points therefore again not kloppen.De last chapters of a sudden a lot of momentum, there is much new information given and therefore the story is confusing at some points. Also some things repeatedly introduced in the book, but no further. So it goes from the beginning of "something powerful" that is buried beneath the science lab. On page 33 is already read: "Nadia cast a quick glance at the floor of the chemistry room, as if that power could literally see for themselves." And then on page 89: "There was something buried - long ago, deeply hidden. Whatever it was, it had enormous power. " That 'something' while locally this book is not explained in any case, you keep the reader with so many questions zitten.Positief to this story is the magical aspect, which is nice thought. Magic works here by retrieving memories, and exists only among women: men here know absolutely nothing from. It is unfortunate that the story so lacking in other areas, making this part disappears into the background.</v>
      </c>
    </row>
    <row r="1319" ht="15.75" customHeight="1">
      <c r="A1319" s="1">
        <v>1317.0</v>
      </c>
      <c r="B1319" s="3">
        <v>0.0</v>
      </c>
      <c r="C1319" s="3">
        <v>0.0</v>
      </c>
      <c r="D1319" s="3">
        <v>0.0</v>
      </c>
      <c r="E1319" s="3" t="s">
        <v>1322</v>
      </c>
      <c r="F1319" s="3" t="str">
        <f>IFERROR(__xludf.DUMMYFUNCTION("GOOGLETRANSLATE(E1319,""nl"",""en"")"),"Kluun, old cock, still hold on to the milking of your success around 'Is a woman at ... ""It's pretty geweest.Ik found beetles simply a really bad book. I read it as the raft wegleest (like all Kluuns work), but I really could not read it as well. I found"&amp;" really nothing aan.'Komt a woman at the doctor 'I found a great, compelling book. No, it's not great literature. But a book always high literature level to be clearly identified? I do not think so. And I have fun with reading ""Is a woman '. In fact; the"&amp;" story and the moral questions it raises also gave me at that time it occupied a few days. Also, ""The Widower; I was not a bad book. Less than one book, but prima.Met Chicken Kluun stores in my perception totally wrong. Pity the bammer.")</f>
        <v>Kluun, old cock, still hold on to the milking of your success around 'Is a woman at ... "It's pretty geweest.Ik found beetles simply a really bad book. I read it as the raft wegleest (like all Kluuns work), but I really could not read it as well. I found really nothing aan.'Komt a woman at the doctor 'I found a great, compelling book. No, it's not great literature. But a book always high literature level to be clearly identified? I do not think so. And I have fun with reading "Is a woman '. In fact; the story and the moral questions it raises also gave me at that time it occupied a few days. Also, "The Widower; I was not a bad book. Less than one book, but prima.Met Chicken Kluun stores in my perception totally wrong. Pity the bammer.</v>
      </c>
    </row>
    <row r="1320" ht="15.75" customHeight="1">
      <c r="A1320" s="1">
        <v>1318.0</v>
      </c>
      <c r="B1320" s="3">
        <v>1.0</v>
      </c>
      <c r="C1320" s="3">
        <v>1.0</v>
      </c>
      <c r="D1320" s="3">
        <v>1.0</v>
      </c>
      <c r="E1320" s="3" t="s">
        <v>1323</v>
      </c>
      <c r="F1320" s="3" t="str">
        <f>IFERROR(__xludf.DUMMYFUNCTION("GOOGLETRANSLATE(E1320,""nl"",""en"")"),"My full review is again available at: https: //www.linda-linea-recta.nl/slaves-dante-2/Na Raven 1 Raven Dante 1 and 2, this is the fourth part in the series Slaves. These books can not separate lezen.Had I in Part Three, Raven 2, which struggled to get in"&amp;"to the story, but not now. Not at all! The Prologue arrested Miriam Borgermans you and pulls you into the story. She knows instantly build the tension after the gruesome prologue the following comment: I hem.Eindelijk.CymDante after horrible tortures as b"&amp;"eau in the hands of Cymbidium cases and the mentally wide. For he thinks the werkrlijkheid escape something good like flying or Raven !! So cool to learn more about their shared past lezen.Ik was eight. I had just discovered the fly. I had no other needs "&amp;"than flying. Pressed close to me, she said, and as I listened to the clear, soft chatter from her mouth, I looked through my eyelashes at what they saw zag.Ik beach. The moon. broken schelpen.Zij saw softness, light, verhalen.Het comes terug.Ik had her fa"&amp;"r weggeduwd.Nu remind me how things retained their luster after it had gekeken.Na the Black Box broadcast the gruesome torture of Dante there unrest among the slaves ontstaan.De torture you as game has all slaves to something made clear how powerless they"&amp;" zijn.Ook Dante's opposition plenty aanwezig.Vind you luck in your destiny. Accept the nature of dingen.Nooit, ikCONCLUSIEIk decision enjoyed the story, what plot twists !! The question remains if it is filmed worden.FAVORIETE QUOTEIk machtIk would want s"&amp;"o much power that I myself and others beschermen.Ik may want it as much mAChR nobody can humiliate me.")</f>
        <v>My full review is again available at: https: //www.linda-linea-recta.nl/slaves-dante-2/Na Raven 1 Raven Dante 1 and 2, this is the fourth part in the series Slaves. These books can not separate lezen.Had I in Part Three, Raven 2, which struggled to get into the story, but not now. Not at all! The Prologue arrested Miriam Borgermans you and pulls you into the story. She knows instantly build the tension after the gruesome prologue the following comment: I hem.Eindelijk.CymDante after horrible tortures as beau in the hands of Cymbidium cases and the mentally wide. For he thinks the werkrlijkheid escape something good like flying or Raven !! So cool to learn more about their shared past lezen.Ik was eight. I had just discovered the fly. I had no other needs than flying. Pressed close to me, she said, and as I listened to the clear, soft chatter from her mouth, I looked through my eyelashes at what they saw zag.Ik beach. The moon. broken schelpen.Zij saw softness, light, verhalen.Het comes terug.Ik had her far weggeduwd.Nu remind me how things retained their luster after it had gekeken.Na the Black Box broadcast the gruesome torture of Dante there unrest among the slaves ontstaan.De torture you as game has all slaves to something made clear how powerless they zijn.Ook Dante's opposition plenty aanwezig.Vind you luck in your destiny. Accept the nature of dingen.Nooit, ikCONCLUSIEIk decision enjoyed the story, what plot twists !! The question remains if it is filmed worden.FAVORIETE QUOTEIk machtIk would want so much power that I myself and others beschermen.Ik may want it as much mAChR nobody can humiliate me.</v>
      </c>
    </row>
    <row r="1321" ht="15.75" customHeight="1">
      <c r="A1321" s="1">
        <v>1319.0</v>
      </c>
      <c r="B1321" s="3">
        <v>1.0</v>
      </c>
      <c r="C1321" s="3">
        <v>1.0</v>
      </c>
      <c r="D1321" s="3">
        <v>1.0</v>
      </c>
      <c r="E1321" s="3" t="s">
        <v>1324</v>
      </c>
      <c r="F1321" s="3" t="str">
        <f>IFERROR(__xludf.DUMMYFUNCTION("GOOGLETRANSLATE(E1321,""nl"",""en"")"),"Gwendy get at age 12 the heavy responsibility of a button box. These buttons box displays seven different colors and two handles. One lever provides her with chocolates that make it loses weight, the other lever has a silver coin. Her later turn can help "&amp;"financially. The buttons coffin has a black button but can push them absolutely under no circumstances. Will she succeed to resist this temptation. How conscientious she? While reading, I also made the association with the story ""Pandora's box"". As long"&amp;" Gwendy not abused the box goes well. But abuse you bring mankind gevaar.Het a relatively short story very easily wegleest. Yet there is a very nice underlying message in the story. Therefore I give the book a big four star.")</f>
        <v>Gwendy get at age 12 the heavy responsibility of a button box. These buttons box displays seven different colors and two handles. One lever provides her with chocolates that make it loses weight, the other lever has a silver coin. Her later turn can help financially. The buttons coffin has a black button but can push them absolutely under no circumstances. Will she succeed to resist this temptation. How conscientious she? While reading, I also made the association with the story "Pandora's box". As long Gwendy not abused the box goes well. But abuse you bring mankind gevaar.Het a relatively short story very easily wegleest. Yet there is a very nice underlying message in the story. Therefore I give the book a big four star.</v>
      </c>
    </row>
    <row r="1322" ht="15.75" customHeight="1">
      <c r="A1322" s="1">
        <v>1320.0</v>
      </c>
      <c r="B1322" s="3">
        <v>1.0</v>
      </c>
      <c r="C1322" s="3">
        <v>1.0</v>
      </c>
      <c r="D1322" s="3">
        <v>1.0</v>
      </c>
      <c r="E1322" s="3" t="s">
        <v>1325</v>
      </c>
      <c r="F1322" s="3" t="str">
        <f>IFERROR(__xludf.DUMMYFUNCTION("GOOGLETRANSLATE(E1322,""nl"",""en"")"),"In this book we go to an estate. A family consisting of grandparents and son Robert and daughter Celeste, live on the large property. Robert and Celeste lost their son Jack from leukemia. The grief is still very deep, especially with Celeste. When the sis"&amp;"ter of Robert announces that she moved back to England and her son Bruno Robert and Celeste must stay, Celeste is reluctant. She does not want to fit Bruno. Nevertheless succeeds Bruno Celeste to her heart to open and its ultimate, golden light show ... T"&amp;"he story is very beautiful constructed and written. It seems almost a fairy tale. As a reader tarry you on the estate and Bruno also wins the hearts of lezer.De writing style is beautiful and magical name. In this time (the miserable news) this is a point"&amp;" in the darkness, a golden light in the darkness.")</f>
        <v>In this book we go to an estate. A family consisting of grandparents and son Robert and daughter Celeste, live on the large property. Robert and Celeste lost their son Jack from leukemia. The grief is still very deep, especially with Celeste. When the sister of Robert announces that she moved back to England and her son Bruno Robert and Celeste must stay, Celeste is reluctant. She does not want to fit Bruno. Nevertheless succeeds Bruno Celeste to her heart to open and its ultimate, golden light show ... The story is very beautiful constructed and written. It seems almost a fairy tale. As a reader tarry you on the estate and Bruno also wins the hearts of lezer.De writing style is beautiful and magical name. In this time (the miserable news) this is a point in the darkness, a golden light in the darkness.</v>
      </c>
    </row>
    <row r="1323" ht="15.75" customHeight="1">
      <c r="A1323" s="1">
        <v>1321.0</v>
      </c>
      <c r="B1323" s="3">
        <v>0.0</v>
      </c>
      <c r="C1323" s="3">
        <v>0.0</v>
      </c>
      <c r="D1323" s="3">
        <v>0.0</v>
      </c>
      <c r="E1323" s="3" t="s">
        <v>1326</v>
      </c>
      <c r="F1323" s="3" t="str">
        <f>IFERROR(__xludf.DUMMYFUNCTION("GOOGLETRANSLATE(E1323,""nl"",""en"")"),"It takes place in a hospital, where two serious mistakes. You would think that the main line of the story. But nothing is less true. There is more attention on getting the relationships and intrigue in the hospital, causing more errors in the background. "&amp;"The story reads or simple, but stress is also very far to seek. My mind is not really a book at home hears a thriller site.")</f>
        <v>It takes place in a hospital, where two serious mistakes. You would think that the main line of the story. But nothing is less true. There is more attention on getting the relationships and intrigue in the hospital, causing more errors in the background. The story reads or simple, but stress is also very far to seek. My mind is not really a book at home hears a thriller site.</v>
      </c>
    </row>
    <row r="1324" ht="15.75" customHeight="1">
      <c r="A1324" s="1">
        <v>1322.0</v>
      </c>
      <c r="B1324" s="3">
        <v>0.0</v>
      </c>
      <c r="C1324" s="3">
        <v>0.0</v>
      </c>
      <c r="D1324" s="3">
        <v>0.0</v>
      </c>
      <c r="E1324" s="3" t="s">
        <v>1327</v>
      </c>
      <c r="F1324" s="3" t="str">
        <f>IFERROR(__xludf.DUMMYFUNCTION("GOOGLETRANSLATE(E1324,""nl"",""en"")"),"To begin with it I would like to say that this book is different from most John Green books than I read. Fault In Our Stars is just an emotional book and An Abundance Of Katherines is just a funny and light-hearted book. I thought it was quite a difficult"&amp;" book to read, I always read in English but this book contains quite a lot of difficult terms. My favorite character is Hassan, I found it quite nice that he is really the opposite of Colin. Colin is also a prodigy as they call him, and that the bottom of"&amp;" the page uitlegjes was given I was super fun and interesting, also, for example as Hassan Arabic was praten.Maar yet I found the story itself really ISSUES less, it is not a book that I would like to read again. The story I was too wordy, and not so real"&amp;"istic. So I give it 2/5 stars.")</f>
        <v>To begin with it I would like to say that this book is different from most John Green books than I read. Fault In Our Stars is just an emotional book and An Abundance Of Katherines is just a funny and light-hearted book. I thought it was quite a difficult book to read, I always read in English but this book contains quite a lot of difficult terms. My favorite character is Hassan, I found it quite nice that he is really the opposite of Colin. Colin is also a prodigy as they call him, and that the bottom of the page uitlegjes was given I was super fun and interesting, also, for example as Hassan Arabic was praten.Maar yet I found the story itself really ISSUES less, it is not a book that I would like to read again. The story I was too wordy, and not so realistic. So I give it 2/5 stars.</v>
      </c>
    </row>
    <row r="1325" ht="15.75" customHeight="1">
      <c r="A1325" s="1">
        <v>1323.0</v>
      </c>
      <c r="B1325" s="3">
        <v>0.0</v>
      </c>
      <c r="C1325" s="3">
        <v>0.0</v>
      </c>
      <c r="D1325" s="3">
        <v>1.0</v>
      </c>
      <c r="E1325" s="3" t="s">
        <v>1328</v>
      </c>
      <c r="F1325" s="3" t="str">
        <f>IFERROR(__xludf.DUMMYFUNCTION("GOOGLETRANSLATE(E1325,""nl"",""en"")"),"Fourteen year old Skippy falls entirely unexpected death of his seat in the donut shop next to the Irish boarding school where he resides. This rather shocking, surprising event begins the book. Then, the story goes back in time and in the subsequent six "&amp;"hundred pages the preceding months prove some things have caused at Skippy. Not only the (unfortunate) Skippy loving, even to his friends, his teachers, the priests at his school, his enemies. Many storylines are tracked and appear intertwined. More and m"&amp;"ore ""mysteries"" appear and be unraveled until finally it becomes clear why it is that Skippy just so his end komt.Medicijn deal income bully, one of diet pills addict lover, a disillusioned history teacher with fear of being seduced by a sexy raid star "&amp;"a priest pedophile history, a crippled swimming coach, the genius Rupert eleventh dimension to make his experiments will demonstrate, an ambitious assistant principal who Automator is called - this is just a sampling of the many, many characters in a worl"&amp;"d full onwaarschijnlijkheden.Wat a melancholy. The book is as ""funny"" is defined, but there is not really anything even slightly chuckling at all - to the absurd neigende- events. The humor in the book is primarily in the irony of all (accidentally) coi"&amp;"nciding miserable situations. With a little bit of positivity in the lock, but still, gay you do not get it. This book might appeal to men rather than women, given the high adolescent boys hormone content and rather disparaging view of women in general.")</f>
        <v>Fourteen year old Skippy falls entirely unexpected death of his seat in the donut shop next to the Irish boarding school where he resides. This rather shocking, surprising event begins the book. Then, the story goes back in time and in the subsequent six hundred pages the preceding months prove some things have caused at Skippy. Not only the (unfortunate) Skippy loving, even to his friends, his teachers, the priests at his school, his enemies. Many storylines are tracked and appear intertwined. More and more "mysteries" appear and be unraveled until finally it becomes clear why it is that Skippy just so his end komt.Medicijn deal income bully, one of diet pills addict lover, a disillusioned history teacher with fear of being seduced by a sexy raid star a priest pedophile history, a crippled swimming coach, the genius Rupert eleventh dimension to make his experiments will demonstrate, an ambitious assistant principal who Automator is called - this is just a sampling of the many, many characters in a world full onwaarschijnlijkheden.Wat a melancholy. The book is as "funny" is defined, but there is not really anything even slightly chuckling at all - to the absurd neigende- events. The humor in the book is primarily in the irony of all (accidentally) coinciding miserable situations. With a little bit of positivity in the lock, but still, gay you do not get it. This book might appeal to men rather than women, given the high adolescent boys hormone content and rather disparaging view of women in general.</v>
      </c>
    </row>
    <row r="1326" ht="15.75" customHeight="1">
      <c r="A1326" s="1">
        <v>1324.0</v>
      </c>
      <c r="B1326" s="3">
        <v>1.0</v>
      </c>
      <c r="C1326" s="3">
        <v>1.0</v>
      </c>
      <c r="D1326" s="3">
        <v>1.0</v>
      </c>
      <c r="E1326" s="3" t="s">
        <v>1329</v>
      </c>
      <c r="F1326" s="3" t="str">
        <f>IFERROR(__xludf.DUMMYFUNCTION("GOOGLETRANSLATE(E1326,""nl"",""en"")"),"What a wonderful original book is this. From the beginning to the end I sat with a big smile on my face. This book breathes for me the spirit of Forrest Gump and ""the 100-year-old man who climbed out the window and disappeared."" A book that makes you ha"&amp;"ppy, and basically anyone who needs to read loves to read.")</f>
        <v>What a wonderful original book is this. From the beginning to the end I sat with a big smile on my face. This book breathes for me the spirit of Forrest Gump and "the 100-year-old man who climbed out the window and disappeared." A book that makes you happy, and basically anyone who needs to read loves to read.</v>
      </c>
    </row>
    <row r="1327" ht="15.75" customHeight="1">
      <c r="A1327" s="1">
        <v>1325.0</v>
      </c>
      <c r="B1327" s="3">
        <v>1.0</v>
      </c>
      <c r="C1327" s="3">
        <v>1.0</v>
      </c>
      <c r="D1327" s="3">
        <v>1.0</v>
      </c>
      <c r="E1327" s="3" t="s">
        <v>1330</v>
      </c>
      <c r="F1327" s="3" t="str">
        <f>IFERROR(__xludf.DUMMYFUNCTION("GOOGLETRANSLATE(E1327,""nl"",""en"")"),"What a loving and funny story is this. On a fine respectfully the process of aging and the associated inconveniences is disclosed but also the stressful guidance of caretakers is clearly in the picture. All in a good and well written novel, with the end a"&amp;"nother exciting momentje.De characters are realistically all the adventure what the protagonist Florence and her fellow residents experience a bit over the top. It's a bit similar to the book ""The 100-year-old man who climbed and disappeared out the wind"&amp;"ow or something to stay closer to home 'The Journals of Hendrik Jan Groen'Het book mainly shows you your past forever bring in your present and makes you who you are and where you are now. That friendship is a valuable treasure and dementia a silent stalk"&amp;"er. But there are mainly three belangrijkje things we can take from this story: 1. All humans have been by thin wires forever verbonden.2 with each other. Every human being is much more than the worst thing he has ever gedaan.3. Even the smallest life can"&amp;" cause a loud echo.")</f>
        <v>What a loving and funny story is this. On a fine respectfully the process of aging and the associated inconveniences is disclosed but also the stressful guidance of caretakers is clearly in the picture. All in a good and well written novel, with the end another exciting momentje.De characters are realistically all the adventure what the protagonist Florence and her fellow residents experience a bit over the top. It's a bit similar to the book "The 100-year-old man who climbed and disappeared out the window or something to stay closer to home 'The Journals of Hendrik Jan Groen'Het book mainly shows you your past forever bring in your present and makes you who you are and where you are now. That friendship is a valuable treasure and dementia a silent stalker. But there are mainly three belangrijkje things we can take from this story: 1. All humans have been by thin wires forever verbonden.2 with each other. Every human being is much more than the worst thing he has ever gedaan.3. Even the smallest life can cause a loud echo.</v>
      </c>
    </row>
    <row r="1328" ht="15.75" customHeight="1">
      <c r="A1328" s="1">
        <v>1326.0</v>
      </c>
      <c r="B1328" s="3">
        <v>1.0</v>
      </c>
      <c r="C1328" s="3">
        <v>1.0</v>
      </c>
      <c r="D1328" s="3">
        <v>1.0</v>
      </c>
      <c r="E1328" s="3" t="s">
        <v>1331</v>
      </c>
      <c r="F1328" s="3" t="str">
        <f>IFERROR(__xludf.DUMMYFUNCTION("GOOGLETRANSLATE(E1328,""nl"",""en"")"),"In Muidhond Inge Schilperoord doing something that is not reserved for any writer: they assume the role of an unsympathetic protagonist, by definition, and shows his humanity. She also does agree with a highly developed sense of strength and story structu"&amp;"re, making you breathless pages continues to turn to the dramatic climax.Jonathan is for lack of evidence acquitted of TBS and pulls back into the clammy house that he lives with his asthmatic mother. Thirty years he and his boy's room, he does exercises "&amp;"in the workbook that he was given the prison psychologist. Back to back making his thoughts and feelings, voltage graphs, breathing exercises; all this should ensure that it is 'better'. In clear language Schilperoord describes how Jonathan does his best "&amp;"and is the psychologists jargon inculcates: ""You have thoughts, but you're not."" Touching it is also how he takes care of his sick mother, who consistently calls him her ""boy"", her ""dear boy"". It is a hopeful beginning. But in some oppressively hot "&amp;"summer weeks that the book covers, it soon becomes apparent that Jonathan his life, nor himself under control heeft.Hoewel he is ashamed of what he did with a young neighbor in the dunes, he was soon mesmerized by the new girl next door who has come to li"&amp;"ve alongside them. Aware of the danger he poses for her, he sets rules and writes in his workbook. They should not closer than two meters from him come near. They should not be in his room. But the neighbor is left to its own devices and like Jonathan lov"&amp;"es them very much animals. She finds even his old dog does not dirty. When Jonathan catch a tench to keep in its aquarium, the neighbor regularly check on the fish is.Dat this may not go well, each reader sees. What makes the book so good is how the reade"&amp;"r Jonathan 'can follow inner struggle, and can understand to a certain extent. Schilperoord has such a believable human character and put down that you as readers are willing to show you sympathy to stretch until it becomes uncomfortable. As a forensic ps"&amp;"ychologist at the Pieter Baan Centrum is the author in a unique position to combine its expertise with her writing. But the psychologist may have contributed to the realism of this history, it is the master storyteller in Schilperoord that here the helm. "&amp;"Painfully slow it builds pressure and it becomes clear that we are heading for a catastrophic event. How the disaster unfolding is just not clear, and even after you're not entirely sure. But the strength of this debut is beyond doubt.")</f>
        <v>In Muidhond Inge Schilperoord doing something that is not reserved for any writer: they assume the role of an unsympathetic protagonist, by definition, and shows his humanity. She also does agree with a highly developed sense of strength and story structure, making you breathless pages continues to turn to the dramatic climax.Jonathan is for lack of evidence acquitted of TBS and pulls back into the clammy house that he lives with his asthmatic mother. Thirty years he and his boy's room, he does exercises in the workbook that he was given the prison psychologist. Back to back making his thoughts and feelings, voltage graphs, breathing exercises; all this should ensure that it is 'better'. In clear language Schilperoord describes how Jonathan does his best and is the psychologists jargon inculcates: "You have thoughts, but you're not." Touching it is also how he takes care of his sick mother, who consistently calls him her "boy", her "dear boy". It is a hopeful beginning. But in some oppressively hot summer weeks that the book covers, it soon becomes apparent that Jonathan his life, nor himself under control heeft.Hoewel he is ashamed of what he did with a young neighbor in the dunes, he was soon mesmerized by the new girl next door who has come to live alongside them. Aware of the danger he poses for her, he sets rules and writes in his workbook. They should not closer than two meters from him come near. They should not be in his room. But the neighbor is left to its own devices and like Jonathan loves them very much animals. She finds even his old dog does not dirty. When Jonathan catch a tench to keep in its aquarium, the neighbor regularly check on the fish is.Dat this may not go well, each reader sees. What makes the book so good is how the reader Jonathan 'can follow inner struggle, and can understand to a certain extent. Schilperoord has such a believable human character and put down that you as readers are willing to show you sympathy to stretch until it becomes uncomfortable. As a forensic psychologist at the Pieter Baan Centrum is the author in a unique position to combine its expertise with her writing. But the psychologist may have contributed to the realism of this history, it is the master storyteller in Schilperoord that here the helm. Painfully slow it builds pressure and it becomes clear that we are heading for a catastrophic event. How the disaster unfolding is just not clear, and even after you're not entirely sure. But the strength of this debut is beyond doubt.</v>
      </c>
    </row>
    <row r="1329" ht="15.75" customHeight="1">
      <c r="A1329" s="1">
        <v>1327.0</v>
      </c>
      <c r="B1329" s="3">
        <v>1.0</v>
      </c>
      <c r="C1329" s="3">
        <v>1.0</v>
      </c>
      <c r="D1329" s="3">
        <v>1.0</v>
      </c>
      <c r="E1329" s="3" t="s">
        <v>1332</v>
      </c>
      <c r="F1329" s="3" t="str">
        <f>IFERROR(__xludf.DUMMYFUNCTION("GOOGLETRANSLATE(E1329,""nl"",""en"")"),"Often the book title should pass without my going really knew what the book is about. No real expectations on the book begonnen.Als an avid reader Thriller is a horror story some getting used to. The setting of a witch in our time, I found very original. "&amp;"The story is exciting and written works slowly to the peak. This end I found or unfortunately extreem.Al in all I really enjoyed it and I can not wait until it is filmed with an alternative ending, mind you.")</f>
        <v>Often the book title should pass without my going really knew what the book is about. No real expectations on the book begonnen.Als an avid reader Thriller is a horror story some getting used to. The setting of a witch in our time, I found very original. The story is exciting and written works slowly to the peak. This end I found or unfortunately extreem.Al in all I really enjoyed it and I can not wait until it is filmed with an alternative ending, mind you.</v>
      </c>
    </row>
    <row r="1330" ht="15.75" customHeight="1">
      <c r="A1330" s="1">
        <v>1328.0</v>
      </c>
      <c r="B1330" s="3">
        <v>0.0</v>
      </c>
      <c r="C1330" s="3">
        <v>0.0</v>
      </c>
      <c r="D1330" s="3">
        <v>0.0</v>
      </c>
      <c r="E1330" s="3" t="s">
        <v>1333</v>
      </c>
      <c r="F1330" s="3" t="str">
        <f>IFERROR(__xludf.DUMMYFUNCTION("GOOGLETRANSLATE(E1330,""nl"",""en"")"),"In this collection write five authors, including Adrian Tchaikovsky, along with stories about Dracula and the man behind the legendary name. Each story is set in another century and slowly builds up to the present, where a girl named Dani new vampire hunt"&amp;"er, and these stories will receive the mail in preparation for the final battle - a battle which, however, very anticlimactisch, never komt.Elk story in the collection clearly has its own voice and interpretation of Dracula. That inevitably creates some c"&amp;"ontradictions between the stories. There is space provided for the authors to play with the concept of Dracula and get out to something new. There is the first story, where Count Vlad on the battlefields of the Ottoman Empire shows its true nature. Quite "&amp;"unexpectedly, he turns out to be gay, but these stories here is nothing more to be found and Vlad put down as a real womanizer. So the writers follow global or one thread, but they all fill the details in their own way without regard to any inconsistencie"&amp;"s. This can be confusing and sometimes disturbing, but it is ultimately the bigger picture where the authors go to work, how can you beat a guy like Dracula 'Perhaps I am the better alchemist, for I have made gold from blood.'Doordat? most of the stories "&amp;"includes letters, e-mails and diary urgency and tension fall away. You make the events under discussion, and not directly to believe the word of the characters. They have largely their own agenda whereby these written sources are not necessarily reliable."&amp;" In addition, particular (ie credible) how well the memories of the writers of these sources are: they still remember exactly all the dialogues and the smallest details. The stories were absolutely can come much more justice for direct tekst.Een strong co"&amp;"mponent that consistently runs through the stories, the writing style of the author. The dialogues and how letters are arranged matching the centuries in which the authors write, and there is to see a marked change as the story closer to the present. Ever"&amp;"y author knows a poetic and provocative way to write so that even what langdradigere stories are a delight to read. The pity is that the content is not always as strong and as not enough is.'What do any of us do, we kings and lords? We all live of the blo"&amp;"od Of Those below us, do we not? But there's metaphor, and there's literal truth.'Deze bundle is, in fact, one large book without a convincing general storyline. When the story finally builds tension is already finished and it's time to take a leap into t"&amp;"he next century. Characters in the stories continue next Dracula not hang and be told by the indirect way their stories it is difficult to sympathize with them live and urgency to it in the text. Despite the strong way of telling the authors is all simply"&amp;" not convincing enough and feels too much like a run-up to the real story that never comes. It is a missed opportunity to get some color in the jaded vampire genre.")</f>
        <v>In this collection write five authors, including Adrian Tchaikovsky, along with stories about Dracula and the man behind the legendary name. Each story is set in another century and slowly builds up to the present, where a girl named Dani new vampire hunter, and these stories will receive the mail in preparation for the final battle - a battle which, however, very anticlimactisch, never komt.Elk story in the collection clearly has its own voice and interpretation of Dracula. That inevitably creates some contradictions between the stories. There is space provided for the authors to play with the concept of Dracula and get out to something new. There is the first story, where Count Vlad on the battlefields of the Ottoman Empire shows its true nature. Quite unexpectedly, he turns out to be gay, but these stories here is nothing more to be found and Vlad put down as a real womanizer. So the writers follow global or one thread, but they all fill the details in their own way without regard to any inconsistencies. This can be confusing and sometimes disturbing, but it is ultimately the bigger picture where the authors go to work, how can you beat a guy like Dracula 'Perhaps I am the better alchemist, for I have made gold from blood.'Doordat? most of the stories includes letters, e-mails and diary urgency and tension fall away. You make the events under discussion, and not directly to believe the word of the characters. They have largely their own agenda whereby these written sources are not necessarily reliable. In addition, particular (ie credible) how well the memories of the writers of these sources are: they still remember exactly all the dialogues and the smallest details. The stories were absolutely can come much more justice for direct tekst.Een strong component that consistently runs through the stories, the writing style of the author. The dialogues and how letters are arranged matching the centuries in which the authors write, and there is to see a marked change as the story closer to the present. Every author knows a poetic and provocative way to write so that even what langdradigere stories are a delight to read. The pity is that the content is not always as strong and as not enough is.'What do any of us do, we kings and lords? We all live of the blood Of Those below us, do we not? But there's metaphor, and there's literal truth.'Deze bundle is, in fact, one large book without a convincing general storyline. When the story finally builds tension is already finished and it's time to take a leap into the next century. Characters in the stories continue next Dracula not hang and be told by the indirect way their stories it is difficult to sympathize with them live and urgency to it in the text. Despite the strong way of telling the authors is all simply not convincing enough and feels too much like a run-up to the real story that never comes. It is a missed opportunity to get some color in the jaded vampire genre.</v>
      </c>
    </row>
    <row r="1331" ht="15.75" customHeight="1">
      <c r="A1331" s="1">
        <v>1329.0</v>
      </c>
      <c r="B1331" s="3">
        <v>0.0</v>
      </c>
      <c r="C1331" s="3">
        <v>0.0</v>
      </c>
      <c r="D1331" s="3">
        <v>0.0</v>
      </c>
      <c r="E1331" s="3" t="s">
        <v>1334</v>
      </c>
      <c r="F1331" s="3" t="str">
        <f>IFERROR(__xludf.DUMMYFUNCTION("GOOGLETRANSLATE(E1331,""nl"",""en"")"),"Several years ago I read Revenge of Hotel Mark Billingham. A great thriller with human Inspector Tom Thorne in the lead. After Vengeance Hotel Billingham I am a bit lost sight of. The recent publication of his new book Lifeless also made me thought it was"&amp;" time for me again to move into the Adventures of Tom Thorne.Na the death of his father Tom Thorne lost a bit of the way. To give him some rest to get his employer pushed him drowsy administrative job in the boots. Thorne this work have more than enough. "&amp;"When a serial killer murdered sees some homeless Thorne his chance. He takes his superiors to go undercover as a homeless so the killer track. Thorne gets permission and swaps his cozy apartment to live in rainy porches. Unfortunately, this transformation"&amp;" can not prevent even more deaths ... Billingham has itself chosen an interesting concept for his new thriller Lifeless. An inspector who makes undercover street life private, can produce juicy stories. How Billingham deals with these ingredients, however"&amp;", is not credible. Without boo or bah Thorne suddenly transforms from a man with a flat and all the luxury that goes with a smelly tramp who resides in dirty doorways as if he has never done otherwise. Street life suits him as an excellent fitting jacket "&amp;"and all the expected adjustment problems remain out. It does not make things more plausible op.Verder Billingham has too many words to tell a story that actually happens in little. This makes the whole get a wordy twist. Also regarding the killer he leave"&amp;"s behind clear what. The brief characterization of the perpetrator and lack a well-developed motivation for the murders makes the story not more exciting. Billingham let the reader in 'watching the twisted mind of the killer and thereby causes the plot so"&amp;"mewhat superficial aan.Is there nothing positive to discover in this book? Yes. Drawing and description of two junkies where Thorne street accelerates it is catchy. Their need to score at all is moving. The hopelessness of their lives and their dreams the"&amp;"y will never achieve food for thought and leave you more than once to realize that a life with all the trimmings is not a matter of course for everyone. Thanks to this element still two stars.")</f>
        <v>Several years ago I read Revenge of Hotel Mark Billingham. A great thriller with human Inspector Tom Thorne in the lead. After Vengeance Hotel Billingham I am a bit lost sight of. The recent publication of his new book Lifeless also made me thought it was time for me again to move into the Adventures of Tom Thorne.Na the death of his father Tom Thorne lost a bit of the way. To give him some rest to get his employer pushed him drowsy administrative job in the boots. Thorne this work have more than enough. When a serial killer murdered sees some homeless Thorne his chance. He takes his superiors to go undercover as a homeless so the killer track. Thorne gets permission and swaps his cozy apartment to live in rainy porches. Unfortunately, this transformation can not prevent even more deaths ... Billingham has itself chosen an interesting concept for his new thriller Lifeless. An inspector who makes undercover street life private, can produce juicy stories. How Billingham deals with these ingredients, however, is not credible. Without boo or bah Thorne suddenly transforms from a man with a flat and all the luxury that goes with a smelly tramp who resides in dirty doorways as if he has never done otherwise. Street life suits him as an excellent fitting jacket and all the expected adjustment problems remain out. It does not make things more plausible op.Verder Billingham has too many words to tell a story that actually happens in little. This makes the whole get a wordy twist. Also regarding the killer he leaves behind clear what. The brief characterization of the perpetrator and lack a well-developed motivation for the murders makes the story not more exciting. Billingham let the reader in 'watching the twisted mind of the killer and thereby causes the plot somewhat superficial aan.Is there nothing positive to discover in this book? Yes. Drawing and description of two junkies where Thorne street accelerates it is catchy. Their need to score at all is moving. The hopelessness of their lives and their dreams they will never achieve food for thought and leave you more than once to realize that a life with all the trimmings is not a matter of course for everyone. Thanks to this element still two stars.</v>
      </c>
    </row>
    <row r="1332" ht="15.75" customHeight="1">
      <c r="A1332" s="1">
        <v>1330.0</v>
      </c>
      <c r="B1332" s="3">
        <v>1.0</v>
      </c>
      <c r="C1332" s="3">
        <v>1.0</v>
      </c>
      <c r="D1332" s="3">
        <v>1.0</v>
      </c>
      <c r="E1332" s="3" t="s">
        <v>1335</v>
      </c>
      <c r="F1332" s="3" t="str">
        <f>IFERROR(__xludf.DUMMYFUNCTION("GOOGLETRANSLATE(E1332,""nl"",""en"")"),"Everything seems impossible, seems to be. A book that makes you think about the (im) possibilities regarding cloning and more.")</f>
        <v>Everything seems impossible, seems to be. A book that makes you think about the (im) possibilities regarding cloning and more.</v>
      </c>
    </row>
    <row r="1333" ht="15.75" customHeight="1">
      <c r="A1333" s="1">
        <v>1331.0</v>
      </c>
      <c r="B1333" s="3">
        <v>0.0</v>
      </c>
      <c r="C1333" s="3">
        <v>0.0</v>
      </c>
      <c r="D1333" s="3">
        <v>0.0</v>
      </c>
      <c r="E1333" s="3" t="s">
        <v>1336</v>
      </c>
      <c r="F1333" s="3" t="str">
        <f>IFERROR(__xludf.DUMMYFUNCTION("GOOGLETRANSLATE(E1333,""nl"",""en"")"),"On a sweltering day have forensic pathologist Kay Scarpetta and her office manager Bryce arguing in public, because they would rather go for a walk than by letting him chauffeuren. An innocent incident, but someone thinks detective Pete Marino anonymity o"&amp;"f the incident having to inform. Benton, partner Kay, wonders whether tailend Charlie, the cyber stalker Kay, the anonymous reporter can zijn.Dezelfde evening requires a different matter Kay attention to. Marino asks her to investigate the death of a fema"&amp;"le cyclist was found in the park. Once in the body, Kay faces puzzling facts. And in doing so is the question: is there someone behind that Kay has coined? Patricia Cornwell ever gold as a good thriller writer, but judging by the reviews (including Hebban"&amp;") in recent years, its star plummets like a stone. ""I'm not following thrillers in the Kay Scarpetta series read more 'and' Minimal action, up to posturing 'are some of the reviews. Main complaint is that her books have become extremely tedious, which in"&amp;" the end suddenly some incredible tension is crammed. Chaos is unfortunately the same. Maybe it's the languid again in the book, but gosh, what a slow story. It takes so long for something to happen. From the moment Kay Marino and go to the body to the po"&amp;"int that they can see who is dead, is easily dozens of pages. And all this time is the reader trapped in the mind of Kay, who constantly thinks of the same thing: how they can not at the airport to pick her sister Dorothy because she must investigate a bo"&amp;"dy and how they are not identical can form an opinion on the facts she perceives. Apart from two closing sections, the whole book covers a time span of less than 24 hours; from late afternoon until late morning the next dag.Net if only at the end of the p"&amp;"revious books, Cornwell throws some tension in it, with a villain who should be extremely malignant, but in Chaos just so impressive like a crook from a Suske and Wiske. Together with an absurd theory for everything that has happened, including insane mur"&amp;"der weapon and a lot of coincidences, this is another book in a row that Cornwell her fans of the first hour of alienates. A Cornwell is not recommended anymore.")</f>
        <v>On a sweltering day have forensic pathologist Kay Scarpetta and her office manager Bryce arguing in public, because they would rather go for a walk than by letting him chauffeuren. An innocent incident, but someone thinks detective Pete Marino anonymity of the incident having to inform. Benton, partner Kay, wonders whether tailend Charlie, the cyber stalker Kay, the anonymous reporter can zijn.Dezelfde evening requires a different matter Kay attention to. Marino asks her to investigate the death of a female cyclist was found in the park. Once in the body, Kay faces puzzling facts. And in doing so is the question: is there someone behind that Kay has coined? Patricia Cornwell ever gold as a good thriller writer, but judging by the reviews (including Hebban) in recent years, its star plummets like a stone. "I'm not following thrillers in the Kay Scarpetta series read more 'and' Minimal action, up to posturing 'are some of the reviews. Main complaint is that her books have become extremely tedious, which in the end suddenly some incredible tension is crammed. Chaos is unfortunately the same. Maybe it's the languid again in the book, but gosh, what a slow story. It takes so long for something to happen. From the moment Kay Marino and go to the body to the point that they can see who is dead, is easily dozens of pages. And all this time is the reader trapped in the mind of Kay, who constantly thinks of the same thing: how they can not at the airport to pick her sister Dorothy because she must investigate a body and how they are not identical can form an opinion on the facts she perceives. Apart from two closing sections, the whole book covers a time span of less than 24 hours; from late afternoon until late morning the next dag.Net if only at the end of the previous books, Cornwell throws some tension in it, with a villain who should be extremely malignant, but in Chaos just so impressive like a crook from a Suske and Wiske. Together with an absurd theory for everything that has happened, including insane murder weapon and a lot of coincidences, this is another book in a row that Cornwell her fans of the first hour of alienates. A Cornwell is not recommended anymore.</v>
      </c>
    </row>
    <row r="1334" ht="15.75" customHeight="1">
      <c r="A1334" s="1">
        <v>1332.0</v>
      </c>
      <c r="B1334" s="3">
        <v>0.0</v>
      </c>
      <c r="C1334" s="3">
        <v>1.0</v>
      </c>
      <c r="D1334" s="3">
        <v>1.0</v>
      </c>
      <c r="E1334" s="3" t="s">
        <v>1337</v>
      </c>
      <c r="F1334" s="3" t="str">
        <f>IFERROR(__xludf.DUMMYFUNCTION("GOOGLETRANSLATE(E1334,""nl"",""en"")"),"A book made up of short fragments that fit seamlessly into the striking, honest style. Despite the themes (addiction, loss, detachment), the book is not melancholy, but you get the reader nor the opportunity to have compassion for the narrator. The book l"&amp;"ooks deceptively simple, but each sentence has a place and does not speak too much. The whole gave me an impressive collection underlined paragraphs on.")</f>
        <v>A book made up of short fragments that fit seamlessly into the striking, honest style. Despite the themes (addiction, loss, detachment), the book is not melancholy, but you get the reader nor the opportunity to have compassion for the narrator. The book looks deceptively simple, but each sentence has a place and does not speak too much. The whole gave me an impressive collection underlined paragraphs on.</v>
      </c>
    </row>
    <row r="1335" ht="15.75" customHeight="1">
      <c r="A1335" s="1">
        <v>1333.0</v>
      </c>
      <c r="B1335" s="3">
        <v>1.0</v>
      </c>
      <c r="C1335" s="3">
        <v>1.0</v>
      </c>
      <c r="D1335" s="3">
        <v>0.0</v>
      </c>
      <c r="E1335" s="3" t="s">
        <v>1338</v>
      </c>
      <c r="F1335" s="3" t="str">
        <f>IFERROR(__xludf.DUMMYFUNCTION("GOOGLETRANSLATE(E1335,""nl"",""en"")"),"This book ends with cliffhangers. Yes, cliffhangers, plural. I do not like cliffhangers. I even a heinous hate. Why this book will not get 5 stars? Since I only have a real rothekel cliffhangers at the end of a very good book. I read not finished! I'm not"&amp;" done with this story! And Part 3 is not out yet! This is not fair Okay, brief summary: Jazz is back behind a serial killer, but this time the serial killer active in New York City. His father escaped from prison and Jazz feels it is responsible for. Now "&amp;"he wants to solve everything, but he is not alone voor.Let when reading this book especially on one of the first scenes of Jazz in NYC, where his thoughts are clear about the city and serial killers. That remains to me.")</f>
        <v>This book ends with cliffhangers. Yes, cliffhangers, plural. I do not like cliffhangers. I even a heinous hate. Why this book will not get 5 stars? Since I only have a real rothekel cliffhangers at the end of a very good book. I read not finished! I'm not done with this story! And Part 3 is not out yet! This is not fair Okay, brief summary: Jazz is back behind a serial killer, but this time the serial killer active in New York City. His father escaped from prison and Jazz feels it is responsible for. Now he wants to solve everything, but he is not alone voor.Let when reading this book especially on one of the first scenes of Jazz in NYC, where his thoughts are clear about the city and serial killers. That remains to me.</v>
      </c>
    </row>
    <row r="1336" ht="15.75" customHeight="1">
      <c r="A1336" s="1">
        <v>1334.0</v>
      </c>
      <c r="B1336" s="3">
        <v>0.0</v>
      </c>
      <c r="C1336" s="3">
        <v>0.0</v>
      </c>
      <c r="D1336" s="3">
        <v>1.0</v>
      </c>
      <c r="E1336" s="3" t="s">
        <v>1339</v>
      </c>
      <c r="F1336" s="3" t="str">
        <f>IFERROR(__xludf.DUMMYFUNCTION("GOOGLETRANSLATE(E1336,""nl"",""en"")"),"Châteauroux, a little exciting provincial town in France late fifties. Pierre and Rachel watch a violent affair. Rachel is madly in love and very impressed by the erudite Pierre, who comes from a much higher social class and which does not fail the class "&amp;"distinction emphasize. He is very committed to himself and barrel as a good deed the whole affair, which mainly should have no consequences. When Rachel is pregnant, he also makes clear that marriage is not on the agenda. Even children recognize not belon"&amp;"g to him to the possibilities; it would be very career beschadigen.Voor Rachel daughter Christine is the best thing that happened to her and she really enjoys motherhood. She fell in love with Pierre, always gets his humiliation remains there, even if he "&amp;"insults her to the bone. She knows after much urging to get together to that he recognizes his daughter. Christine adores initially her father, encouraged by her mother. If Pierre raped his daughter, Rachel is forced to distance himself from Pierre. It is"&amp;" difficult for her. Only when Christine takes away from her mother and her allegation that she did not see anything, there is room for recognition of the inflicted suffering, evading responsibility as a mother and her uncritical adoration of a false man.C"&amp;"hristine Angot (1959) is a French writer with a work of twenty books, which incest is a regular topic. An impossible love was awarded the Prix de Décembre.Een impossible love is not the description of a passionate relationship, but about different forms o"&amp;"f egocentricity. The man is self-centered, very concerned about themselves, does not take any responsibility for his actions and commits incest as an expression of ultimate humiliation. The woman, who falls for the wrong man picks his egocentricity, his r"&amp;"ude act, humiliating statements against her and her daughter. She is self-centered, albeit in a different way: the happiness of her daughter is subject to somewhat maintain her idealized relationship with Pierre. The strong message that Pierre his daughte"&amp;"r raped lock them initially excluded: she faints and falls ill. No way she then takes her daughter to protect. The subject is hardly debatable. The entire book only once, by a friend, clearly spelled that Pierre his daughter regularly coarse raped. Mother"&amp;" and daughter finally speak only very veiled and detours on the rape, their anger and their mutual removal. There is hardly any space for the processing of the trauma and there remain two damaged lives behind; sacrificed to a delusion about liefde.Een imp"&amp;"ossible love is written from the perspective of the daughter. In some chapters she moves into her mother and which alternates with chapters in which she describes her own situation. This requires some effort in reading but the story does make spannend.Het"&amp;" story gives a good image of France in the mid twentieth century, the entrenched position difference and corresponding manners. Knowledge is necessary to somewhat follow in their actions the characters, their way of life and survival and their strange and"&amp;" passionate wrong choices. Because with love to do the little story.")</f>
        <v>Châteauroux, a little exciting provincial town in France late fifties. Pierre and Rachel watch a violent affair. Rachel is madly in love and very impressed by the erudite Pierre, who comes from a much higher social class and which does not fail the class distinction emphasize. He is very committed to himself and barrel as a good deed the whole affair, which mainly should have no consequences. When Rachel is pregnant, he also makes clear that marriage is not on the agenda. Even children recognize not belong to him to the possibilities; it would be very career beschadigen.Voor Rachel daughter Christine is the best thing that happened to her and she really enjoys motherhood. She fell in love with Pierre, always gets his humiliation remains there, even if he insults her to the bone. She knows after much urging to get together to that he recognizes his daughter. Christine adores initially her father, encouraged by her mother. If Pierre raped his daughter, Rachel is forced to distance himself from Pierre. It is difficult for her. Only when Christine takes away from her mother and her allegation that she did not see anything, there is room for recognition of the inflicted suffering, evading responsibility as a mother and her uncritical adoration of a false man.Christine Angot (1959) is a French writer with a work of twenty books, which incest is a regular topic. An impossible love was awarded the Prix de Décembre.Een impossible love is not the description of a passionate relationship, but about different forms of egocentricity. The man is self-centered, very concerned about themselves, does not take any responsibility for his actions and commits incest as an expression of ultimate humiliation. The woman, who falls for the wrong man picks his egocentricity, his rude act, humiliating statements against her and her daughter. She is self-centered, albeit in a different way: the happiness of her daughter is subject to somewhat maintain her idealized relationship with Pierre. The strong message that Pierre his daughter raped lock them initially excluded: she faints and falls ill. No way she then takes her daughter to protect. The subject is hardly debatable. The entire book only once, by a friend, clearly spelled that Pierre his daughter regularly coarse raped. Mother and daughter finally speak only very veiled and detours on the rape, their anger and their mutual removal. There is hardly any space for the processing of the trauma and there remain two damaged lives behind; sacrificed to a delusion about liefde.Een impossible love is written from the perspective of the daughter. In some chapters she moves into her mother and which alternates with chapters in which she describes her own situation. This requires some effort in reading but the story does make spannend.Het story gives a good image of France in the mid twentieth century, the entrenched position difference and corresponding manners. Knowledge is necessary to somewhat follow in their actions the characters, their way of life and survival and their strange and passionate wrong choices. Because with love to do the little story.</v>
      </c>
    </row>
    <row r="1337" ht="15.75" customHeight="1">
      <c r="A1337" s="1">
        <v>1335.0</v>
      </c>
      <c r="B1337" s="3">
        <v>1.0</v>
      </c>
      <c r="C1337" s="3">
        <v>0.0</v>
      </c>
      <c r="D1337" s="3">
        <v>1.0</v>
      </c>
      <c r="E1337" s="3" t="s">
        <v>1340</v>
      </c>
      <c r="F1337" s="3" t="str">
        <f>IFERROR(__xludf.DUMMYFUNCTION("GOOGLETRANSLATE(E1337,""nl"",""en"")"),"Claire Vaye Watkins knew her debut collection 'Battle Born' (2012) to write a work that sometimes I sometimes think back. The atmosphere of dreary, desolate desert landscapes which roam damaged men and women in search of himself. As the unbearable heat an"&amp;"d the harsh prairie winds landscape crumble; so are the characters themselves eroded by the weight of the loaded past that they face in life. Nevada and California have her first work a draw blade force adventurers and dreamers: whether the miners who onc"&amp;"e great mark left on the natural landscape, or the followers of cult leader Charles Manson and the family members who have to live with the dark ballast. The artificial light of Las Vegas, the dingy bars to sex partners to pick up or expired Bunny Ranches"&amp;" in the wilderness beckon lone wanderers with their promises of financial gain and sexual gratification. At the price that love, intimacy, affection and warmth also swaps worden.Het main character in 'Gold Fame Citrus' (2015), the young Mexican-American w"&amp;"oman Luz, who was once an iconic baby model for a nationwide campaign to the region under the bring attention. After an apocalyptic drought under the influence of a mysterious (alien?) Dune formation they forced themselves to decide whether and when they'"&amp;"re dependent on her male guardian Ray. This ex-soldier has fled his military service and spent his days before to surf mindlessly around to handle war trauma. Until the beauty Luz sparked a protective instinct, forcing him to go hang out the masculine her"&amp;"o. In three parts, the psychological development followed an anti-heroine who is forced into dependency to untrustworthy men to during an apocalypse where sexual harassment and gender assumptions limit its room for maneuver severely or even its physical d"&amp;"anger brengen.'Gold Fame Citrus' (2015 ) has in terms of themes and tricks as much in common with her debut stories. From an eco-feminist perspective Claire Vaye Watkins examines the traces patriarchal societies have ordered a capitalism where nature and "&amp;"society are still suffering under the yoke of unequal gender relations. Where preservation of life, conscience and empathy the worst mining across possession desire, sexual attraction and get the same sake of man, and not have it right. They also here aga"&amp;"in selects which deviate radically secondary texts of the actual narration: a Borgesian description of fictional animals with drawings; an extensive scientific-sounding explanation of the origin of the fictional dune formation Amargosa; some passages in w"&amp;"hich the text suddenly consists of scenic dialogues and shine atmosphere descriptions from the rest of the novel by afwezigheid.In 'Battle Born' (2012) Watkins managed to captivate me with the implicit atmosphere creation which they poetically own critici"&amp;"sm of her home state in a haunting managed to form casting. Pretensions that are needlessly pretentious experimental in her debut novel with a narrative intent, whilst being just too much hangs on the chewed clichés of post-apocalyptic literature to be or"&amp;"iginal. It is abstract, it is an exciting novel genre, then it calls for identification with the characters and then it is something that emphasizes its own shape. A way of writing that to my taste only add value if the elements come together somewhere an"&amp;"d loose associations do more than just call alienation. Watkins now looks more like a not yet broken its authenticity writer who tries to force with messy, inconsistent form games. Even its strong atmosphere descriptions (because they are still there!) Be"&amp;"come tiresome repetitive in a style that leaves no breathing space for rest and reflection. Less can also look in the literatuur.Vooralsnog I still eagerly awaiting the new novels or stories that Watkins can bring as effective places to live with her mesm"&amp;"erizing prose. Hopefully the pretentious fuss around not constant in its future work.")</f>
        <v>Claire Vaye Watkins knew her debut collection 'Battle Born' (2012) to write a work that sometimes I sometimes think back. The atmosphere of dreary, desolate desert landscapes which roam damaged men and women in search of himself. As the unbearable heat and the harsh prairie winds landscape crumble; so are the characters themselves eroded by the weight of the loaded past that they face in life. Nevada and California have her first work a draw blade force adventurers and dreamers: whether the miners who once great mark left on the natural landscape, or the followers of cult leader Charles Manson and the family members who have to live with the dark ballast. The artificial light of Las Vegas, the dingy bars to sex partners to pick up or expired Bunny Ranches in the wilderness beckon lone wanderers with their promises of financial gain and sexual gratification. At the price that love, intimacy, affection and warmth also swaps worden.Het main character in 'Gold Fame Citrus' (2015), the young Mexican-American woman Luz, who was once an iconic baby model for a nationwide campaign to the region under the bring attention. After an apocalyptic drought under the influence of a mysterious (alien?) Dune formation they forced themselves to decide whether and when they're dependent on her male guardian Ray. This ex-soldier has fled his military service and spent his days before to surf mindlessly around to handle war trauma. Until the beauty Luz sparked a protective instinct, forcing him to go hang out the masculine hero. In three parts, the psychological development followed an anti-heroine who is forced into dependency to untrustworthy men to during an apocalypse where sexual harassment and gender assumptions limit its room for maneuver severely or even its physical danger brengen.'Gold Fame Citrus' (2015 ) has in terms of themes and tricks as much in common with her debut stories. From an eco-feminist perspective Claire Vaye Watkins examines the traces patriarchal societies have ordered a capitalism where nature and society are still suffering under the yoke of unequal gender relations. Where preservation of life, conscience and empathy the worst mining across possession desire, sexual attraction and get the same sake of man, and not have it right. They also here again selects which deviate radically secondary texts of the actual narration: a Borgesian description of fictional animals with drawings; an extensive scientific-sounding explanation of the origin of the fictional dune formation Amargosa; some passages in which the text suddenly consists of scenic dialogues and shine atmosphere descriptions from the rest of the novel by afwezigheid.In 'Battle Born' (2012) Watkins managed to captivate me with the implicit atmosphere creation which they poetically own criticism of her home state in a haunting managed to form casting. Pretensions that are needlessly pretentious experimental in her debut novel with a narrative intent, whilst being just too much hangs on the chewed clichés of post-apocalyptic literature to be original. It is abstract, it is an exciting novel genre, then it calls for identification with the characters and then it is something that emphasizes its own shape. A way of writing that to my taste only add value if the elements come together somewhere and loose associations do more than just call alienation. Watkins now looks more like a not yet broken its authenticity writer who tries to force with messy, inconsistent form games. Even its strong atmosphere descriptions (because they are still there!) Become tiresome repetitive in a style that leaves no breathing space for rest and reflection. Less can also look in the literatuur.Vooralsnog I still eagerly awaiting the new novels or stories that Watkins can bring as effective places to live with her mesmerizing prose. Hopefully the pretentious fuss around not constant in its future work.</v>
      </c>
    </row>
    <row r="1338" ht="15.75" customHeight="1">
      <c r="A1338" s="1">
        <v>1336.0</v>
      </c>
      <c r="B1338" s="3">
        <v>0.0</v>
      </c>
      <c r="C1338" s="3">
        <v>0.0</v>
      </c>
      <c r="D1338" s="3">
        <v>0.0</v>
      </c>
      <c r="E1338" s="3" t="s">
        <v>1341</v>
      </c>
      <c r="F1338" s="3" t="str">
        <f>IFERROR(__xludf.DUMMYFUNCTION("GOOGLETRANSLATE(E1338,""nl"",""en"")"),"""Dr. Zhivago ""by Boris Pasternak was a tegenvaller.Personages me have two or three different names. Keep that but apart! Furthermore, not a pretty schrijfstijl.Dat it is long and wide, that's okay. That's when many Russians the case. But it must be well"&amp;" written zijn.Hoe is possible that before Pasternak was awarded the Nobel Prize? The main character, Yuri Andreyevich, or Yuri Zhivago, a spectator. Everything 'happens' to him. He seems to have no opinion too. He understands nothing even slightly van.De "&amp;"Russian revolution is made in this book in a very bad light. (Hence perhaps the Nobel Prize, in full cold war.) P. 376: ""In those early days, men as soldiers Pamfil Palych, which without being turned an animal cruel hatred harbored against all intellectu"&amp;"als, landlords and officers, by the fanatical left wing of the intelligentsia as a precious discovery as something of great value considered. Their inhumanity was a miracle of class consciousness, their barbarism presented as an example of proletarian det"&amp;"ermination and revolutionary instinct ""and page 436:"".. I remember my childhood very well. I'm still in force time yet known where the peaceful words of the last century. It was considered normal when the voice of common sense to trust. ... ""That says "&amp;"Lara.De last century (19th century), which was the time of the tsars and the lijfeigenschap.Als you going verheerlijken.Nee, this book was RAKES, and I have too much time in inserted.")</f>
        <v>"Dr. Zhivago "by Boris Pasternak was a tegenvaller.Personages me have two or three different names. Keep that but apart! Furthermore, not a pretty schrijfstijl.Dat it is long and wide, that's okay. That's when many Russians the case. But it must be well written zijn.Hoe is possible that before Pasternak was awarded the Nobel Prize? The main character, Yuri Andreyevich, or Yuri Zhivago, a spectator. Everything 'happens' to him. He seems to have no opinion too. He understands nothing even slightly van.De Russian revolution is made in this book in a very bad light. (Hence perhaps the Nobel Prize, in full cold war.) P. 376: "In those early days, men as soldiers Pamfil Palych, which without being turned an animal cruel hatred harbored against all intellectuals, landlords and officers, by the fanatical left wing of the intelligentsia as a precious discovery as something of great value considered. Their inhumanity was a miracle of class consciousness, their barbarism presented as an example of proletarian determination and revolutionary instinct "and page 436:".. I remember my childhood very well. I'm still in force time yet known where the peaceful words of the last century. It was considered normal when the voice of common sense to trust. ... "That says Lara.De last century (19th century), which was the time of the tsars and the lijfeigenschap.Als you going verheerlijken.Nee, this book was RAKES, and I have too much time in inserted.</v>
      </c>
    </row>
    <row r="1339" ht="15.75" customHeight="1">
      <c r="A1339" s="1">
        <v>1337.0</v>
      </c>
      <c r="B1339" s="3">
        <v>1.0</v>
      </c>
      <c r="C1339" s="3">
        <v>1.0</v>
      </c>
      <c r="D1339" s="3">
        <v>1.0</v>
      </c>
      <c r="E1339" s="3" t="s">
        <v>1342</v>
      </c>
      <c r="F1339" s="3" t="str">
        <f>IFERROR(__xludf.DUMMYFUNCTION("GOOGLETRANSLATE(E1339,""nl"",""en"")"),"Ritual is the third part of the North Sea Murders by Isa Maron. In this book a gruesome discovery by a gardener, which is the beginning of a horror story for investigators and media. Maud Mertens investigates the murder (s). Kyra Slagter is still searchin"&amp;"g for her missing sister, it will be made known about her friend and the boat in which they were, but she is dead or alive, is still unknown, though it became her quest more intense. Maud and Kyra know each other now and Maud will appreciate her more. Any"&amp;"how, there is growth in character and Ritual clearly. The story of Sarah you every now and then takes away the adem.Ritueel is enjoyable to read, despite the gruesome find. Her writing style is fluid and clear to everyone a party. I enjoyed the story and "&amp;"Maron is getting better writing. The plot of Ritual is special but there are still loose eindjes.Het end is in sight with part four which I regret. Now the characters are so well developed and have grown into their roles these characters are allowed to be"&amp;" entered in the fifth book. But all in all Ritual is a readable book, especially if you have not read the first parts as a stand alone to read, but I advise you all to have read the first two parts because you still miss some.")</f>
        <v>Ritual is the third part of the North Sea Murders by Isa Maron. In this book a gruesome discovery by a gardener, which is the beginning of a horror story for investigators and media. Maud Mertens investigates the murder (s). Kyra Slagter is still searching for her missing sister, it will be made known about her friend and the boat in which they were, but she is dead or alive, is still unknown, though it became her quest more intense. Maud and Kyra know each other now and Maud will appreciate her more. Anyhow, there is growth in character and Ritual clearly. The story of Sarah you every now and then takes away the adem.Ritueel is enjoyable to read, despite the gruesome find. Her writing style is fluid and clear to everyone a party. I enjoyed the story and Maron is getting better writing. The plot of Ritual is special but there are still loose eindjes.Het end is in sight with part four which I regret. Now the characters are so well developed and have grown into their roles these characters are allowed to be entered in the fifth book. But all in all Ritual is a readable book, especially if you have not read the first parts as a stand alone to read, but I advise you all to have read the first two parts because you still miss some.</v>
      </c>
    </row>
    <row r="1340" ht="15.75" customHeight="1">
      <c r="A1340" s="1">
        <v>1338.0</v>
      </c>
      <c r="B1340" s="3">
        <v>1.0</v>
      </c>
      <c r="C1340" s="3">
        <v>0.0</v>
      </c>
      <c r="D1340" s="3">
        <v>1.0</v>
      </c>
      <c r="E1340" s="3" t="s">
        <v>1343</v>
      </c>
      <c r="F1340" s="3" t="str">
        <f>IFERROR(__xludf.DUMMYFUNCTION("GOOGLETRANSLATE(E1340,""nl"",""en"")"),"still can not give a review'm familiar with the killing fantastic books")</f>
        <v>still can not give a review'm familiar with the killing fantastic books</v>
      </c>
    </row>
    <row r="1341" ht="15.75" customHeight="1">
      <c r="A1341" s="1">
        <v>1339.0</v>
      </c>
      <c r="B1341" s="3">
        <v>1.0</v>
      </c>
      <c r="C1341" s="3">
        <v>1.0</v>
      </c>
      <c r="D1341" s="3">
        <v>1.0</v>
      </c>
      <c r="E1341" s="3" t="s">
        <v>1344</v>
      </c>
      <c r="F1341" s="3" t="str">
        <f>IFERROR(__xludf.DUMMYFUNCTION("GOOGLETRANSLATE(E1341,""nl"",""en"")"),"These books are like a pair of boot ago recommended. Within two weeks of vacation they were read, I've since 2 years in my own collection of books and am still very happy, and even read a 2nd time! Amazing what a special story about family and love.")</f>
        <v>These books are like a pair of boot ago recommended. Within two weeks of vacation they were read, I've since 2 years in my own collection of books and am still very happy, and even read a 2nd time! Amazing what a special story about family and love.</v>
      </c>
    </row>
    <row r="1342" ht="15.75" customHeight="1">
      <c r="A1342" s="1">
        <v>1340.0</v>
      </c>
      <c r="B1342" s="3">
        <v>1.0</v>
      </c>
      <c r="C1342" s="3">
        <v>1.0</v>
      </c>
      <c r="D1342" s="3">
        <v>1.0</v>
      </c>
      <c r="E1342" s="3" t="s">
        <v>1345</v>
      </c>
      <c r="F1342" s="3" t="str">
        <f>IFERROR(__xludf.DUMMYFUNCTION("GOOGLETRANSLATE(E1342,""nl"",""en"")"),"As with Black water Kerstin Ekman also succeeds with Wolf Skin to let the reader lives in the far north of Sweden (co-) experience. The extremely realistic descriptions of the environment and the people will make sure that the story (or in this case the l"&amp;"ife) only very (sometimes painfully) slow unfolding. I can let imagine it for (many, some?) Readers is too slow, but I kind of like an author capable of almost anything you physically (by taste, smell and images) meebeleven.Wolfshuid several ' storyteller"&amp;"s. Ekman how it has shaped creates in the beginning, but later, as sometimes some confusion. Two lives are followed: Hillevi and Elis. Hillevi is an orphan who is raised by an aunt and uncle. Elis is a boy, where Hillevi it ​​will make at the time they ar"&amp;"e offering for the first time (actually unsolicited and unwanted) help her as a midwife in the far north. Hillevi than 14jarig helps a girl with a very difficult birth. The girl and the baby survive childbirth, but subsequent events cause the child dies. "&amp;"That horrific event makes a huge impression on Hillevi that because of the situation she is in, decides to report anything about it. This (re) silence ensures that they continue to feel the rest of her life guilty and also ensure a lasting animosity betwe"&amp;"en the family of the girl and haar.Springende Pferde Franz MarcDe (probable) father of the child, Elis, leaves his birthplace and family, after being beaten down by his grandfather. After first while only wandered to temporarily picked up by a family and "&amp;"then as a handyman working at a logging camp too, he will end up in a sanatorium because he appears to be suffering from tuberculosis. Because he does not want to be found by his family, he acts as if he has lost his memory and takes the name Elias Elv aa"&amp;"n.Zijn drawing talent is discovered there and if he revamp over time, it causes all kinds of jobs for evening a drawing course to follow. He finally leaves, early thirties, to Germany and get there as a painter of murals to werk.Wolfshuid is the first par"&amp;"t of the trilogy, which further comprises the latest wood and Scratchcards. I'm afraid I still want those two and go read ....")</f>
        <v>As with Black water Kerstin Ekman also succeeds with Wolf Skin to let the reader lives in the far north of Sweden (co-) experience. The extremely realistic descriptions of the environment and the people will make sure that the story (or in this case the life) only very (sometimes painfully) slow unfolding. I can let imagine it for (many, some?) Readers is too slow, but I kind of like an author capable of almost anything you physically (by taste, smell and images) meebeleven.Wolfshuid several ' storytellers. Ekman how it has shaped creates in the beginning, but later, as sometimes some confusion. Two lives are followed: Hillevi and Elis. Hillevi is an orphan who is raised by an aunt and uncle. Elis is a boy, where Hillevi it ​​will make at the time they are offering for the first time (actually unsolicited and unwanted) help her as a midwife in the far north. Hillevi than 14jarig helps a girl with a very difficult birth. The girl and the baby survive childbirth, but subsequent events cause the child dies. That horrific event makes a huge impression on Hillevi that because of the situation she is in, decides to report anything about it. This (re) silence ensures that they continue to feel the rest of her life guilty and also ensure a lasting animosity between the family of the girl and haar.Springende Pferde Franz MarcDe (probable) father of the child, Elis, leaves his birthplace and family, after being beaten down by his grandfather. After first while only wandered to temporarily picked up by a family and then as a handyman working at a logging camp too, he will end up in a sanatorium because he appears to be suffering from tuberculosis. Because he does not want to be found by his family, he acts as if he has lost his memory and takes the name Elias Elv aan.Zijn drawing talent is discovered there and if he revamp over time, it causes all kinds of jobs for evening a drawing course to follow. He finally leaves, early thirties, to Germany and get there as a painter of murals to werk.Wolfshuid is the first part of the trilogy, which further comprises the latest wood and Scratchcards. I'm afraid I still want those two and go read ....</v>
      </c>
    </row>
    <row r="1343" ht="15.75" customHeight="1">
      <c r="A1343" s="1">
        <v>1341.0</v>
      </c>
      <c r="B1343" s="3">
        <v>0.0</v>
      </c>
      <c r="C1343" s="3">
        <v>0.0</v>
      </c>
      <c r="D1343" s="3">
        <v>0.0</v>
      </c>
      <c r="E1343" s="3" t="s">
        <v>1346</v>
      </c>
      <c r="F1343" s="3" t="str">
        <f>IFERROR(__xludf.DUMMYFUNCTION("GOOGLETRANSLATE(E1343,""nl"",""en"")"),"I'm five chapters later blessed and honestly I still do not understand. I know only what I have heard, by looking at reviews. It is very tiring to listen to as a book. Like you wade through a thick sludge. I stop listening nations look for a book that I h"&amp;"ave to fascinate, I do not get tired, and I just do.")</f>
        <v>I'm five chapters later blessed and honestly I still do not understand. I know only what I have heard, by looking at reviews. It is very tiring to listen to as a book. Like you wade through a thick sludge. I stop listening nations look for a book that I have to fascinate, I do not get tired, and I just do.</v>
      </c>
    </row>
    <row r="1344" ht="15.75" customHeight="1">
      <c r="A1344" s="1">
        <v>1342.0</v>
      </c>
      <c r="B1344" s="3">
        <v>0.0</v>
      </c>
      <c r="C1344" s="3">
        <v>1.0</v>
      </c>
      <c r="D1344" s="3">
        <v>1.0</v>
      </c>
      <c r="E1344" s="3" t="s">
        <v>1347</v>
      </c>
      <c r="F1344" s="3" t="str">
        <f>IFERROR(__xludf.DUMMYFUNCTION("GOOGLETRANSLATE(E1344,""nl"",""en"")"),"Lina seems, as a grown woman, to each other to a job, a car and a friend. The eightieth birthday of her father at the door and helping with the preparations. Her story takes you back to her childhood. She resides with her father after her mother disappear"&amp;"ed from view. Father Hugo has a thriving restaurant and sings his diligently for his audience French chansons.Vader Lina called 'rabbit,' like no other the dishes took good care of her account. Lina is a lot in the kitchen to find and save her father who "&amp;"entertained watching the womenfolk hanging on his every word. They find it dirty but her father is partaker of his sexual escapades (by her stories to diss and laugh about) .You can you ask here or hear it now with paternal education. So you can still ask"&amp;" a lot more if he Lina on her fifteenth house expands and down its plant in a bare room where they for the rest but in need zoeken.Deze choice of father to Lina traumatizing. They are not ready for this and her life begins a path to follow crime. They ste"&amp;"al and when she meets Rick creates a kind of Bonnie &amp; Clyde story. Rick is older and `ontfermt' over her. Together they will commit robberies. Empathy for the victims do not you come on in the story. Lina seems dull aggression and violence because she car"&amp;"ries herself so many of them ... Although they will not be shot she arrested by police after a achtervolging.Rick assumes full responsibility for making Lina gets another chance to make a ` normal 'life to bouwen.Ze returns to her father but really good i"&amp;"s not it. He forbids her to visit Rick in prison what their saddles with a consuming guilt. There piled feelings in Lina who take the upper hand as well as her current boyfriend Dock indicates no further want with her and she can not find her way to her w"&amp;"ork with her colleagues. A `gewoon' life seems to lead, in her case, at least not from the ground can get. It slips through her fingers and comes to a climax with her father ... Justine le Clercq writes succinctly. The story reads smoothly and `maar' hund"&amp;"red fifty-two pages appears between a booklet. But the story is intrusive enough to still enjoy the feeling that you have read a thick book. It proves that the content of a story above the number of pages is!")</f>
        <v>Lina seems, as a grown woman, to each other to a job, a car and a friend. The eightieth birthday of her father at the door and helping with the preparations. Her story takes you back to her childhood. She resides with her father after her mother disappeared from view. Father Hugo has a thriving restaurant and sings his diligently for his audience French chansons.Vader Lina called 'rabbit,' like no other the dishes took good care of her account. Lina is a lot in the kitchen to find and save her father who entertained watching the womenfolk hanging on his every word. They find it dirty but her father is partaker of his sexual escapades (by her stories to diss and laugh about) .You can you ask here or hear it now with paternal education. So you can still ask a lot more if he Lina on her fifteenth house expands and down its plant in a bare room where they for the rest but in need zoeken.Deze choice of father to Lina traumatizing. They are not ready for this and her life begins a path to follow crime. They steal and when she meets Rick creates a kind of Bonnie &amp; Clyde story. Rick is older and `ontfermt' over her. Together they will commit robberies. Empathy for the victims do not you come on in the story. Lina seems dull aggression and violence because she carries herself so many of them ... Although they will not be shot she arrested by police after a achtervolging.Rick assumes full responsibility for making Lina gets another chance to make a ` normal 'life to bouwen.Ze returns to her father but really good is not it. He forbids her to visit Rick in prison what their saddles with a consuming guilt. There piled feelings in Lina who take the upper hand as well as her current boyfriend Dock indicates no further want with her and she can not find her way to her work with her colleagues. A `gewoon' life seems to lead, in her case, at least not from the ground can get. It slips through her fingers and comes to a climax with her father ... Justine le Clercq writes succinctly. The story reads smoothly and `maar' hundred fifty-two pages appears between a booklet. But the story is intrusive enough to still enjoy the feeling that you have read a thick book. It proves that the content of a story above the number of pages is!</v>
      </c>
    </row>
    <row r="1345" ht="15.75" customHeight="1">
      <c r="A1345" s="1">
        <v>1343.0</v>
      </c>
      <c r="B1345" s="3">
        <v>1.0</v>
      </c>
      <c r="C1345" s="3">
        <v>1.0</v>
      </c>
      <c r="D1345" s="3">
        <v>1.0</v>
      </c>
      <c r="E1345" s="3" t="s">
        <v>1348</v>
      </c>
      <c r="F1345" s="3" t="str">
        <f>IFERROR(__xludf.DUMMYFUNCTION("GOOGLETRANSLATE(E1345,""nl"",""en"")"),"Forties Adam Sharp receives an email message on a day of his First Real Love. ""Hi"" is what it says in this message, not much, but enough to put his life on its head. Adam goes in thought back to his time in Australia and thinks about how his life would "&amp;"have looked like the relationship with this Angelina Brown what had become. His current relationship with Claire is far from good, because more slowly contact with Angelina, Adam decides to end his relationship. At that time he is by Angelina and her husb"&amp;"and invited to meet in France a week together on pulling. Is it possible to again fall in love with your first love? And how do you verder.Het Best Adan Sharp is the third book of the Australian Graeme Simsion. Rather Rosie books have already completed an"&amp;" entire fan base. But who as a book is still expected that deceived uit.Overeenkomst is struggling the main character in both books with his relationship with women and you certainly recognize its airy and bright almost cinematic way of writing. But where"&amp;" you laughed frequently at Rosie books aloud, it stays with Adam Sharp at smile.The seems the writer of this book is a more mature way in which he smashed things pass through where you can pause to stand there to think about. Sometimes almost philosophica"&amp;"l: ""Because declared at the same time we meet love, we determined that love to death was recorded."" Additionally, music plays a big role in the book and shows what can do music in different situations even if you there just no words can vinden.Vaak foun"&amp;"d beautiful and well suited to the verhaal.Simsion mentions that the book is also a tribute to the music and musicians who have been so important in the life of my generation. The playlist of the book is well worth the effort to beluisteren.Met Best of Ad"&amp;"am Sharp Simsion shows that he can also write seriously besides humor, and that definitely tastes for more.")</f>
        <v>Forties Adam Sharp receives an email message on a day of his First Real Love. "Hi" is what it says in this message, not much, but enough to put his life on its head. Adam goes in thought back to his time in Australia and thinks about how his life would have looked like the relationship with this Angelina Brown what had become. His current relationship with Claire is far from good, because more slowly contact with Angelina, Adam decides to end his relationship. At that time he is by Angelina and her husband invited to meet in France a week together on pulling. Is it possible to again fall in love with your first love? And how do you verder.Het Best Adan Sharp is the third book of the Australian Graeme Simsion. Rather Rosie books have already completed an entire fan base. But who as a book is still expected that deceived uit.Overeenkomst is struggling the main character in both books with his relationship with women and you certainly recognize its airy and bright almost cinematic way of writing. But where you laughed frequently at Rosie books aloud, it stays with Adam Sharp at smile.The seems the writer of this book is a more mature way in which he smashed things pass through where you can pause to stand there to think about. Sometimes almost philosophical: "Because declared at the same time we meet love, we determined that love to death was recorded." Additionally, music plays a big role in the book and shows what can do music in different situations even if you there just no words can vinden.Vaak found beautiful and well suited to the verhaal.Simsion mentions that the book is also a tribute to the music and musicians who have been so important in the life of my generation. The playlist of the book is well worth the effort to beluisteren.Met Best of Adam Sharp Simsion shows that he can also write seriously besides humor, and that definitely tastes for more.</v>
      </c>
    </row>
    <row r="1346" ht="15.75" customHeight="1">
      <c r="A1346" s="1">
        <v>1344.0</v>
      </c>
      <c r="B1346" s="3">
        <v>1.0</v>
      </c>
      <c r="C1346" s="3">
        <v>1.0</v>
      </c>
      <c r="D1346" s="3">
        <v>1.0</v>
      </c>
      <c r="E1346" s="3" t="s">
        <v>1349</v>
      </c>
      <c r="F1346" s="3" t="str">
        <f>IFERROR(__xludf.DUMMYFUNCTION("GOOGLETRANSLATE(E1346,""nl"",""en"")"),"Vicky Loders ten and lives with her father, mother and two older sisters in a wooded area. At first glance they seem commonplace family, something Vicky really longs to be: commonplace. But Vicky's eldest sister Mitty is mentally retarded, at least, that "&amp;"the people around her said. Vicky here thinks itself very differently. Mitty does not live at home, but resides most of the time in a shelter in Brabant. Loders family regularly visits, visits doing quite prejudice Vicky's eyes in its definition of common"&amp;"place. As time passes, it becomes more and more convinced that Mitty is not really disabled, but just does alsof.Aan through a secretive research, she relies on the so-called questionable experiment of the seventeenth century French philosopher René Desca"&amp;"rtes, Vicky is looking for the truth, which she tries to expose her sister again so they can live at home with the five of us. She is convinced that her sister not 'empty' is inside, but a soul that takes the world in themselves and understand. A soul tha"&amp;"t thinks and therefore exists, but that simply can not find the words to bring out these different impressions. But Vicky understands the world itself actually so good? Can she keep her secret investigation? And will they be able to find the truth about h"&amp;"er sister? The doubt experiment is the debut novel by Carly Wise (1966). Wise actress and theater-maker and is best known for her role in the television Tamar Mendelbaum Divorce. In her debut she let the reader come into contact with the erratic life of a"&amp;" family in which one of the children is mentally retarded. Earlier this year point to let slip in an interview that her eldest sister is also mentally retarded. To what extent her book (part) is autobiographical, is not with certainty say. But she knows V"&amp;"icky life very endearing and often humorous way to convey the lezer.Wijs time immersing the reader into the world of a ten year old girl who is engaged to someone her age with quite complex issues and theories. By her children's eyes we see a world that u"&amp;"nfolds, connects and transforms, where reality and fiction in the course of time get intertwined. Wise has an accessible writing style and ability to put the reader subtly on the wrong track. From small details she managed to get some useful 'bijverhalen'"&amp;" from work, making the book offers several insights and the characters even more to life. Occasionally it is difficult to imagine that hear Vicky philosophical mental concoction with a ten year old girl, but every point places her just in time convincing "&amp;"in her child role. Perhaps brings the realization that this story was written later, when the protagonist is himself mature, this novel in a better perspective. Nevertheless, this debut novel gets the reader thinking and is simultaneously both an ode and "&amp;"elegy on the Cartesian doubt experiment Descartes.")</f>
        <v>Vicky Loders ten and lives with her father, mother and two older sisters in a wooded area. At first glance they seem commonplace family, something Vicky really longs to be: commonplace. But Vicky's eldest sister Mitty is mentally retarded, at least, that the people around her said. Vicky here thinks itself very differently. Mitty does not live at home, but resides most of the time in a shelter in Brabant. Loders family regularly visits, visits doing quite prejudice Vicky's eyes in its definition of commonplace. As time passes, it becomes more and more convinced that Mitty is not really disabled, but just does alsof.Aan through a secretive research, she relies on the so-called questionable experiment of the seventeenth century French philosopher René Descartes, Vicky is looking for the truth, which she tries to expose her sister again so they can live at home with the five of us. She is convinced that her sister not 'empty' is inside, but a soul that takes the world in themselves and understand. A soul that thinks and therefore exists, but that simply can not find the words to bring out these different impressions. But Vicky understands the world itself actually so good? Can she keep her secret investigation? And will they be able to find the truth about her sister? The doubt experiment is the debut novel by Carly Wise (1966). Wise actress and theater-maker and is best known for her role in the television Tamar Mendelbaum Divorce. In her debut she let the reader come into contact with the erratic life of a family in which one of the children is mentally retarded. Earlier this year point to let slip in an interview that her eldest sister is also mentally retarded. To what extent her book (part) is autobiographical, is not with certainty say. But she knows Vicky life very endearing and often humorous way to convey the lezer.Wijs time immersing the reader into the world of a ten year old girl who is engaged to someone her age with quite complex issues and theories. By her children's eyes we see a world that unfolds, connects and transforms, where reality and fiction in the course of time get intertwined. Wise has an accessible writing style and ability to put the reader subtly on the wrong track. From small details she managed to get some useful 'bijverhalen' from work, making the book offers several insights and the characters even more to life. Occasionally it is difficult to imagine that hear Vicky philosophical mental concoction with a ten year old girl, but every point places her just in time convincing in her child role. Perhaps brings the realization that this story was written later, when the protagonist is himself mature, this novel in a better perspective. Nevertheless, this debut novel gets the reader thinking and is simultaneously both an ode and elegy on the Cartesian doubt experiment Descartes.</v>
      </c>
    </row>
    <row r="1347" ht="15.75" customHeight="1">
      <c r="A1347" s="1">
        <v>1345.0</v>
      </c>
      <c r="B1347" s="3">
        <v>1.0</v>
      </c>
      <c r="C1347" s="3">
        <v>0.0</v>
      </c>
      <c r="D1347" s="3">
        <v>1.0</v>
      </c>
      <c r="E1347" s="3" t="s">
        <v>1350</v>
      </c>
      <c r="F1347" s="3" t="str">
        <f>IFERROR(__xludf.DUMMYFUNCTION("GOOGLETRANSLATE(E1347,""nl"",""en"")"),"Rumini is cabin boy, or rather mouse ship, the Wind Queen Captain Bent Brush. He has to clean and do other chores. That's not him, because he wants to experience exciting adventures. That will also happen. It is partly a dragon and against pirates. They a"&amp;"lso search for a hidden treasure. Rumini can indulge. In this first part of a (planned) series happens very much and the reader is always on the ball held by the great children's author avonturen.De Hungarian Judit Berg (* 1975) won this book in 2007, ""I"&amp;"BBY Book of the Year Award. There are also many positive responses from children about the book to find. ""Without Rumini would book world a lot more boring, says Julia Rezessy (10 years) from Budapest example. Quite understandable, because the story is a"&amp;"ppetizing written and read fluently. There are thirty chapters. is a sea chart displayed on the inner side of the cover. This journey of Rumini can follow worden.De outside of the book looks attractive. It promises a kind Jeronimo Stilton be and always ap"&amp;"pealing. Zoltan Nagy's drawings are attractive and are a nice addition to the story. Modern and clear. A little animation-like. This probably is because Nagy has worked extensively in the graphic design of games.Rumini is the protagonist and there is a ki"&amp;"nd of omniscient narrator from where you follow the story. Yet Rumini remains somewhat superficial character: he is always brave, is always full of good ideas ... Children will be able to identify all right with the brave ship mouse. there also is a lot o"&amp;"f dialogue, so that the story loopt.'Kijk raft out of the water! ""Baliko exclaimed. ""Did I not say it, Rumini? 'But there will be, as the story progresses, in adults which rising frustration with the language and the story. The translation of Frans van "&amp;"Nes is not guilty here; it is the story itself. Sentence Cuts like ""he said dejectedly,"" ""Baliko noted '' he asked worried"", ""abhors Roeland 'quickly tegenstaan.Door the mouse element, the type of drawings and the storyline is Rumini and Wind Queen s"&amp;"ent a copy of the famous Jeronimo Stilton stories. Children from around 8-10 years will correct these elements is a wonderful book. It works as a reading promotion again very good. And that's what matters. But quality must also count and here is a low lev"&amp;"el.")</f>
        <v>Rumini is cabin boy, or rather mouse ship, the Wind Queen Captain Bent Brush. He has to clean and do other chores. That's not him, because he wants to experience exciting adventures. That will also happen. It is partly a dragon and against pirates. They also search for a hidden treasure. Rumini can indulge. In this first part of a (planned) series happens very much and the reader is always on the ball held by the great children's author avonturen.De Hungarian Judit Berg (* 1975) won this book in 2007, "IBBY Book of the Year Award. There are also many positive responses from children about the book to find. "Without Rumini would book world a lot more boring, says Julia Rezessy (10 years) from Budapest example. Quite understandable, because the story is appetizing written and read fluently. There are thirty chapters. is a sea chart displayed on the inner side of the cover. This journey of Rumini can follow worden.De outside of the book looks attractive. It promises a kind Jeronimo Stilton be and always appealing. Zoltan Nagy's drawings are attractive and are a nice addition to the story. Modern and clear. A little animation-like. This probably is because Nagy has worked extensively in the graphic design of games.Rumini is the protagonist and there is a kind of omniscient narrator from where you follow the story. Yet Rumini remains somewhat superficial character: he is always brave, is always full of good ideas ... Children will be able to identify all right with the brave ship mouse. there also is a lot of dialogue, so that the story loopt.'Kijk raft out of the water! "Baliko exclaimed. "Did I not say it, Rumini? 'But there will be, as the story progresses, in adults which rising frustration with the language and the story. The translation of Frans van Nes is not guilty here; it is the story itself. Sentence Cuts like "he said dejectedly," "Baliko noted '' he asked worried", "abhors Roeland 'quickly tegenstaan.Door the mouse element, the type of drawings and the storyline is Rumini and Wind Queen sent a copy of the famous Jeronimo Stilton stories. Children from around 8-10 years will correct these elements is a wonderful book. It works as a reading promotion again very good. And that's what matters. But quality must also count and here is a low level.</v>
      </c>
    </row>
    <row r="1348" ht="15.75" customHeight="1">
      <c r="A1348" s="1">
        <v>1346.0</v>
      </c>
      <c r="B1348" s="3">
        <v>1.0</v>
      </c>
      <c r="C1348" s="3">
        <v>1.0</v>
      </c>
      <c r="D1348" s="3">
        <v>1.0</v>
      </c>
      <c r="E1348" s="3" t="s">
        <v>1351</v>
      </c>
      <c r="F1348" s="3" t="str">
        <f>IFERROR(__xludf.DUMMYFUNCTION("GOOGLETRANSLATE(E1348,""nl"",""en"")"),"Wow, what an amazing gift cover! Speaking directly! The grace of prima ballerina but a hitch in it, like a scratched LP which wordt.Mijn curiosity is aroused! The book is about Nikolai and Mischa, a famous couple in the world of ballet. Not only on the st"&amp;"age they are a couple, also in everyday leven.Ze are married and have two children, Natalia and Gregory. But Natalya is in an accident killed gekomen.In the beginning of the book we find Mischa in a hospital. She has severe burns and the question is wheth"&amp;"er they will recover. She keeps track of high and low volume that is Nikolaj's fault; he wanted to murder her because she wanted him scheiden.Een few rooms away is Nikolaj, even with burns, and he tells the exact same story ... but omgekeerd.Lees more: ht"&amp;"tp://www.watiknouvind.com/2018/ 08 / what-me-now-think-of-spark-of-anita.html")</f>
        <v>Wow, what an amazing gift cover! Speaking directly! The grace of prima ballerina but a hitch in it, like a scratched LP which wordt.Mijn curiosity is aroused! The book is about Nikolai and Mischa, a famous couple in the world of ballet. Not only on the stage they are a couple, also in everyday leven.Ze are married and have two children, Natalia and Gregory. But Natalya is in an accident killed gekomen.In the beginning of the book we find Mischa in a hospital. She has severe burns and the question is whether they will recover. She keeps track of high and low volume that is Nikolaj's fault; he wanted to murder her because she wanted him scheiden.Een few rooms away is Nikolaj, even with burns, and he tells the exact same story ... but omgekeerd.Lees more: http://www.watiknouvind.com/2018/ 08 / what-me-now-think-of-spark-of-anita.html</v>
      </c>
    </row>
    <row r="1349" ht="15.75" customHeight="1">
      <c r="A1349" s="1">
        <v>1347.0</v>
      </c>
      <c r="B1349" s="3">
        <v>0.0</v>
      </c>
      <c r="C1349" s="3">
        <v>1.0</v>
      </c>
      <c r="D1349" s="3">
        <v>1.0</v>
      </c>
      <c r="E1349" s="3" t="s">
        <v>1352</v>
      </c>
      <c r="F1349" s="3" t="str">
        <f>IFERROR(__xludf.DUMMYFUNCTION("GOOGLETRANSLATE(E1349,""nl"",""en"")"),"After years of herself as a reviewer for Crimezone and Ezzulia had deposited in suspense novels, Kim Moelands the writer pilot flame started getting brighter burning. After the poignant autobiographical novel Breathless, she debuted in 2010 finally in her"&amp;" favorite genre of the thriller Helpless. A nice effort, it must be said, but more than that it was not in all honesty. While Moelands worked on Floor X, her second thriller, she moved to another publisher. Therefore, the medical thriller appeared much la"&amp;"ter than originally planned, until late 2012, by A. W. Bruna. It was better together than her debut thriller. It was also much better received by readers. But really my seat, I was not blown, the story remained in my eyes too small, too thinly maybe. They"&amp;" probably thought that myself, because for her third she has drawn much less chase by the time factor, and so is almost two and a half years between thriller and two drie.Met this third Kim Moelands really makes a new start in the genre, because if we are"&amp;" to believe the earlier announcements, this is the first part of a series of seven books will bestaan.In the woman in the mirror we meet detective Tess Westerhout of the Utrecht police. She has been on the type of rough diamond, white pit. Tasty headstron"&amp;"g, but not without some human traits. Tess is part of the Heavy Crimes Team and as such they are involved in an extortion case by a food manufacturer. Soon is a first victim and brings its research on the trail of an old case, which they should feel a con"&amp;"victed felon to the tooth. A meeting which opens literally a gevalletje Hannibal Lector. To make matters worse works Tess' teenage son himself into trouble and he therefore brings her into trouble. It brings a big secret to the surface more than fifteen y"&amp;"ears was hidden gebleven.Kim Moelands pulls everything, but actually all the stops, resulting in a page turner with a vengeance. The plot is well thought, exciting and has some nice surprises. An excellent thriller in the tradition of authors like Patrici"&amp;"a Cornwell and Alex Kava.Dat they are for the woman in the mirror was inspired by the great classics of the thriller genre, including Silence of the Lambs, is obvious. This is perhaps not particularly original, but done in a way that admiration harvest. Y"&amp;"ou may wonder why not Dutch thriller writers dare to look off the trick of the great American writers. Moelands shows that it can and knows its own - Dutch - turn without giving off the road to vliegen.Met the impulsiveness of Tess, the peculiarities of p"&amp;"olice Lammers, the stability of her husband Marc, the spiritual support of family friend Antoine the dangerous games of creep Charlie and a handful of other interesting characters, all the ingredients for a long-running thriller series present. Loose wire"&amp;"s care of the rest: the need for a speedy vervolg.De woman in the mirror reveals that Moelands is ready for prime time and proves once more that publishers sometimes something must have more patience than one or two books a author bring out the paint.")</f>
        <v>After years of herself as a reviewer for Crimezone and Ezzulia had deposited in suspense novels, Kim Moelands the writer pilot flame started getting brighter burning. After the poignant autobiographical novel Breathless, she debuted in 2010 finally in her favorite genre of the thriller Helpless. A nice effort, it must be said, but more than that it was not in all honesty. While Moelands worked on Floor X, her second thriller, she moved to another publisher. Therefore, the medical thriller appeared much later than originally planned, until late 2012, by A. W. Bruna. It was better together than her debut thriller. It was also much better received by readers. But really my seat, I was not blown, the story remained in my eyes too small, too thinly maybe. They probably thought that myself, because for her third she has drawn much less chase by the time factor, and so is almost two and a half years between thriller and two drie.Met this third Kim Moelands really makes a new start in the genre, because if we are to believe the earlier announcements, this is the first part of a series of seven books will bestaan.In the woman in the mirror we meet detective Tess Westerhout of the Utrecht police. She has been on the type of rough diamond, white pit. Tasty headstrong, but not without some human traits. Tess is part of the Heavy Crimes Team and as such they are involved in an extortion case by a food manufacturer. Soon is a first victim and brings its research on the trail of an old case, which they should feel a convicted felon to the tooth. A meeting which opens literally a gevalletje Hannibal Lector. To make matters worse works Tess' teenage son himself into trouble and he therefore brings her into trouble. It brings a big secret to the surface more than fifteen years was hidden gebleven.Kim Moelands pulls everything, but actually all the stops, resulting in a page turner with a vengeance. The plot is well thought, exciting and has some nice surprises. An excellent thriller in the tradition of authors like Patricia Cornwell and Alex Kava.Dat they are for the woman in the mirror was inspired by the great classics of the thriller genre, including Silence of the Lambs, is obvious. This is perhaps not particularly original, but done in a way that admiration harvest. You may wonder why not Dutch thriller writers dare to look off the trick of the great American writers. Moelands shows that it can and knows its own - Dutch - turn without giving off the road to vliegen.Met the impulsiveness of Tess, the peculiarities of police Lammers, the stability of her husband Marc, the spiritual support of family friend Antoine the dangerous games of creep Charlie and a handful of other interesting characters, all the ingredients for a long-running thriller series present. Loose wires care of the rest: the need for a speedy vervolg.De woman in the mirror reveals that Moelands is ready for prime time and proves once more that publishers sometimes something must have more patience than one or two books a author bring out the paint.</v>
      </c>
    </row>
    <row r="1350" ht="15.75" customHeight="1">
      <c r="A1350" s="1">
        <v>1348.0</v>
      </c>
      <c r="B1350" s="3">
        <v>0.0</v>
      </c>
      <c r="C1350" s="3">
        <v>1.0</v>
      </c>
      <c r="D1350" s="3">
        <v>1.0</v>
      </c>
      <c r="E1350" s="3" t="s">
        <v>1353</v>
      </c>
      <c r="F1350" s="3" t="str">
        <f>IFERROR(__xludf.DUMMYFUNCTION("GOOGLETRANSLATE(E1350,""nl"",""en"")"),"During the last year of high school students were Amanda and Dawson in love with each other. Although they were absolute opposites that of social class, seemed their love stronger than steel. However, the pair was torn apart, so that their lives were re-d"&amp;"riven in opposite directions. As their former mentor dies twenty-five years later, Amanda and Dawson return to the Oriental village for burial. However, mentor Tuck buried. He does have a number of orders for Amanda and Dawson left, where they pick up bot"&amp;"h fine and painful memories. Together they try to find out whether their lost love is strong enough to draaienYes back the past! Also ""The Best of Me"" puts you in the nice atmosphere that Sparks can make magic out of his pen. Imagine yourself in an Amer"&amp;"ican town in which opposites are the decor and love the characters. As so often in Sparks' book is the story super cliché, with some unexpected pacemakers reaching the path of the characters. It's a good thing Tuck, the mentor Amanda and Dawson is decease"&amp;"d, for this creates extra diepgang.Gelukkig Sparks has there always ensure that it is not too sugary, because he has a lot of care violent scenes. It brings another dimension that hijackers are on the coast, ie: the Dawson family through and through bad. "&amp;"They are bad for others, bad for Dawson and bad for Amanda. There is constant danger in the air and everyone should be wary. This provides the necessary spanning.Het is nice for a change, but also the diversity of the plot that there are time jumps. It al"&amp;"ternates between the adult and Amanda Dawson and students. It is interspersed between the perspectives of Amanda and perspectives of Dawson. Here and there a part from the viewpoint of another geschreven.Helaas seems to end rather volatile tinkered togeth"&amp;"er and comes out as a quick plot twist. It's a little crazy and makes the plot under. It is too fast, too abruptly and not sufficiently supported. But it tends to be an insufficient justification, because it just happens too suddenly. It is unfortunate th"&amp;"at this happens so suddenly, because at this moment it does not seem at the bigger picture to passen.Hoewel Sparks all the tricks of the trade and has mastered is ""The Best of Me"" still not his best work. If you have other books should compare this stor"&amp;"y, this story does not end up in the top three. 'The Longest Ride, """" The Notebook ""and"" The Last Song ""is still more special and original. These top-3 hit the reader more and more care for small pools behind your eyelids. ""The Best of Me"" will not"&amp;" cause this. Perhaps this has to do also with the fast end, because this is the time to release the emotional low, but it is overshadowed by the speed at which it comes.")</f>
        <v>During the last year of high school students were Amanda and Dawson in love with each other. Although they were absolute opposites that of social class, seemed their love stronger than steel. However, the pair was torn apart, so that their lives were re-driven in opposite directions. As their former mentor dies twenty-five years later, Amanda and Dawson return to the Oriental village for burial. However, mentor Tuck buried. He does have a number of orders for Amanda and Dawson left, where they pick up both fine and painful memories. Together they try to find out whether their lost love is strong enough to draaienYes back the past! Also "The Best of Me" puts you in the nice atmosphere that Sparks can make magic out of his pen. Imagine yourself in an American town in which opposites are the decor and love the characters. As so often in Sparks' book is the story super cliché, with some unexpected pacemakers reaching the path of the characters. It's a good thing Tuck, the mentor Amanda and Dawson is deceased, for this creates extra diepgang.Gelukkig Sparks has there always ensure that it is not too sugary, because he has a lot of care violent scenes. It brings another dimension that hijackers are on the coast, ie: the Dawson family through and through bad. They are bad for others, bad for Dawson and bad for Amanda. There is constant danger in the air and everyone should be wary. This provides the necessary spanning.Het is nice for a change, but also the diversity of the plot that there are time jumps. It alternates between the adult and Amanda Dawson and students. It is interspersed between the perspectives of Amanda and perspectives of Dawson. Here and there a part from the viewpoint of another geschreven.Helaas seems to end rather volatile tinkered together and comes out as a quick plot twist. It's a little crazy and makes the plot under. It is too fast, too abruptly and not sufficiently supported. But it tends to be an insufficient justification, because it just happens too suddenly. It is unfortunate that this happens so suddenly, because at this moment it does not seem at the bigger picture to passen.Hoewel Sparks all the tricks of the trade and has mastered is "The Best of Me" still not his best work. If you have other books should compare this story, this story does not end up in the top three. 'The Longest Ride, "" The Notebook "and" The Last Song "is still more special and original. These top-3 hit the reader more and more care for small pools behind your eyelids. "The Best of Me" will not cause this. Perhaps this has to do also with the fast end, because this is the time to release the emotional low, but it is overshadowed by the speed at which it comes.</v>
      </c>
    </row>
    <row r="1351" ht="15.75" customHeight="1">
      <c r="A1351" s="1">
        <v>1349.0</v>
      </c>
      <c r="B1351" s="3">
        <v>0.0</v>
      </c>
      <c r="C1351" s="3">
        <v>0.0</v>
      </c>
      <c r="D1351" s="3">
        <v>0.0</v>
      </c>
      <c r="E1351" s="3" t="s">
        <v>1354</v>
      </c>
      <c r="F1351" s="3" t="str">
        <f>IFERROR(__xludf.DUMMYFUNCTION("GOOGLETRANSLATE(E1351,""nl"",""en"")"),"The Da Vinci Code is an extremely exciting story, but Dan Brown is not honest when he says that all descriptions of artwork, architecture, documents in the book are true. In fact, says so full of mistakes in these areas. It is fine that the author himself"&amp;" of anything and everything thinks, but not pretend that everything is accurate. I have written an extensive review that many of Brown's failures are listed. The review is available at http://www.DeDaVinciCode.TK")</f>
        <v>The Da Vinci Code is an extremely exciting story, but Dan Brown is not honest when he says that all descriptions of artwork, architecture, documents in the book are true. In fact, says so full of mistakes in these areas. It is fine that the author himself of anything and everything thinks, but not pretend that everything is accurate. I have written an extensive review that many of Brown's failures are listed. The review is available at http://www.DeDaVinciCode.TK</v>
      </c>
    </row>
    <row r="1352" ht="15.75" customHeight="1">
      <c r="A1352" s="1">
        <v>1350.0</v>
      </c>
      <c r="B1352" s="3">
        <v>1.0</v>
      </c>
      <c r="C1352" s="3">
        <v>1.0</v>
      </c>
      <c r="D1352" s="3">
        <v>1.0</v>
      </c>
      <c r="E1352" s="3" t="s">
        <v>1355</v>
      </c>
      <c r="F1352" s="3" t="str">
        <f>IFERROR(__xludf.DUMMYFUNCTION("GOOGLETRANSLATE(E1352,""nl"",""en"")"),"After recently last Dorrestein (Saving Angel) and having read two very dynamic Hebban reading clubs, my interest Dorrestein it has been in revival mode, an old woman from her hand (Heart of Stone 1998). And also because of the special interview with VPRO "&amp;"book Carolina Lo Galbo with the writer about including her desperate health situation, its very creative writer, her last two books written after her writer's block, I decided Weerwater to read because it referred repeatedly werd.Weerwater was purified by"&amp;" RD seen as key novel for lifting the blockade which lasted a few years and I, as a fan of the first hour, this book, I immediately felt guilty not to have read, or have in my possession. On my Dorrestein board adorn 19 of her 19 novels all have in common"&amp;" that there is no Dorrestein (head) role. That was, unconsciously I suspect, the reason why I Weerwater have not bought in 2015. And the second reason: I was also not impressed by the new town Almere ""which you would not be dead yet found ..."" according"&amp;" to the general opinion. Although, I'm like Renate Dorrestein also older than the oldest stone in Almere ... And even Renate wrote a book about it, although invited, then I read that right ?! Netherlands will be wiped off the map and the choice of Almere "&amp;"is the only city to survive. Why? And manage that? Well, I've read Weerwater. R.D. is a kind of evangelist she has her (ge) notebooks via Weerwater, hopefully controlled by the fog bank over to the other world, the resurrection of Almere with all the litt"&amp;"le ""well"" and the awful ""woe"" is spelled out and through the bottle mail. But that other world there? Is there an escape from Almere possible? Or Dex and Ally the new Adam and Eve of the new Almere world Previously ... .Share I - august - The fog bank"&amp;" just does Renate Dorrestein settled in offered by the Municipality of glass cube (a real see-through property so) in the neighborhood "" fantasy ""(how appropriate!) close to the white beaches of the Weerwater, the central city lake or breaks a huge unpr"&amp;"edicted storm August release which creates a lot of inconvenience and enormous damage. The next morning the sun shines again. It is unusually hot and while Renate goes to work and a new file ""Almere"" to create her laptop she hears something crazy. A thi"&amp;"n ""PING"" so pervasive that they Hours later a ringing in her ears. The light is pale yellow and it's a short time scorching hot. There's been a major disaster. No phone, no internet, radio, TV more. Short circuit? No. Almere is enclosed by a ring sinist"&amp;"er of fog which locks the city as a city medieval wall. The people fleeing disappear into the fog and do not come back. Widespread panic and chaos. All Almeerders get lost relatives who were on vacation or working elsewhere. There is no more complete fami"&amp;"ly. Many women and almost no men ... Yes, surely in the Penitentiary (P. I.), also Almere Within genoemd.Er die many people, pregnant women, the sick, infants, elderly, orphaned children, all succumbing to dehydration effects by diarrhea. Drugs run out, n"&amp;"o more drinking water, etc. Everything sticks and stinks. Thick dung flies and mosquitoes everywhere. It is looted and robbed. It is time for a good organization set up to get going again the city. Consultation crisis and there is a solution ... Surprisin"&amp;"g! In the absence of normal family does one ""Immediate Families"" form with the clan heads .... The least dangerous prisoners! Unbelievable devised ingenious! The most serious detainees have been broken out and settle on the outskirts of Almere in the ne"&amp;"ver completed (faith) Castle. They are sometimes a few women ""fetch"". There are in this book villains and super villains and lots of women who apparently have nothing to say. Many male egos. In Renate is still listened at first, but ultimately no more, "&amp;"she's too old. The main cons that clan head are: Sidney (Buttercup) Blijtschap, a giant brain. Another is Aktan (Burr) Ilyas, a former art historian and master forger and opjutter. But there is also an example (not active) pedophile get names of plants in"&amp;" the ordinary schurken.De families. Funny found. Renate Burr Dorrestein, Jacob Rape Crib (the warden), Bianca Ramson Ruwiel (of the prison restaurant) Safae Buttercup Lazaar (a Muslim from the shawarma tent), the beautiful, blonde Dennis Rape Cardoons, wa"&amp;"shed up on the day of the storm that his childhood trauma (the son of a suicide) must try to overwinnen.Nog a surprising solution of the new city council to bite knots lottery Three years later - part II and III - the arrival of the child - the third lott"&amp;"ery little change. What more jealousy and hatred ... There is only one child (Dex) that everyone idolized. Despite frantic efforts, no babies are born more pictures with the remaining Almere ""stallions"". And then there is momentum in the story because a"&amp;" baby washes in a barrel, as Moses in the basket. It's a girl (!) And they called Ally. Where does she come from? Who is the mother? She comes from outside Almere? Would there still be a hole somewhere in the fog? Massively built one raft to flee. But whe"&amp;"re is the hole? is the draw who first goes through the alleged gap. No, no Renate! Who writes that remains. And they succeeded? What is needed to get out of this isolation, to create a new world? A new creation story? See my third paragraph. Dex and Ally?"&amp;" This whole story a repetition of moves? Was it for expulsion at the end of Chapter One, Part I? Tolstoy quote: ""From what I understand, I understand only because I love."" Must be all be explained? ""Will it matter in Almere babies are born again as peo"&amp;"ple just fall in love?"" as nepnichtje Alice sighs .Share IV - The open end of an impermeable and hermetically sealed, closed wereldHet latter part of the last sentence of Almeres city writer Renate Dorrestein about the wonderful history of Almere, reads:"&amp;" ""(...) Almere is a city where earlier one found dead wanted to be, but who survived everything so far. ""My conclusion why survive? I recommend reading this book itself. I gave four stars. Actually 3.5 ... I still missed a bit of the familiar, a bit nas"&amp;"ty Arid Steinse humor. A good dose of gallows humor had certainly been in place. The sentimental thing with the handkerchief of Martin I did not really belong to my performance as I have of our national feminist R.D.Maar opposite are the surprising, unpre"&amp;"dictable twists in the plot that put the reader on the wrong track; and you think to fill, but still always been different again. And there was an overdose of mythological and religious references. Perhaps need again for a creation story ...?! For me Rena"&amp;"te Dorrestein has public opinion on Almere know to bend. A new Almere geboren.Zeist, January 1 2018Wil van Basten-Malipaard Cross 430 issued in cooperation with Publisher Podium - © 2015")</f>
        <v>After recently last Dorrestein (Saving Angel) and having read two very dynamic Hebban reading clubs, my interest Dorrestein it has been in revival mode, an old woman from her hand (Heart of Stone 1998). And also because of the special interview with VPRO book Carolina Lo Galbo with the writer about including her desperate health situation, its very creative writer, her last two books written after her writer's block, I decided Weerwater to read because it referred repeatedly werd.Weerwater was purified by RD seen as key novel for lifting the blockade which lasted a few years and I, as a fan of the first hour, this book, I immediately felt guilty not to have read, or have in my possession. On my Dorrestein board adorn 19 of her 19 novels all have in common that there is no Dorrestein (head) role. That was, unconsciously I suspect, the reason why I Weerwater have not bought in 2015. And the second reason: I was also not impressed by the new town Almere "which you would not be dead yet found ..." according to the general opinion. Although, I'm like Renate Dorrestein also older than the oldest stone in Almere ... And even Renate wrote a book about it, although invited, then I read that right ?! Netherlands will be wiped off the map and the choice of Almere is the only city to survive. Why? And manage that? Well, I've read Weerwater. R.D. is a kind of evangelist she has her (ge) notebooks via Weerwater, hopefully controlled by the fog bank over to the other world, the resurrection of Almere with all the little "well" and the awful "woe" is spelled out and through the bottle mail. But that other world there? Is there an escape from Almere possible? Or Dex and Ally the new Adam and Eve of the new Almere world Previously ... .Share I - august - The fog bank just does Renate Dorrestein settled in offered by the Municipality of glass cube (a real see-through property so) in the neighborhood " fantasy "(how appropriate!) close to the white beaches of the Weerwater, the central city lake or breaks a huge unpredicted storm August release which creates a lot of inconvenience and enormous damage. The next morning the sun shines again. It is unusually hot and while Renate goes to work and a new file "Almere" to create her laptop she hears something crazy. A thin "PING" so pervasive that they Hours later a ringing in her ears. The light is pale yellow and it's a short time scorching hot. There's been a major disaster. No phone, no internet, radio, TV more. Short circuit? No. Almere is enclosed by a ring sinister of fog which locks the city as a city medieval wall. The people fleeing disappear into the fog and do not come back. Widespread panic and chaos. All Almeerders get lost relatives who were on vacation or working elsewhere. There is no more complete family. Many women and almost no men ... Yes, surely in the Penitentiary (P. I.), also Almere Within genoemd.Er die many people, pregnant women, the sick, infants, elderly, orphaned children, all succumbing to dehydration effects by diarrhea. Drugs run out, no more drinking water, etc. Everything sticks and stinks. Thick dung flies and mosquitoes everywhere. It is looted and robbed. It is time for a good organization set up to get going again the city. Consultation crisis and there is a solution ... Surprising! In the absence of normal family does one "Immediate Families" form with the clan heads .... The least dangerous prisoners! Unbelievable devised ingenious! The most serious detainees have been broken out and settle on the outskirts of Almere in the never completed (faith) Castle. They are sometimes a few women "fetch". There are in this book villains and super villains and lots of women who apparently have nothing to say. Many male egos. In Renate is still listened at first, but ultimately no more, she's too old. The main cons that clan head are: Sidney (Buttercup) Blijtschap, a giant brain. Another is Aktan (Burr) Ilyas, a former art historian and master forger and opjutter. But there is also an example (not active) pedophile get names of plants in the ordinary schurken.De families. Funny found. Renate Burr Dorrestein, Jacob Rape Crib (the warden), Bianca Ramson Ruwiel (of the prison restaurant) Safae Buttercup Lazaar (a Muslim from the shawarma tent), the beautiful, blonde Dennis Rape Cardoons, washed up on the day of the storm that his childhood trauma (the son of a suicide) must try to overwinnen.Nog a surprising solution of the new city council to bite knots lottery Three years later - part II and III - the arrival of the child - the third lottery little change. What more jealousy and hatred ... There is only one child (Dex) that everyone idolized. Despite frantic efforts, no babies are born more pictures with the remaining Almere "stallions". And then there is momentum in the story because a baby washes in a barrel, as Moses in the basket. It's a girl (!) And they called Ally. Where does she come from? Who is the mother? She comes from outside Almere? Would there still be a hole somewhere in the fog? Massively built one raft to flee. But where is the hole? is the draw who first goes through the alleged gap. No, no Renate! Who writes that remains. And they succeeded? What is needed to get out of this isolation, to create a new world? A new creation story? See my third paragraph. Dex and Ally? This whole story a repetition of moves? Was it for expulsion at the end of Chapter One, Part I? Tolstoy quote: "From what I understand, I understand only because I love." Must be all be explained? "Will it matter in Almere babies are born again as people just fall in love?" as nepnichtje Alice sighs .Share IV - The open end of an impermeable and hermetically sealed, closed wereldHet latter part of the last sentence of Almeres city writer Renate Dorrestein about the wonderful history of Almere, reads: "(...) Almere is a city where earlier one found dead wanted to be, but who survived everything so far. "My conclusion why survive? I recommend reading this book itself. I gave four stars. Actually 3.5 ... I still missed a bit of the familiar, a bit nasty Arid Steinse humor. A good dose of gallows humor had certainly been in place. The sentimental thing with the handkerchief of Martin I did not really belong to my performance as I have of our national feminist R.D.Maar opposite are the surprising, unpredictable twists in the plot that put the reader on the wrong track; and you think to fill, but still always been different again. And there was an overdose of mythological and religious references. Perhaps need again for a creation story ...?! For me Renate Dorrestein has public opinion on Almere know to bend. A new Almere geboren.Zeist, January 1 2018Wil van Basten-Malipaard Cross 430 issued in cooperation with Publisher Podium - © 2015</v>
      </c>
    </row>
    <row r="1353" ht="15.75" customHeight="1">
      <c r="A1353" s="1">
        <v>1351.0</v>
      </c>
      <c r="B1353" s="3">
        <v>1.0</v>
      </c>
      <c r="C1353" s="3">
        <v>0.0</v>
      </c>
      <c r="D1353" s="3">
        <v>1.0</v>
      </c>
      <c r="E1353" s="3" t="s">
        <v>1356</v>
      </c>
      <c r="F1353" s="3" t="str">
        <f>IFERROR(__xludf.DUMMYFUNCTION("GOOGLETRANSLATE(E1353,""nl"",""en"")"),"Have read this book for Hebban, still thanks, had never read anything by her so expect a nice Feel Good book in hands on hebben.Wat also did, but I bugged me the recurrent (touch of eroticism ) I think I too old for geworden.Maar have fun girlfriends who "&amp;"these books do like it, so that's where the good book terecht.Nogmaals thanks Hebban and Summer Keuning that I should read this book. Now I know this kind of genre not have lezen.Maar me better to keep my genre Thrillers and real Feelgood.")</f>
        <v>Have read this book for Hebban, still thanks, had never read anything by her so expect a nice Feel Good book in hands on hebben.Wat also did, but I bugged me the recurrent (touch of eroticism ) I think I too old for geworden.Maar have fun girlfriends who these books do like it, so that's where the good book terecht.Nogmaals thanks Hebban and Summer Keuning that I should read this book. Now I know this kind of genre not have lezen.Maar me better to keep my genre Thrillers and real Feelgood.</v>
      </c>
    </row>
    <row r="1354" ht="15.75" customHeight="1">
      <c r="A1354" s="1">
        <v>1352.0</v>
      </c>
      <c r="B1354" s="3">
        <v>0.0</v>
      </c>
      <c r="C1354" s="3">
        <v>0.0</v>
      </c>
      <c r="D1354" s="3">
        <v>0.0</v>
      </c>
      <c r="E1354" s="3" t="s">
        <v>1357</v>
      </c>
      <c r="F1354" s="3" t="str">
        <f>IFERROR(__xludf.DUMMYFUNCTION("GOOGLETRANSLATE(E1354,""nl"",""en"")"),"Once wrote in a blog, but never placed in the comments, so I do it yet: 26-02-2009 at 17: 52: 47Het dinerheb me out. And it was a long ride of 300 pages. If the book by somebody other than Herman Koch (Jiskefet) was written, it would have received such ra"&amp;"ve reviews? I had a lot of appetite for the book, began to pull on the starter, for the main course I was looking forward already to the dessert, digestif me was actually something too much, but after paying the bill, I was unfortunately with indigestion "&amp;"home.")</f>
        <v>Once wrote in a blog, but never placed in the comments, so I do it yet: 26-02-2009 at 17: 52: 47Het dinerheb me out. And it was a long ride of 300 pages. If the book by somebody other than Herman Koch (Jiskefet) was written, it would have received such rave reviews? I had a lot of appetite for the book, began to pull on the starter, for the main course I was looking forward already to the dessert, digestif me was actually something too much, but after paying the bill, I was unfortunately with indigestion home.</v>
      </c>
    </row>
    <row r="1355" ht="15.75" customHeight="1">
      <c r="A1355" s="1">
        <v>1353.0</v>
      </c>
      <c r="B1355" s="3">
        <v>0.0</v>
      </c>
      <c r="C1355" s="3">
        <v>1.0</v>
      </c>
      <c r="D1355" s="3">
        <v>1.0</v>
      </c>
      <c r="E1355" s="3" t="s">
        <v>1358</v>
      </c>
      <c r="F1355" s="3" t="str">
        <f>IFERROR(__xludf.DUMMYFUNCTION("GOOGLETRANSLATE(E1355,""nl"",""en"")"),"'Montana', the acclaimed debut novel and -bekroonde Smith in 2014. Henderson was also Deniz Kuypers NRC raved about this book and gave the location four stars. The book is populated by crack addict mothers, fathers and dysfunctional anarchist well-meaning"&amp;" social romme boot. Central to the 'Werdegang' social worker Pete Snow that should see his own family disintegrates face. Professional and private lives are threatened by a failure to run out. Lots and lots of misery, in a stunning, but indifferent landsc"&amp;"ape. Scribe multilingualism and storytelling keep the book for a literary implosion.")</f>
        <v>'Montana', the acclaimed debut novel and -bekroonde Smith in 2014. Henderson was also Deniz Kuypers NRC raved about this book and gave the location four stars. The book is populated by crack addict mothers, fathers and dysfunctional anarchist well-meaning social romme boot. Central to the 'Werdegang' social worker Pete Snow that should see his own family disintegrates face. Professional and private lives are threatened by a failure to run out. Lots and lots of misery, in a stunning, but indifferent landscape. Scribe multilingualism and storytelling keep the book for a literary implosion.</v>
      </c>
    </row>
    <row r="1356" ht="15.75" customHeight="1">
      <c r="A1356" s="1">
        <v>1354.0</v>
      </c>
      <c r="B1356" s="3">
        <v>0.0</v>
      </c>
      <c r="C1356" s="3">
        <v>0.0</v>
      </c>
      <c r="D1356" s="3">
        <v>0.0</v>
      </c>
      <c r="E1356" s="3" t="s">
        <v>1359</v>
      </c>
      <c r="F1356" s="3" t="str">
        <f>IFERROR(__xludf.DUMMYFUNCTION("GOOGLETRANSLATE(E1356,""nl"",""en"")"),"Reading is my big addiction but this book I just loved not full. I have come to page 100 and decided when to stop. The story is about a zombie named R. fall in love with a living girl. It's a boring story and maybe the stress but I still managed not simpl"&amp;"y to continue reading. Sorry, I did my best ...")</f>
        <v>Reading is my big addiction but this book I just loved not full. I have come to page 100 and decided when to stop. The story is about a zombie named R. fall in love with a living girl. It's a boring story and maybe the stress but I still managed not simply to continue reading. Sorry, I did my best ...</v>
      </c>
    </row>
    <row r="1357" ht="15.75" customHeight="1">
      <c r="A1357" s="1">
        <v>1355.0</v>
      </c>
      <c r="B1357" s="3">
        <v>0.0</v>
      </c>
      <c r="C1357" s="3">
        <v>0.0</v>
      </c>
      <c r="D1357" s="3">
        <v>0.0</v>
      </c>
      <c r="E1357" s="3" t="s">
        <v>1360</v>
      </c>
      <c r="F1357" s="3" t="str">
        <f>IFERROR(__xludf.DUMMYFUNCTION("GOOGLETRANSLATE(E1357,""nl"",""en"")"),"What a disappointment. No Grisham just as we are: no thriller content, much padding with useless city descriptions and disturbing translations from Italian. Grisham seems to me still at best lawyers in thrillers.")</f>
        <v>What a disappointment. No Grisham just as we are: no thriller content, much padding with useless city descriptions and disturbing translations from Italian. Grisham seems to me still at best lawyers in thrillers.</v>
      </c>
    </row>
    <row r="1358" ht="15.75" customHeight="1">
      <c r="A1358" s="1">
        <v>1356.0</v>
      </c>
      <c r="B1358" s="3">
        <v>0.0</v>
      </c>
      <c r="C1358" s="3">
        <v>0.0</v>
      </c>
      <c r="D1358" s="3">
        <v>0.0</v>
      </c>
      <c r="E1358" s="3" t="s">
        <v>1361</v>
      </c>
      <c r="F1358" s="3" t="str">
        <f>IFERROR(__xludf.DUMMYFUNCTION("GOOGLETRANSLATE(E1358,""nl"",""en"")"),"""I took care of the gaps in the lives of others, living as a resident assistant. I cultivated a civilized invisibility sexless clothes, my face sympathetic, inscrutable expression of a garden ornament. ""(P.8) Thus defines first-person narrator Evie Boyd"&amp;" herself and her life in the first novel Girls of the American writer Emma Cline. It sets the tone. In the book Evie looks extensively back on the events of 1969 have determined her life. In the story she now looks after the house of a friend. If the 20-y"&amp;"ear-old son of the friend and his young girlfriend Sasha arrive there, they tell them about this gebeurtenissen.In 1969 Evie 14 years, a lonely and unhappy adolescent with low self-esteem and recently divorced parents. She looks at all critical, especiall"&amp;"y her mother. She experiments with alcohol and drugs and talking to a friend about seks.Als she sees three girls on an afternoon in the park, running her boring life radically. Shortly thereafter, she drives to a ranch with the girls, where one Russell in"&amp;" charge. It is filthy and the attendees are happy stoned and drunk. All the girls are heavily influenced by Russell, with whom they have to turn sex. Evie itself is fascinated by Suzanne, one of the meisjes.Russell has meanwhile contacted with pop musicia"&amp;"n Mitch, who promised him a record deal. If the contract is canceled, Russell is angry and run the business entirely from hand.Terug to the quotation with which I began. Evie put themselves striking down here. She is a spectator, but is not itself have th"&amp;"e power to anything done. At the end of the book she says it also explicitly. I like the protagonist was not interesting. She has nothing original, has no particular problem and she was not even physically present at the dramatic evening in 1969. She cont"&amp;"inues her life kleurloos.Ook the story do not fascinate me. Why one walks to so behind Russell and Suzanne? What exactly was their appeal? What could be so bad about the problems of Evie and other girls that they took refuge on the ranch? Why the drastic "&amp;"troop and neglect? Why suddenly so violent denouement? The writer knows for me not to make palpable. This story lacks tension or depth, and I see no need for vertellen.Dan style, praised by many and others do not. The phrases suffer from a wealth of image"&amp;"ry, the formulations are often cumbersome and they hit me often. See for example the second sentence of the quote at the top. Apparently there are many people who appreciate it, and that's fine, but do not do it for me.")</f>
        <v>"I took care of the gaps in the lives of others, living as a resident assistant. I cultivated a civilized invisibility sexless clothes, my face sympathetic, inscrutable expression of a garden ornament. "(P.8) Thus defines first-person narrator Evie Boyd herself and her life in the first novel Girls of the American writer Emma Cline. It sets the tone. In the book Evie looks extensively back on the events of 1969 have determined her life. In the story she now looks after the house of a friend. If the 20-year-old son of the friend and his young girlfriend Sasha arrive there, they tell them about this gebeurtenissen.In 1969 Evie 14 years, a lonely and unhappy adolescent with low self-esteem and recently divorced parents. She looks at all critical, especially her mother. She experiments with alcohol and drugs and talking to a friend about seks.Als she sees three girls on an afternoon in the park, running her boring life radically. Shortly thereafter, she drives to a ranch with the girls, where one Russell in charge. It is filthy and the attendees are happy stoned and drunk. All the girls are heavily influenced by Russell, with whom they have to turn sex. Evie itself is fascinated by Suzanne, one of the meisjes.Russell has meanwhile contacted with pop musician Mitch, who promised him a record deal. If the contract is canceled, Russell is angry and run the business entirely from hand.Terug to the quotation with which I began. Evie put themselves striking down here. She is a spectator, but is not itself have the power to anything done. At the end of the book she says it also explicitly. I like the protagonist was not interesting. She has nothing original, has no particular problem and she was not even physically present at the dramatic evening in 1969. She continues her life kleurloos.Ook the story do not fascinate me. Why one walks to so behind Russell and Suzanne? What exactly was their appeal? What could be so bad about the problems of Evie and other girls that they took refuge on the ranch? Why the drastic troop and neglect? Why suddenly so violent denouement? The writer knows for me not to make palpable. This story lacks tension or depth, and I see no need for vertellen.Dan style, praised by many and others do not. The phrases suffer from a wealth of imagery, the formulations are often cumbersome and they hit me often. See for example the second sentence of the quote at the top. Apparently there are many people who appreciate it, and that's fine, but do not do it for me.</v>
      </c>
    </row>
    <row r="1359" ht="15.75" customHeight="1">
      <c r="A1359" s="1">
        <v>1357.0</v>
      </c>
      <c r="B1359" s="3">
        <v>1.0</v>
      </c>
      <c r="C1359" s="3">
        <v>1.0</v>
      </c>
      <c r="D1359" s="3">
        <v>1.0</v>
      </c>
      <c r="E1359" s="3" t="s">
        <v>1362</v>
      </c>
      <c r="F1359" s="3" t="str">
        <f>IFERROR(__xludf.DUMMYFUNCTION("GOOGLETRANSLATE(E1359,""nl"",""en"")"),"Looking good book with a great story that reads smoothly and you feel like one of the main characters? Be sure to read the book ""Border Workers' Aline Sax. The book consists of three main parts, each with 10 to 15 years, and between more and having a dif"&amp;"ferent main character. Despite this fact, the three share a great story. The story is set in East Berlin after World War II to the fall of the Berlin Wall. You read how a family is irreparably destroyed by the political system in East Berlin. The conseque"&amp;"nces of the separation between East and West gnaws emotions. I enjoyed the book and could not put it aside. I also liked how the three parts overlap and you the end of the first part only learns in the first part laatste.In take a peek into the life of Ju"&amp;"lian. He lives in East Berlin, his work, his friends and his girlfriend in West Berlin. His life is turned upside down when the Berlin wall is built and he can not go to the Wetsen. So he decides to flee. You feel relieved when he succeeds, but also feel "&amp;"the pain in my heart because Julian's brother is shot during their vlucht.Het second part is about Marthe. Reading banned books, mutual love with her brother Florian, secretly handing out leaflets against the Party, and how they end up in prison, make sur"&amp;"e you make the book hard on the side leggen.Sybille may in part three the fall of the wall with it. But because she's lost everyone around her, she is not happy. The death of her aunt, the disappearance of her mother and the disappearance of her best frie"&amp;"nd take care of the sorrow of Sybille. But Marthe, which show up after 12 years, disappears from her life and even her grandparents who always took care of her, sick and demented. You feel as empty as Sybille on reading the verhaal.Aline Sax disguise hist"&amp;"orical facts into a good story, but shows how life in East Berlin was real. The story ends full of unanswered questions, unsolved mysteries and uncertainties. It is certainly not a feel-good novel, but by the smooth writing style and well-chosen vocabular"&amp;"y is reading a great book to.")</f>
        <v>Looking good book with a great story that reads smoothly and you feel like one of the main characters? Be sure to read the book "Border Workers' Aline Sax. The book consists of three main parts, each with 10 to 15 years, and between more and having a different main character. Despite this fact, the three share a great story. The story is set in East Berlin after World War II to the fall of the Berlin Wall. You read how a family is irreparably destroyed by the political system in East Berlin. The consequences of the separation between East and West gnaws emotions. I enjoyed the book and could not put it aside. I also liked how the three parts overlap and you the end of the first part only learns in the first part laatste.In take a peek into the life of Julian. He lives in East Berlin, his work, his friends and his girlfriend in West Berlin. His life is turned upside down when the Berlin wall is built and he can not go to the Wetsen. So he decides to flee. You feel relieved when he succeeds, but also feel the pain in my heart because Julian's brother is shot during their vlucht.Het second part is about Marthe. Reading banned books, mutual love with her brother Florian, secretly handing out leaflets against the Party, and how they end up in prison, make sure you make the book hard on the side leggen.Sybille may in part three the fall of the wall with it. But because she's lost everyone around her, she is not happy. The death of her aunt, the disappearance of her mother and the disappearance of her best friend take care of the sorrow of Sybille. But Marthe, which show up after 12 years, disappears from her life and even her grandparents who always took care of her, sick and demented. You feel as empty as Sybille on reading the verhaal.Aline Sax disguise historical facts into a good story, but shows how life in East Berlin was real. The story ends full of unanswered questions, unsolved mysteries and uncertainties. It is certainly not a feel-good novel, but by the smooth writing style and well-chosen vocabulary is reading a great book to.</v>
      </c>
    </row>
    <row r="1360" ht="15.75" customHeight="1">
      <c r="A1360" s="1">
        <v>1358.0</v>
      </c>
      <c r="B1360" s="3">
        <v>0.0</v>
      </c>
      <c r="C1360" s="3">
        <v>0.0</v>
      </c>
      <c r="D1360" s="3">
        <v>0.0</v>
      </c>
      <c r="E1360" s="3" t="s">
        <v>1363</v>
      </c>
      <c r="F1360" s="3" t="str">
        <f>IFERROR(__xludf.DUMMYFUNCTION("GOOGLETRANSLATE(E1360,""nl"",""en"")"),"Again a letdown and not for the first time in recent years I disappointed.The idea every time is great, we are all addicted to the phone. A good starting point, you no longer see without a cell phone. Indeed, you may often hear all the conversations of ot"&amp;"hers, which you obviously have no need to. Also in this book is done in the beginning. so the title had great appeal. The book is full speed until approaching the end. The plot is in an already described last chapter and then there's just some cackling. T"&amp;"here is simply no end. I think he has some hacks in service but some of cluttering. Too bad, he can do it better myself.")</f>
        <v>Again a letdown and not for the first time in recent years I disappointed.The idea every time is great, we are all addicted to the phone. A good starting point, you no longer see without a cell phone. Indeed, you may often hear all the conversations of others, which you obviously have no need to. Also in this book is done in the beginning. so the title had great appeal. The book is full speed until approaching the end. The plot is in an already described last chapter and then there's just some cackling. There is simply no end. I think he has some hacks in service but some of cluttering. Too bad, he can do it better myself.</v>
      </c>
    </row>
    <row r="1361" ht="15.75" customHeight="1">
      <c r="A1361" s="1">
        <v>1359.0</v>
      </c>
      <c r="B1361" s="3">
        <v>1.0</v>
      </c>
      <c r="C1361" s="3">
        <v>1.0</v>
      </c>
      <c r="D1361" s="3">
        <v>1.0</v>
      </c>
      <c r="E1361" s="3" t="s">
        <v>1364</v>
      </c>
      <c r="F1361" s="3" t="str">
        <f>IFERROR(__xludf.DUMMYFUNCTION("GOOGLETRANSLATE(E1361,""nl"",""en"")"),"The story begins on a holiday in Majorca. Mia Halling, her husband Frederick and their sixteen year old son Niklas sitting in a car. Frederik driving recklessly. During the ride goes Mia in mind back to five days earlier. The day they go to Mallorca fly. "&amp;"They live in the village Farum near Copenhagen. Mia is the architect program switched to become the teacher and teacher. Frederick was a teacher and became director. Pronunciation Frederik: If you can help a child who is in trouble, that's the most sensib"&amp;"le thing you can do with your life. After the drive is stranded Mia Frederick stores for the first time in twenty years. Frederick then suddenly falls. In the hospital, it is clear that life is not like it was. There is a brain tumor diagnosed in Frederic"&amp;"k. The pressure he had a seizure. It is the beginning of a journey through the world of people with brain damage. The present alternates with how life was before. Mia and Frederik have met twenty years ago. 22. Mia Mia when Frederik met her internship at "&amp;"the Trørødschool in Søllerød. Frederick was there teacher and 28. At the age of 35 was Frederik director Saxtorphs Privat Skole in Fredriksberg in Copenhagen and this is when the story steeds.Frederik begins changed and that is because the pressure in the"&amp;" orbitofrontal region of the brains . Mia should handle this and it is not easy with it. It is not all easy as it appears that 12 million crowns are obscured by Frederick and thus Saxtorphs Privat Skole this misery on the brink of bankruptcy brengt.In Hal"&amp;"ling family has to survive. First, the Frederik brain damage is mostly changed after removing the tumor completely and secondly the lawsuit against Frederick and possibly Mia. The parents of Frederick, Thorkild and Vibeke, try to help in their own way, bu"&amp;"t the relationship between Vibeke and Mia is not to say the least, however. Vibeke was a nurse and when she retired she started training as a psychotherapist. Mia plunged after the diagnosis of the tumor entirely in the brains of the operation. She has a "&amp;"totally different opinion than Vibeke making their relationship actually deteriorates further. Mia decides to join to form a story which give an impression of a support group for partners of people with hersenbeschadiging.Deze ingredients in the world whe"&amp;"re partners of people with brain damage are in contact and that is quite confronting and depressing. In the case of Mia is the extreme by the embezzlement of money. The question is in what condition Frederik was at the time the eclipse occurred. He was st"&amp;"ill in its full sense of the tumor had already influencing act? Try doing that to prove. In addition, the problems are set in the relationship atmosphere. Will you stay with your partner? How are other relationships like with other family members Conclusi"&amp;"on: In July 2017 I had read the book you irreplaceable brains of Kaja Nordengen. I've seen you go this is a perfect complement. Let one book how brains work, I've seen you disappear shows the impact of damage to the brains in the family life. The impact i"&amp;"s so great that someone like Frederick embezzled money. How Frederick was in the years before the fall in Mallorca? In the three years before the fall of Mia Frederick was the dream man. Was because of the tumor and Frederick was already someone else? To "&amp;"these questions are looking for Mia answers can again be used in court. The story is further provided with drawings and articles on damaged brains. It gives it the story and you will bring an authenticity certainly wiser. Again I learned many new things a"&amp;"nd some facts even to apply in daily life. Actually like Mia does. The end I found very surprising (the discovery of Mia about Bernard Berman, the attorney Frederick) and saw that do not arrive. The closure between Frederick and Mia is beautiful and digni"&amp;"fied and puts a twist on the title of the book.")</f>
        <v>The story begins on a holiday in Majorca. Mia Halling, her husband Frederick and their sixteen year old son Niklas sitting in a car. Frederik driving recklessly. During the ride goes Mia in mind back to five days earlier. The day they go to Mallorca fly. They live in the village Farum near Copenhagen. Mia is the architect program switched to become the teacher and teacher. Frederick was a teacher and became director. Pronunciation Frederik: If you can help a child who is in trouble, that's the most sensible thing you can do with your life. After the drive is stranded Mia Frederick stores for the first time in twenty years. Frederick then suddenly falls. In the hospital, it is clear that life is not like it was. There is a brain tumor diagnosed in Frederick. The pressure he had a seizure. It is the beginning of a journey through the world of people with brain damage. The present alternates with how life was before. Mia and Frederik have met twenty years ago. 22. Mia Mia when Frederik met her internship at the Trørødschool in Søllerød. Frederick was there teacher and 28. At the age of 35 was Frederik director Saxtorphs Privat Skole in Fredriksberg in Copenhagen and this is when the story steeds.Frederik begins changed and that is because the pressure in the orbitofrontal region of the brains . Mia should handle this and it is not easy with it. It is not all easy as it appears that 12 million crowns are obscured by Frederick and thus Saxtorphs Privat Skole this misery on the brink of bankruptcy brengt.In Halling family has to survive. First, the Frederik brain damage is mostly changed after removing the tumor completely and secondly the lawsuit against Frederick and possibly Mia. The parents of Frederick, Thorkild and Vibeke, try to help in their own way, but the relationship between Vibeke and Mia is not to say the least, however. Vibeke was a nurse and when she retired she started training as a psychotherapist. Mia plunged after the diagnosis of the tumor entirely in the brains of the operation. She has a totally different opinion than Vibeke making their relationship actually deteriorates further. Mia decides to join to form a story which give an impression of a support group for partners of people with hersenbeschadiging.Deze ingredients in the world where partners of people with brain damage are in contact and that is quite confronting and depressing. In the case of Mia is the extreme by the embezzlement of money. The question is in what condition Frederik was at the time the eclipse occurred. He was still in its full sense of the tumor had already influencing act? Try doing that to prove. In addition, the problems are set in the relationship atmosphere. Will you stay with your partner? How are other relationships like with other family members Conclusion: In July 2017 I had read the book you irreplaceable brains of Kaja Nordengen. I've seen you go this is a perfect complement. Let one book how brains work, I've seen you disappear shows the impact of damage to the brains in the family life. The impact is so great that someone like Frederick embezzled money. How Frederick was in the years before the fall in Mallorca? In the three years before the fall of Mia Frederick was the dream man. Was because of the tumor and Frederick was already someone else? To these questions are looking for Mia answers can again be used in court. The story is further provided with drawings and articles on damaged brains. It gives it the story and you will bring an authenticity certainly wiser. Again I learned many new things and some facts even to apply in daily life. Actually like Mia does. The end I found very surprising (the discovery of Mia about Bernard Berman, the attorney Frederick) and saw that do not arrive. The closure between Frederick and Mia is beautiful and dignified and puts a twist on the title of the book.</v>
      </c>
    </row>
    <row r="1362" ht="15.75" customHeight="1">
      <c r="A1362" s="1">
        <v>1360.0</v>
      </c>
      <c r="B1362" s="3">
        <v>0.0</v>
      </c>
      <c r="C1362" s="3">
        <v>0.0</v>
      </c>
      <c r="D1362" s="3">
        <v>1.0</v>
      </c>
      <c r="E1362" s="3" t="s">
        <v>1365</v>
      </c>
      <c r="F1362" s="3" t="str">
        <f>IFERROR(__xludf.DUMMYFUNCTION("GOOGLETRANSLATE(E1362,""nl"",""en"")"),"Biting successful, but take I would not do on holiday ... In 'Murdered Soul' by Daniel Blake must Franco Patrese and his partner Mark Barna Dino some gruesome murders resolve. The victims are senior people in the city of Pittsburg, a surgeon, a priest and"&amp;" a judge. One by one they are burned alive. That is the detectives solve murders enlist the help of the FBI, the specialists in the field of serial killers and they are also given a helping hand by the perpetrator zelf.Die namely sends emails to the polic"&amp;"e that Franco and Mark personally challenged to search harder to go and the Bible again after saving. We are dealing here with a religious freak, a Muslim terrorist or a diversion? All options are followed up until death or comes very close friends and no"&amp;"t all turn out to be who they seem to be. Franco and Mark's story to each of them trying to save themselves and writes short sentences perpetrator tackle to krijgen.Blake and thus will initially release about staccato. The chapters are short which on one "&amp;"hand gives a good difference between the different narrative perspectives (Franco, Mark and alleged perpetrators), but sometimes it also makes you less good read through the story. The story you will easily discard. Ultimately, 'Murdered Soul' not bad, bu"&amp;"t it is very innovative in the genre.")</f>
        <v>Biting successful, but take I would not do on holiday ... In 'Murdered Soul' by Daniel Blake must Franco Patrese and his partner Mark Barna Dino some gruesome murders resolve. The victims are senior people in the city of Pittsburg, a surgeon, a priest and a judge. One by one they are burned alive. That is the detectives solve murders enlist the help of the FBI, the specialists in the field of serial killers and they are also given a helping hand by the perpetrator zelf.Die namely sends emails to the police that Franco and Mark personally challenged to search harder to go and the Bible again after saving. We are dealing here with a religious freak, a Muslim terrorist or a diversion? All options are followed up until death or comes very close friends and not all turn out to be who they seem to be. Franco and Mark's story to each of them trying to save themselves and writes short sentences perpetrator tackle to krijgen.Blake and thus will initially release about staccato. The chapters are short which on one hand gives a good difference between the different narrative perspectives (Franco, Mark and alleged perpetrators), but sometimes it also makes you less good read through the story. The story you will easily discard. Ultimately, 'Murdered Soul' not bad, but it is very innovative in the genre.</v>
      </c>
    </row>
    <row r="1363" ht="15.75" customHeight="1">
      <c r="A1363" s="1">
        <v>1361.0</v>
      </c>
      <c r="B1363" s="3">
        <v>0.0</v>
      </c>
      <c r="C1363" s="3">
        <v>0.0</v>
      </c>
      <c r="D1363" s="3">
        <v>0.0</v>
      </c>
      <c r="E1363" s="3" t="s">
        <v>1366</v>
      </c>
      <c r="F1363" s="3" t="str">
        <f>IFERROR(__xludf.DUMMYFUNCTION("GOOGLETRANSLATE(E1363,""nl"",""en"")"),"A series of diary-like notes about the experiences, thoughts and feelings of the protagonist Manja while reporting to his country with her partner, a Bosnian refugee, many family visits. A country that in the nineties is bloody separated from the rest of "&amp;"Yugoslavia. Simultaneously a search for the meaning of life from Manja, life anyway. The author plays with her name: Manon = nun, Manja = Man ja.Bij gusts accurate in displaying Manja's confrontational encounters with her in-laws: war, misery, death, lack"&amp;" of future. Sometimes a boring list of events, travel impressions and baggy thoughts. The author therefore remains on the outside of the tragic circumstances in the lives of members of her schoonfamilie.Stilistisch often an abundance of metaphors (like co"&amp;"mparisons) and long main clauses which redundant clauses and parenthetical set asides are stuck: spaghetti strings that writhing on the pages.")</f>
        <v>A series of diary-like notes about the experiences, thoughts and feelings of the protagonist Manja while reporting to his country with her partner, a Bosnian refugee, many family visits. A country that in the nineties is bloody separated from the rest of Yugoslavia. Simultaneously a search for the meaning of life from Manja, life anyway. The author plays with her name: Manon = nun, Manja = Man ja.Bij gusts accurate in displaying Manja's confrontational encounters with her in-laws: war, misery, death, lack of future. Sometimes a boring list of events, travel impressions and baggy thoughts. The author therefore remains on the outside of the tragic circumstances in the lives of members of her schoonfamilie.Stilistisch often an abundance of metaphors (like comparisons) and long main clauses which redundant clauses and parenthetical set asides are stuck: spaghetti strings that writhing on the pages.</v>
      </c>
    </row>
    <row r="1364" ht="15.75" customHeight="1">
      <c r="A1364" s="1">
        <v>1362.0</v>
      </c>
      <c r="B1364" s="3">
        <v>1.0</v>
      </c>
      <c r="C1364" s="3">
        <v>1.0</v>
      </c>
      <c r="D1364" s="3">
        <v>1.0</v>
      </c>
      <c r="E1364" s="3" t="s">
        <v>1367</v>
      </c>
      <c r="F1364" s="3" t="str">
        <f>IFERROR(__xludf.DUMMYFUNCTION("GOOGLETRANSLATE(E1364,""nl"",""en"")"),"This book is definitely one of my favorieten.Waarom? It is soo funny! fun to read, without fuss ;-) I often laugh out loud at this book. How Mac thinks and what he plays to achieve that, so fun! This was my first feel-good book this year and ideally a goo"&amp;"d choice!")</f>
        <v>This book is definitely one of my favorieten.Waarom? It is soo funny! fun to read, without fuss ;-) I often laugh out loud at this book. How Mac thinks and what he plays to achieve that, so fun! This was my first feel-good book this year and ideally a good choice!</v>
      </c>
    </row>
    <row r="1365" ht="15.75" customHeight="1">
      <c r="A1365" s="1">
        <v>1363.0</v>
      </c>
      <c r="B1365" s="3">
        <v>1.0</v>
      </c>
      <c r="C1365" s="3">
        <v>1.0</v>
      </c>
      <c r="D1365" s="3">
        <v>1.0</v>
      </c>
      <c r="E1365" s="3" t="s">
        <v>1368</v>
      </c>
      <c r="F1365" s="3" t="str">
        <f>IFERROR(__xludf.DUMMYFUNCTION("GOOGLETRANSLATE(E1365,""nl"",""en"")"),"A thriller that will make the book all at once like uitlezen.Zoals all books by Joy Fielding know they carry to teach the voltage and up to a climax, which is always very surprising and shocking! I'm a fan of her books. She has a nice writing style and th"&amp;"e characters are well uitgediept.Boeiend from the first page, so this book is for me a topper!")</f>
        <v>A thriller that will make the book all at once like uitlezen.Zoals all books by Joy Fielding know they carry to teach the voltage and up to a climax, which is always very surprising and shocking! I'm a fan of her books. She has a nice writing style and the characters are well uitgediept.Boeiend from the first page, so this book is for me a topper!</v>
      </c>
    </row>
    <row r="1366" ht="15.75" customHeight="1">
      <c r="A1366" s="1">
        <v>1364.0</v>
      </c>
      <c r="B1366" s="3">
        <v>1.0</v>
      </c>
      <c r="C1366" s="3">
        <v>1.0</v>
      </c>
      <c r="D1366" s="3">
        <v>1.0</v>
      </c>
      <c r="E1366" s="3" t="s">
        <v>1369</v>
      </c>
      <c r="F1366" s="3" t="str">
        <f>IFERROR(__xludf.DUMMYFUNCTION("GOOGLETRANSLATE(E1366,""nl"",""en"")"),"Hildegard is the 1st part of a trilogy and let us sympathize with her fight against the horrors of two world wars. At the beginning she was very young, but she just will quickly mature the sad war happen. She tries to get to know her way to find and overl"&amp;"even.Ik Irma Joubert got her 1st novel ""The girl from the train (also the 1st part of a trilogy), and that to me when so engaged I become an absolute fan of auteur.Ook in this book Hildegard you get a lot of historical background, but it is displayed in "&amp;"such a way that it does not come heavy. Through a city trip to Berlin, I could me now completely empathize with the story as Hildegard part of spending her life in this city at the time of WOII.Ook now this story reads like a train, you live fully with th"&amp;"e characters and their survival instinct . I do not want to give up on the end, but it has once again become a beautiful story I read with pleasure despite it has become an emotional story.")</f>
        <v>Hildegard is the 1st part of a trilogy and let us sympathize with her fight against the horrors of two world wars. At the beginning she was very young, but she just will quickly mature the sad war happen. She tries to get to know her way to find and overleven.Ik Irma Joubert got her 1st novel "The girl from the train (also the 1st part of a trilogy), and that to me when so engaged I become an absolute fan of auteur.Ook in this book Hildegard you get a lot of historical background, but it is displayed in such a way that it does not come heavy. Through a city trip to Berlin, I could me now completely empathize with the story as Hildegard part of spending her life in this city at the time of WOII.Ook now this story reads like a train, you live fully with the characters and their survival instinct . I do not want to give up on the end, but it has once again become a beautiful story I read with pleasure despite it has become an emotional story.</v>
      </c>
    </row>
    <row r="1367" ht="15.75" customHeight="1">
      <c r="A1367" s="1">
        <v>1365.0</v>
      </c>
      <c r="B1367" s="3">
        <v>1.0</v>
      </c>
      <c r="C1367" s="3">
        <v>1.0</v>
      </c>
      <c r="D1367" s="3">
        <v>1.0</v>
      </c>
      <c r="E1367" s="3" t="s">
        <v>1370</v>
      </c>
      <c r="F1367" s="3" t="str">
        <f>IFERROR(__xludf.DUMMYFUNCTION("GOOGLETRANSLATE(E1367,""nl"",""en"")"),"In dark side we meet Nora, whose 17-year-old picked by her father and out of the classroom with her family goes to an unknown destination. Nora 10 years later she seeks refuge in her food and fantasies, until she met a man The story is told alternately bo"&amp;"th the 17-year-old Nora Nora and older are heard. The story is written visual. The two story lines are well worked out and written are visual. It takes the reader therefore no effort to empathize with Nora. Right from the first page picks up the story and"&amp;" do not let go. You must and will continue reading to know how this story continues and ends. The structure of the story is good. The voltage is then gradually increased to a sizzling climax to eindigen.Kortom, Shadow Edge is again a very exciting book th"&amp;"at reads in one go and wanting more. I give the book also 4 stars")</f>
        <v>In dark side we meet Nora, whose 17-year-old picked by her father and out of the classroom with her family goes to an unknown destination. Nora 10 years later she seeks refuge in her food and fantasies, until she met a man The story is told alternately both the 17-year-old Nora Nora and older are heard. The story is written visual. The two story lines are well worked out and written are visual. It takes the reader therefore no effort to empathize with Nora. Right from the first page picks up the story and do not let go. You must and will continue reading to know how this story continues and ends. The structure of the story is good. The voltage is then gradually increased to a sizzling climax to eindigen.Kortom, Shadow Edge is again a very exciting book that reads in one go and wanting more. I give the book also 4 stars</v>
      </c>
    </row>
    <row r="1368" ht="15.75" customHeight="1">
      <c r="A1368" s="1">
        <v>1366.0</v>
      </c>
      <c r="B1368" s="3">
        <v>0.0</v>
      </c>
      <c r="C1368" s="3">
        <v>0.0</v>
      </c>
      <c r="D1368" s="3">
        <v>1.0</v>
      </c>
      <c r="E1368" s="3" t="s">
        <v>1371</v>
      </c>
      <c r="F1368" s="3" t="str">
        <f>IFERROR(__xludf.DUMMYFUNCTION("GOOGLETRANSLATE(E1368,""nl"",""en"")"),"Rachel is an alcoholic (the drink touched by being able to have children not), separated from Tom, who now is again happily married, she has also fired, but to keep up appearances for they still take the train they before her work nam.De train is always s"&amp;"topped in her old neighborhood for a sign, and so she keeps a pair of holes (Megan and Scott) who is happy to see so until she sees what she hears strange gebeuren.Als Megan then trace disappeared, she decides to go out to investigate and lands them in he"&amp;"r old neighborhood, very reluctantly to her ex and his current woman.I really do not understand why people have reacted so wildly enthusiastic about this book, will probably be the accessibility of the book, making it accessible to a lot of people, I read"&amp;" three thrillers in the holiday and this was the absolute minimum.")</f>
        <v>Rachel is an alcoholic (the drink touched by being able to have children not), separated from Tom, who now is again happily married, she has also fired, but to keep up appearances for they still take the train they before her work nam.De train is always stopped in her old neighborhood for a sign, and so she keeps a pair of holes (Megan and Scott) who is happy to see so until she sees what she hears strange gebeuren.Als Megan then trace disappeared, she decides to go out to investigate and lands them in her old neighborhood, very reluctantly to her ex and his current woman.I really do not understand why people have reacted so wildly enthusiastic about this book, will probably be the accessibility of the book, making it accessible to a lot of people, I read three thrillers in the holiday and this was the absolute minimum.</v>
      </c>
    </row>
    <row r="1369" ht="15.75" customHeight="1">
      <c r="A1369" s="1">
        <v>1367.0</v>
      </c>
      <c r="B1369" s="3">
        <v>1.0</v>
      </c>
      <c r="C1369" s="3">
        <v>1.0</v>
      </c>
      <c r="D1369" s="3">
        <v>1.0</v>
      </c>
      <c r="E1369" s="3" t="s">
        <v>1372</v>
      </c>
      <c r="F1369" s="3" t="str">
        <f>IFERROR(__xludf.DUMMYFUNCTION("GOOGLETRANSLATE(E1369,""nl"",""en"")"),"A nice story, especially for diehard Mulisch lovers like me. Although it does not have the grandeur and depth of professional highlights as The Discovery of Heaven or the attack, but that should Fun not drukken.Het story revolves around an art director wh"&amp;"o stuck in a loveless marriage, thwarted ambition (he wanted to be a writer, but unfortunately) and the monotonous shallowness of his profession. The story is told otherwise in the know-shape so that the narrator is as it were in dialogue with readers abo"&amp;"ut the character: its genesis, its character, and similarities and differences between the character and the reader. I nicely done, and so is thought to describe the mindlessness of the marketing profession and the showy emptiness of nouveaux riches. But "&amp;"especially important is the climax of the story in which the protagonist first experience a sort of ecstasy for all kinds of classic beauty (in nature and classical art) he sees by chance, and then get some sort thunderbolt of higher understanding: a tota"&amp;"l exaltation which all the elements (water, earth, air and fire) are connected in a destructive clash. That is ""infinity in a finite form"", an ""invisible lightning 'an image so something that no image is captured, a light that is more than' just 'light"&amp;"' experience 'something' that withdraws from every experience horizon. An experience is a doom and liberation for the protagonist and the reader perhaps a brief glimpse of a possible experience that goes frees him as his overly routine bestaan.Dit book, a"&amp;"s I understand it, two things: the emptiness of the modern world (where the protagonist with his marketing appeal as it were, is the personification of), and the possibilities of the imagination for a moment that escape emptiness. To produce visions liter"&amp;"ally unimaginable, ""but precisely because it escape the too one-dimensional conventions of the modern world and so our gaze for a moment enormously widen even stretching beyond our understanding. Visions then again inspired by classical myths in Mulisch "&amp;"(for example, the Icarus Myth, the doctrine of the four elements) and the sublime in art and nature. But at the same time visions (as the narrator says) might seem a most secret delight of the reader, an exaltation so the reader might know but he (because"&amp;" of the intangible and inexplicable character) has not retained in his memory. so a good argument for imagination: that of the writer, but also those of the reader. Moreover, a story that stimulates imagination properly. I also again so enjoyed reading th"&amp;"is Mulisch.")</f>
        <v>A nice story, especially for diehard Mulisch lovers like me. Although it does not have the grandeur and depth of professional highlights as The Discovery of Heaven or the attack, but that should Fun not drukken.Het story revolves around an art director who stuck in a loveless marriage, thwarted ambition (he wanted to be a writer, but unfortunately) and the monotonous shallowness of his profession. The story is told otherwise in the know-shape so that the narrator is as it were in dialogue with readers about the character: its genesis, its character, and similarities and differences between the character and the reader. I nicely done, and so is thought to describe the mindlessness of the marketing profession and the showy emptiness of nouveaux riches. But especially important is the climax of the story in which the protagonist first experience a sort of ecstasy for all kinds of classic beauty (in nature and classical art) he sees by chance, and then get some sort thunderbolt of higher understanding: a total exaltation which all the elements (water, earth, air and fire) are connected in a destructive clash. That is "infinity in a finite form", an "invisible lightning 'an image so something that no image is captured, a light that is more than' just 'light' experience 'something' that withdraws from every experience horizon. An experience is a doom and liberation for the protagonist and the reader perhaps a brief glimpse of a possible experience that goes frees him as his overly routine bestaan.Dit book, as I understand it, two things: the emptiness of the modern world (where the protagonist with his marketing appeal as it were, is the personification of), and the possibilities of the imagination for a moment that escape emptiness. To produce visions literally unimaginable, "but precisely because it escape the too one-dimensional conventions of the modern world and so our gaze for a moment enormously widen even stretching beyond our understanding. Visions then again inspired by classical myths in Mulisch (for example, the Icarus Myth, the doctrine of the four elements) and the sublime in art and nature. But at the same time visions (as the narrator says) might seem a most secret delight of the reader, an exaltation so the reader might know but he (because of the intangible and inexplicable character) has not retained in his memory. so a good argument for imagination: that of the writer, but also those of the reader. Moreover, a story that stimulates imagination properly. I also again so enjoyed reading this Mulisch.</v>
      </c>
    </row>
    <row r="1370" ht="15.75" customHeight="1">
      <c r="A1370" s="1">
        <v>1368.0</v>
      </c>
      <c r="B1370" s="3">
        <v>1.0</v>
      </c>
      <c r="C1370" s="3">
        <v>1.0</v>
      </c>
      <c r="D1370" s="3">
        <v>1.0</v>
      </c>
      <c r="E1370" s="3" t="s">
        <v>1373</v>
      </c>
      <c r="F1370" s="3" t="str">
        <f>IFERROR(__xludf.DUMMYFUNCTION("GOOGLETRANSLATE(E1370,""nl"",""en"")"),"Josefien Boterenbrood (cousin of Eva Boterenbrood from French Battle) moves with her daughter Penny returned to the Netherlands after the failure of her marriage. She is determined to start a vegan pastry to The Hague. They will make two beautiful wedding"&amp;" cakes for the double wedding of her niece and nephew Tom Eve. The cakes are described in detail and that I regularly with my daughter-cakes make movies look on YouTube I can have a good idea of ​​maken.Een year or so ago, I once ate a vegan cake who trea"&amp;"ted my fellow vegan but tasted absolutely not. This week he treated again and this time the vegan cake was a great success, everyone was also a second point in the afternoon! He announced that he had bought the cake, can zijn.Josefien the shop had just Jo"&amp;"sef Parisiens Seventh Heaven has three encounters with a very handsome Englishman Luke Love Grow (what a great name). The first in London and the other two in The Hague. The author loves this kind of coincidences because in 'The French Battle ""came to th"&amp;"is. Anyway Josefien more impressed by this than she would admit Luke initially. And Luke is very impressed by Josefien he affectionately Josy noemt.Josefien has some similarities with her niece Eva, Eva because what can Josefien do, more in detail, I will"&amp;" not go because spoiler ik.Josefien and Luke are a couple, you know that's going to happen, but how and what is happening, again wonderfully described by Renee I enjoyed this book and am very curious what part three has in due time in store for us!")</f>
        <v>Josefien Boterenbrood (cousin of Eva Boterenbrood from French Battle) moves with her daughter Penny returned to the Netherlands after the failure of her marriage. She is determined to start a vegan pastry to The Hague. They will make two beautiful wedding cakes for the double wedding of her niece and nephew Tom Eve. The cakes are described in detail and that I regularly with my daughter-cakes make movies look on YouTube I can have a good idea of ​​maken.Een year or so ago, I once ate a vegan cake who treated my fellow vegan but tasted absolutely not. This week he treated again and this time the vegan cake was a great success, everyone was also a second point in the afternoon! He announced that he had bought the cake, can zijn.Josefien the shop had just Josef Parisiens Seventh Heaven has three encounters with a very handsome Englishman Luke Love Grow (what a great name). The first in London and the other two in The Hague. The author loves this kind of coincidences because in 'The French Battle "came to this. Anyway Josefien more impressed by this than she would admit Luke initially. And Luke is very impressed by Josefien he affectionately Josy noemt.Josefien has some similarities with her niece Eva, Eva because what can Josefien do, more in detail, I will not go because spoiler ik.Josefien and Luke are a couple, you know that's going to happen, but how and what is happening, again wonderfully described by Renee I enjoyed this book and am very curious what part three has in due time in store for us!</v>
      </c>
    </row>
    <row r="1371" ht="15.75" customHeight="1">
      <c r="A1371" s="1">
        <v>1369.0</v>
      </c>
      <c r="B1371" s="3">
        <v>1.0</v>
      </c>
      <c r="C1371" s="3">
        <v>1.0</v>
      </c>
      <c r="D1371" s="3">
        <v>1.0</v>
      </c>
      <c r="E1371" s="3" t="s">
        <v>1374</v>
      </c>
      <c r="F1371" s="3" t="str">
        <f>IFERROR(__xludf.DUMMYFUNCTION("GOOGLETRANSLATE(E1371,""nl"",""en"")"),"The eternal bron.Een tome but easy to swallow. A story full of twists and with a depth reading giddy with is.Ophouden was almost impossible, so I was curious about the outcome of the many developments ... The story is filled with many recognizable storyli"&amp;"nes yet is so masterfully tells you always surprised by the deeper messages in this book hidden zitten.De protagonists seem at first spoiled, annoying people are only gradually changed the image of these people because the image has changed around them, a"&amp;"nd therefore my image on the world heen.Zelden I read such an impressive story that once again has a big impact on how I shape my own life would geven.Na reading this book is my worldview drastically veranderd.Waarschuwingen to about .... so do not be too"&amp;" long before you decide to go read this book) MK2015")</f>
        <v>The eternal bron.Een tome but easy to swallow. A story full of twists and with a depth reading giddy with is.Ophouden was almost impossible, so I was curious about the outcome of the many developments ... The story is filled with many recognizable storylines yet is so masterfully tells you always surprised by the deeper messages in this book hidden zitten.De protagonists seem at first spoiled, annoying people are only gradually changed the image of these people because the image has changed around them, and therefore my image on the world heen.Zelden I read such an impressive story that once again has a big impact on how I shape my own life would geven.Na reading this book is my worldview drastically veranderd.Waarschuwingen to about .... so do not be too long before you decide to go read this book) MK2015</v>
      </c>
    </row>
    <row r="1372" ht="15.75" customHeight="1">
      <c r="A1372" s="1">
        <v>1370.0</v>
      </c>
      <c r="B1372" s="3">
        <v>1.0</v>
      </c>
      <c r="C1372" s="3">
        <v>1.0</v>
      </c>
      <c r="D1372" s="3">
        <v>1.0</v>
      </c>
      <c r="E1372" s="3" t="s">
        <v>1375</v>
      </c>
      <c r="F1372" s="3" t="str">
        <f>IFERROR(__xludf.DUMMYFUNCTION("GOOGLETRANSLATE(E1372,""nl"",""en"")"),"21 years old, just graduated Marit anorexia What follows is a long battle with the numbers on the scales! Until she faints middle of the night, then comes the realization that they really go to the clinic must! Once in the clinic Marit working hard to her"&amp;" recovery anorexia.Haar weight should increase and they must learn again to eat normally, that's not so easy and they also receive one weekly fries in the clinic! Marit has a smooth writing style and you know all take along in the world (as she calls it) "&amp;"a ""eetgestoorde!"" the cover is cheerful, although the topic ""anorexia"" seriously is.Weergeeft also the self-mockery of Marit! the book is divided into short chapters which each have a title! Therefore, this book reads more like a collection of columns"&amp;" as a set! Nevertheless, a fascinating look at how anorexia affected your life!")</f>
        <v>21 years old, just graduated Marit anorexia What follows is a long battle with the numbers on the scales! Until she faints middle of the night, then comes the realization that they really go to the clinic must! Once in the clinic Marit working hard to her recovery anorexia.Haar weight should increase and they must learn again to eat normally, that's not so easy and they also receive one weekly fries in the clinic! Marit has a smooth writing style and you know all take along in the world (as she calls it) a "eetgestoorde!" the cover is cheerful, although the topic "anorexia" seriously is.Weergeeft also the self-mockery of Marit! the book is divided into short chapters which each have a title! Therefore, this book reads more like a collection of columns as a set! Nevertheless, a fascinating look at how anorexia affected your life!</v>
      </c>
    </row>
    <row r="1373" ht="15.75" customHeight="1">
      <c r="A1373" s="1">
        <v>1371.0</v>
      </c>
      <c r="B1373" s="3">
        <v>0.0</v>
      </c>
      <c r="C1373" s="3">
        <v>0.0</v>
      </c>
      <c r="D1373" s="3">
        <v>0.0</v>
      </c>
      <c r="E1373" s="3" t="s">
        <v>1376</v>
      </c>
      <c r="F1373" s="3" t="str">
        <f>IFERROR(__xludf.DUMMYFUNCTION("GOOGLETRANSLATE(E1373,""nl"",""en"")"),"Pooh say what a disappointment. Was Part 1 stoneware, this really is disappointing. The story is boring and tedious, and there is very little.")</f>
        <v>Pooh say what a disappointment. Was Part 1 stoneware, this really is disappointing. The story is boring and tedious, and there is very little.</v>
      </c>
    </row>
    <row r="1374" ht="15.75" customHeight="1">
      <c r="A1374" s="1">
        <v>1372.0</v>
      </c>
      <c r="B1374" s="3">
        <v>0.0</v>
      </c>
      <c r="C1374" s="3">
        <v>0.0</v>
      </c>
      <c r="D1374" s="3">
        <v>0.0</v>
      </c>
      <c r="E1374" s="3" t="s">
        <v>1377</v>
      </c>
      <c r="F1374" s="3" t="str">
        <f>IFERROR(__xludf.DUMMYFUNCTION("GOOGLETRANSLATE(E1374,""nl"",""en"")"),"Merciless city is the first thriller of Matthew d Ancona, political commentator of the British The Sunday Telgraph. This book tells the story of Mia Taylor who loses her entire family as a result of an explosion. Of course it can be difficult to live with"&amp;" what happened to her. It extends back from the mundane and successful groups to which they belonged before the incident and will work in a kind of new-age business in East End, a multicultural neighborhood in London. The history of her family let her go "&amp;"and she tries to figure out what was the cause of the explosie.Genadeloze city takes place in various areas of London. It's sometimes nice London scenes unfold. The contrast between the rich and poor neighborhoods and circles comes to the fore. Another fa"&amp;"ctor is the story of the quest of Mia. Mia I found a sympathetic protagonist. The book is populated by all sorts of different people sometimes colorful pluimage.Het could book me on the whole, not really captivate. There are some side paths in which I thi"&amp;"nk they do not come together well. Matthew d'Ancona has to drop contradictions in this book. But often they are, to me, a little too much caricature. The world of money is very bad and corrupt. That will be right for a certain part, but it is coated so th"&amp;"at there is a sort of black-and-white contrast arises without nuance. A nice book for those who like a description of the multicolored London.")</f>
        <v>Merciless city is the first thriller of Matthew d Ancona, political commentator of the British The Sunday Telgraph. This book tells the story of Mia Taylor who loses her entire family as a result of an explosion. Of course it can be difficult to live with what happened to her. It extends back from the mundane and successful groups to which they belonged before the incident and will work in a kind of new-age business in East End, a multicultural neighborhood in London. The history of her family let her go and she tries to figure out what was the cause of the explosie.Genadeloze city takes place in various areas of London. It's sometimes nice London scenes unfold. The contrast between the rich and poor neighborhoods and circles comes to the fore. Another factor is the story of the quest of Mia. Mia I found a sympathetic protagonist. The book is populated by all sorts of different people sometimes colorful pluimage.Het could book me on the whole, not really captivate. There are some side paths in which I think they do not come together well. Matthew d'Ancona has to drop contradictions in this book. But often they are, to me, a little too much caricature. The world of money is very bad and corrupt. That will be right for a certain part, but it is coated so that there is a sort of black-and-white contrast arises without nuance. A nice book for those who like a description of the multicolored London.</v>
      </c>
    </row>
    <row r="1375" ht="15.75" customHeight="1">
      <c r="A1375" s="1">
        <v>1373.0</v>
      </c>
      <c r="B1375" s="3">
        <v>0.0</v>
      </c>
      <c r="C1375" s="3">
        <v>0.0</v>
      </c>
      <c r="D1375" s="3">
        <v>0.0</v>
      </c>
      <c r="E1375" s="3" t="s">
        <v>1378</v>
      </c>
      <c r="F1375" s="3" t="str">
        <f>IFERROR(__xludf.DUMMYFUNCTION("GOOGLETRANSLATE(E1375,""nl"",""en"")"),"What I actually read ?? I do not understand a word of the story. So vague. The female protagonist has no name. Who ever calling ""her"" phone? Since you never get answers. Unless I missed something? At the end it even more exciting / creepy.Misschien was "&amp;"I should read it again to understand it? I will not go beyond 2 stars!")</f>
        <v>What I actually read ?? I do not understand a word of the story. So vague. The female protagonist has no name. Who ever calling "her" phone? Since you never get answers. Unless I missed something? At the end it even more exciting / creepy.Misschien was I should read it again to understand it? I will not go beyond 2 stars!</v>
      </c>
    </row>
    <row r="1376" ht="15.75" customHeight="1">
      <c r="A1376" s="1">
        <v>1374.0</v>
      </c>
      <c r="B1376" s="3">
        <v>1.0</v>
      </c>
      <c r="C1376" s="3">
        <v>1.0</v>
      </c>
      <c r="D1376" s="3">
        <v>1.0</v>
      </c>
      <c r="E1376" s="3" t="s">
        <v>1379</v>
      </c>
      <c r="F1376" s="3" t="str">
        <f>IFERROR(__xludf.DUMMYFUNCTION("GOOGLETRANSLATE(E1376,""nl"",""en"")"),"A wonderful story that encompasses more than a century and describes the experiences of a family in Georgia. I know so little of the history of Russia and its Member States that the right also gives insight into the political developments there. It's a bi"&amp;"g pill but definitely worth it.")</f>
        <v>A wonderful story that encompasses more than a century and describes the experiences of a family in Georgia. I know so little of the history of Russia and its Member States that the right also gives insight into the political developments there. It's a big pill but definitely worth it.</v>
      </c>
    </row>
    <row r="1377" ht="15.75" customHeight="1">
      <c r="A1377" s="1">
        <v>1375.0</v>
      </c>
      <c r="B1377" s="3">
        <v>0.0</v>
      </c>
      <c r="C1377" s="3">
        <v>0.0</v>
      </c>
      <c r="D1377" s="3">
        <v>0.0</v>
      </c>
      <c r="E1377" s="3" t="s">
        <v>1380</v>
      </c>
      <c r="F1377" s="3" t="str">
        <f>IFERROR(__xludf.DUMMYFUNCTION("GOOGLETRANSLATE(E1377,""nl"",""en"")"),"Sitting naked firm begins with the murder and disappearance of two Jewish artists in New York. Jennifer Byron, a dedicated FBI agent turned into art. Together with colleague Steve Foster copied they discovered that one of the two victims paintings by Modi"&amp;"gliani. In a book hangs a painting in Antwerp, Seated nude, pencil credited with the room number. Along with the murders, the original is in the Royal Museum of Fine Arts in Antwerp exchanged for the American copy. Nice deal seems, but Byron and Foster ar"&amp;"e on their way to Antwerp. Through the local diamond trade, they discover the reason for the murder cases in New York.Zittend nude is unbalanced in terms of plot, which towards the end quite a few flies up sides. Characters not come from the paint. Shame "&amp;"about the idea of ​​professional fraud; the effect Geelen makes a bit amateur.")</f>
        <v>Sitting naked firm begins with the murder and disappearance of two Jewish artists in New York. Jennifer Byron, a dedicated FBI agent turned into art. Together with colleague Steve Foster copied they discovered that one of the two victims paintings by Modigliani. In a book hangs a painting in Antwerp, Seated nude, pencil credited with the room number. Along with the murders, the original is in the Royal Museum of Fine Arts in Antwerp exchanged for the American copy. Nice deal seems, but Byron and Foster are on their way to Antwerp. Through the local diamond trade, they discover the reason for the murder cases in New York.Zittend nude is unbalanced in terms of plot, which towards the end quite a few flies up sides. Characters not come from the paint. Shame about the idea of ​​professional fraud; the effect Geelen makes a bit amateur.</v>
      </c>
    </row>
    <row r="1378" ht="15.75" customHeight="1">
      <c r="A1378" s="1">
        <v>1376.0</v>
      </c>
      <c r="B1378" s="3">
        <v>0.0</v>
      </c>
      <c r="C1378" s="3">
        <v>0.0</v>
      </c>
      <c r="D1378" s="3">
        <v>0.0</v>
      </c>
      <c r="E1378" s="3" t="s">
        <v>1381</v>
      </c>
      <c r="F1378" s="3" t="str">
        <f>IFERROR(__xludf.DUMMYFUNCTION("GOOGLETRANSLATE(E1378,""nl"",""en"")"),"Double Celebration! is a real feel-good novel, one as Madeleine Wickham (aka Sophie Kinsella) or drop more. Milly is going to get married to Simon, son of the wealthy Harry and in all respects especially angry at his mother. What he did not know that Mill"&amp;"y keeps a secret from him. She has been married once, and although it was a marriage, she never told anyone. That secret does she like to forget, but an unexpected guest makes sure she is reminded of it yet again. To prevent falls through her marriage, sh"&amp;"e is looking at Rupert. That would certainly not have more memories of the past. To complete the misery to make someone tell the pastor about the secret. I hope it goes well ... Double Celebration! is as I said a real feel-good novel. Draft you will not f"&amp;"ind in, therefore it remains a mediocre story. The book was in three days, so somehow it still continues to fascinate. There also were some scattered in unexpected twists that made it enjoyable. But to say that it will stay with you now? It was a nice sna"&amp;"ck, but nothing more than that.")</f>
        <v>Double Celebration! is a real feel-good novel, one as Madeleine Wickham (aka Sophie Kinsella) or drop more. Milly is going to get married to Simon, son of the wealthy Harry and in all respects especially angry at his mother. What he did not know that Milly keeps a secret from him. She has been married once, and although it was a marriage, she never told anyone. That secret does she like to forget, but an unexpected guest makes sure she is reminded of it yet again. To prevent falls through her marriage, she is looking at Rupert. That would certainly not have more memories of the past. To complete the misery to make someone tell the pastor about the secret. I hope it goes well ... Double Celebration! is as I said a real feel-good novel. Draft you will not find in, therefore it remains a mediocre story. The book was in three days, so somehow it still continues to fascinate. There also were some scattered in unexpected twists that made it enjoyable. But to say that it will stay with you now? It was a nice snack, but nothing more than that.</v>
      </c>
    </row>
    <row r="1379" ht="15.75" customHeight="1">
      <c r="A1379" s="1">
        <v>1377.0</v>
      </c>
      <c r="B1379" s="3">
        <v>1.0</v>
      </c>
      <c r="C1379" s="3">
        <v>1.0</v>
      </c>
      <c r="D1379" s="3">
        <v>1.0</v>
      </c>
      <c r="E1379" s="3" t="s">
        <v>1382</v>
      </c>
      <c r="F1379" s="3" t="str">
        <f>IFERROR(__xludf.DUMMYFUNCTION("GOOGLETRANSLATE(E1379,""nl"",""en"")"),"What a beautiful geschrven book which contains historical facts. Imagine yourself in Drenthe in the 18th century. If you know the human story, stop judging with (far).")</f>
        <v>What a beautiful geschrven book which contains historical facts. Imagine yourself in Drenthe in the 18th century. If you know the human story, stop judging with (far).</v>
      </c>
    </row>
    <row r="1380" ht="15.75" customHeight="1">
      <c r="A1380" s="1">
        <v>1378.0</v>
      </c>
      <c r="B1380" s="3">
        <v>0.0</v>
      </c>
      <c r="C1380" s="3">
        <v>0.0</v>
      </c>
      <c r="D1380" s="3">
        <v>0.0</v>
      </c>
      <c r="E1380" s="3" t="s">
        <v>1383</v>
      </c>
      <c r="F1380" s="3" t="str">
        <f>IFERROR(__xludf.DUMMYFUNCTION("GOOGLETRANSLATE(E1380,""nl"",""en"")"),"In 2007 thriller debut came ""without a word"" from Linwood Barclay and this is the follow up. Meanwhile, so some years have passed and we are already several books on this author and that can be felt. How that story already was again, sitting under a dee"&amp;"p layer of dust caked too. ""Not a safe place"" is a thriller smooth, not very original or profound. The plot is relatively simple but it is also well constructed all things seem to be wrong. A criminal, hard and relentless at times which is a real softie"&amp;". Terry is again a father and teacher and then come back surprisingly strong out of the bus, sometimes toch.En where Barclay in his previous books anyway humorous came out of the corner, there is nothing to be seen here. Exciting is not a single moment na"&amp;".Dit book is the least I've read so far Barclay but that is still not a bad book. Just.")</f>
        <v>In 2007 thriller debut came "without a word" from Linwood Barclay and this is the follow up. Meanwhile, so some years have passed and we are already several books on this author and that can be felt. How that story already was again, sitting under a deep layer of dust caked too. "Not a safe place" is a thriller smooth, not very original or profound. The plot is relatively simple but it is also well constructed all things seem to be wrong. A criminal, hard and relentless at times which is a real softie. Terry is again a father and teacher and then come back surprisingly strong out of the bus, sometimes toch.En where Barclay in his previous books anyway humorous came out of the corner, there is nothing to be seen here. Exciting is not a single moment na.Dit book is the least I've read so far Barclay but that is still not a bad book. Just.</v>
      </c>
    </row>
    <row r="1381" ht="15.75" customHeight="1">
      <c r="A1381" s="1">
        <v>1379.0</v>
      </c>
      <c r="B1381" s="3">
        <v>1.0</v>
      </c>
      <c r="C1381" s="3">
        <v>1.0</v>
      </c>
      <c r="D1381" s="3">
        <v>1.0</v>
      </c>
      <c r="E1381" s="3" t="s">
        <v>1384</v>
      </c>
      <c r="F1381" s="3" t="str">
        <f>IFERROR(__xludf.DUMMYFUNCTION("GOOGLETRANSLATE(E1381,""nl"",""en"")"),"The Mathieu Durey life took a strange turn. As the son of wealthy parents in Paris included a future full of glamor to its capabilities, but at a young age he showed great piety. Against the wishes of his parents, he followed his calling and he would pres"&amp;"umably spiritual ended, as his friend Luc Soubeyras there was no wand inserted for. Like Luc Mathieu was bitten by the Catholic microbe. He however Mathieu persuaded to leave behind the Church and put themselves in to the real world, the fight against wic"&amp;"kedness is there simply challenging. Mathieu is a member of an aid group witnessed the atrocities in Rwanda during the genocide and Luc sees the Croatian branch of Vukovar to the atrocities humans are capable. It strengthens his belief in the Devil, as th"&amp;"e opposite of God. Mathieu does not believe in a devil, but in bad mensen.Op when Devil Seed starts, Luc and Mathieu have each lost sight. However they are both settled in Paris and deliver them as important people in the police fight against crime. Luc t"&amp;"o commit suicide. That act is hard to Mathieu. Luc always seemed mentally very strong and is also in line with the suicide not Catholic thought. Even if prompt medical attention saved the life of Luc Mathieu still wants to find out what brought his friend"&amp;" to that act. He discovers that Luke, through some very bizarre murders, the Devil was on the track. He thinks it is his duty as a friend to continue the work of Luc. It brings him from Lourdes, where a religious specialist miraculous cures houses, to Rom"&amp;"e, where the Vatican a well hidden library houses with all sorts of devilish work. Set in near-death experiences of the mystery key. People who awaken after clinical death, tell similar stories about a blinding light. Believers see in these stories reflec"&amp;"t the sky. Stories about the hell are less widespread and there, according to Devil Seed, a reason voor.Jean-Christophe Grangé Devil Seed is not his specimen. He previously wrote five acclaimed thrillers in which he flirts with the boundaries of science. "&amp;"In Devil Seed he takes near-death experience under the microscope and he creates a chilling atmosphere. Whether at a crime scene, during a drive through nocturnal Paris, in intensive care or in the home of Mathieu, you have difficulty in the sense of a de"&amp;"monic presence of your shake. That is of course because Mathieu, all information he receives, will see everything dark forces and discomfort conveys to the reader. Halfway through the book Mathieu ends up as prey in an infernal chase through the tunnels o"&amp;"f Switzerland and Italy. realization with him you that it is very unlikely that the Devil gets into a BMW to someone down to size. It must be to move people, Satanists, worshipers of the Duivel.De alternating between recognizable superstition and sober co"&amp;"mmon sense Devil Seed is a creepy book. It has 701 pages, but nowhere does the tension collapses. The result is that you fly through the pages. The insight into the Christian world, probably fictitious but oh so delicious to read, is to lick your fingers."&amp;" The killings and make you shudder possessed the killers. The characters and Luc Mathieu and their family and friends are lifelike and the settlement of the plot is breathtaking. Overall, Devil Seed is a really good book to read. That Grangé itself the oc"&amp;"cult has a taste, illustrated by his seventh book. It has not been translated yet, but carries the title Miserere, and according to the website www.jc-grange.com is about the purity of children who have to owe this to the poor. The book trailer on the sit"&amp;"e is already clear that it is a screaming scary book. Enjoy, shiver and shout: we are assured of a new Grangé! (This review originally appeared on ezzulia.nl)")</f>
        <v>The Mathieu Durey life took a strange turn. As the son of wealthy parents in Paris included a future full of glamor to its capabilities, but at a young age he showed great piety. Against the wishes of his parents, he followed his calling and he would presumably spiritual ended, as his friend Luc Soubeyras there was no wand inserted for. Like Luc Mathieu was bitten by the Catholic microbe. He however Mathieu persuaded to leave behind the Church and put themselves in to the real world, the fight against wickedness is there simply challenging. Mathieu is a member of an aid group witnessed the atrocities in Rwanda during the genocide and Luc sees the Croatian branch of Vukovar to the atrocities humans are capable. It strengthens his belief in the Devil, as the opposite of God. Mathieu does not believe in a devil, but in bad mensen.Op when Devil Seed starts, Luc and Mathieu have each lost sight. However they are both settled in Paris and deliver them as important people in the police fight against crime. Luc to commit suicide. That act is hard to Mathieu. Luc always seemed mentally very strong and is also in line with the suicide not Catholic thought. Even if prompt medical attention saved the life of Luc Mathieu still wants to find out what brought his friend to that act. He discovers that Luke, through some very bizarre murders, the Devil was on the track. He thinks it is his duty as a friend to continue the work of Luc. It brings him from Lourdes, where a religious specialist miraculous cures houses, to Rome, where the Vatican a well hidden library houses with all sorts of devilish work. Set in near-death experiences of the mystery key. People who awaken after clinical death, tell similar stories about a blinding light. Believers see in these stories reflect the sky. Stories about the hell are less widespread and there, according to Devil Seed, a reason voor.Jean-Christophe Grangé Devil Seed is not his specimen. He previously wrote five acclaimed thrillers in which he flirts with the boundaries of science. In Devil Seed he takes near-death experience under the microscope and he creates a chilling atmosphere. Whether at a crime scene, during a drive through nocturnal Paris, in intensive care or in the home of Mathieu, you have difficulty in the sense of a demonic presence of your shake. That is of course because Mathieu, all information he receives, will see everything dark forces and discomfort conveys to the reader. Halfway through the book Mathieu ends up as prey in an infernal chase through the tunnels of Switzerland and Italy. realization with him you that it is very unlikely that the Devil gets into a BMW to someone down to size. It must be to move people, Satanists, worshipers of the Duivel.De alternating between recognizable superstition and sober common sense Devil Seed is a creepy book. It has 701 pages, but nowhere does the tension collapses. The result is that you fly through the pages. The insight into the Christian world, probably fictitious but oh so delicious to read, is to lick your fingers. The killings and make you shudder possessed the killers. The characters and Luc Mathieu and their family and friends are lifelike and the settlement of the plot is breathtaking. Overall, Devil Seed is a really good book to read. That Grangé itself the occult has a taste, illustrated by his seventh book. It has not been translated yet, but carries the title Miserere, and according to the website www.jc-grange.com is about the purity of children who have to owe this to the poor. The book trailer on the site is already clear that it is a screaming scary book. Enjoy, shiver and shout: we are assured of a new Grangé! (This review originally appeared on ezzulia.nl)</v>
      </c>
    </row>
    <row r="1382" ht="15.75" customHeight="1">
      <c r="A1382" s="1">
        <v>1380.0</v>
      </c>
      <c r="B1382" s="3">
        <v>0.0</v>
      </c>
      <c r="C1382" s="3">
        <v>0.0</v>
      </c>
      <c r="D1382" s="3">
        <v>0.0</v>
      </c>
      <c r="E1382" s="3" t="s">
        <v>1385</v>
      </c>
      <c r="F1382" s="3" t="str">
        <f>IFERROR(__xludf.DUMMYFUNCTION("GOOGLETRANSLATE(E1382,""nl"",""en"")"),"Be very promising start to the book. Especially considering the reviews and the text on the back cover and cover.Echter I got the taste while reading not catch. I was not in the story and after long dooremmeren decided to put the book away. It was too inc"&amp;"oherent to me, far-fetched and hard to follow. The dialogues and events between the 'educators' I could totally boeien.Jammer but for me it was not him.")</f>
        <v>Be very promising start to the book. Especially considering the reviews and the text on the back cover and cover.Echter I got the taste while reading not catch. I was not in the story and after long dooremmeren decided to put the book away. It was too incoherent to me, far-fetched and hard to follow. The dialogues and events between the 'educators' I could totally boeien.Jammer but for me it was not him.</v>
      </c>
    </row>
    <row r="1383" ht="15.75" customHeight="1">
      <c r="A1383" s="1">
        <v>1381.0</v>
      </c>
      <c r="B1383" s="3">
        <v>1.0</v>
      </c>
      <c r="C1383" s="3">
        <v>1.0</v>
      </c>
      <c r="D1383" s="3">
        <v>1.0</v>
      </c>
      <c r="E1383" s="3" t="s">
        <v>1386</v>
      </c>
      <c r="F1383" s="3" t="str">
        <f>IFERROR(__xludf.DUMMYFUNCTION("GOOGLETRANSLATE(E1383,""nl"",""en"")"),"The synopsis of the book immediately appealed to me. A mysterious village in Sweden, where there is a long one on the same summer day young women disappear for ten years. When an eleventh woman would, however, nothing happens to disappear ... The book's c"&amp;"over is (again) beautiful! For this I would like to give a big compliment to the son of Lineke Breukel. The image evokes for me feelings of fear, mystery, repressed tension, death ... The story is a strong start in the village Tatorp, where the two main c"&amp;"haracters are bevinden.Raven, marked by severe childhood trauma, is engaged to her psychiatrist Jonathan . She currently resides in only his magnificent country house on the Vikenmeer, while a conference is happening in New York.Al from the beginning stra"&amp;"nge and inexplicable things, and they made mad by her stalker. But who is to know her stalker? At the same time we learn Ras, a Dutch crime reporter. He came to the same village Tatorp a book to write about the so-called Viking Girls, also known as the Wh"&amp;"ite Swallows. He stays in the guest house of Britta, a voluptuous and charming woman he surely has a soft spot for (and fortunately this mutual) This is one of my favorite characters, because they add an extra dimension to the story at the beginning geeft"&amp;".Van to end in the tension builds up. Finally we can enjoy a beautiful climax.Lineke Breukel has a smooth writing style. You want to read and sometimes so fast that you would skip her many descriptive phrases, words. So there is definitely momentum. You w"&amp;"ant to know how the fork in the stem, the story do not los.De writer is a master in the detailed description of voltage, places, battles, everything really. Through this smooth descriptive style, you see everything that happen for you. You will feel like "&amp;"you are watching a thrilling movie. However, I can not help but uitleggen.Voor me if the cat-and-mouse game between stalker and Raven anything be built faster and more progressive. It was my feeling at the same level for too long hung say, of ""moving thi"&amp;"ngs, door candle to ..."" Sometimes I thought 'if it goes one step further,' 'done something bad ""... Slightly disturbing I was staggered that the fact was often from one character to another without starting a new paragraph. This especially at the begin"&amp;"ning of the book, when the characters just get to know only. I sometimes had to return here for sure to whom the ging.De characters are nicely drawn and is told from different perspectieven.Boeman is an exciting and very strong story. I would recommend th"&amp;"is book to anyone who likes a good and original thriller, recommend.")</f>
        <v>The synopsis of the book immediately appealed to me. A mysterious village in Sweden, where there is a long one on the same summer day young women disappear for ten years. When an eleventh woman would, however, nothing happens to disappear ... The book's cover is (again) beautiful! For this I would like to give a big compliment to the son of Lineke Breukel. The image evokes for me feelings of fear, mystery, repressed tension, death ... The story is a strong start in the village Tatorp, where the two main characters are bevinden.Raven, marked by severe childhood trauma, is engaged to her psychiatrist Jonathan . She currently resides in only his magnificent country house on the Vikenmeer, while a conference is happening in New York.Al from the beginning strange and inexplicable things, and they made mad by her stalker. But who is to know her stalker? At the same time we learn Ras, a Dutch crime reporter. He came to the same village Tatorp a book to write about the so-called Viking Girls, also known as the White Swallows. He stays in the guest house of Britta, a voluptuous and charming woman he surely has a soft spot for (and fortunately this mutual) This is one of my favorite characters, because they add an extra dimension to the story at the beginning geeft.Van to end in the tension builds up. Finally we can enjoy a beautiful climax.Lineke Breukel has a smooth writing style. You want to read and sometimes so fast that you would skip her many descriptive phrases, words. So there is definitely momentum. You want to know how the fork in the stem, the story do not los.De writer is a master in the detailed description of voltage, places, battles, everything really. Through this smooth descriptive style, you see everything that happen for you. You will feel like you are watching a thrilling movie. However, I can not help but uitleggen.Voor me if the cat-and-mouse game between stalker and Raven anything be built faster and more progressive. It was my feeling at the same level for too long hung say, of "moving things, door candle to ..." Sometimes I thought 'if it goes one step further,' 'done something bad "... Slightly disturbing I was staggered that the fact was often from one character to another without starting a new paragraph. This especially at the beginning of the book, when the characters just get to know only. I sometimes had to return here for sure to whom the ging.De characters are nicely drawn and is told from different perspectieven.Boeman is an exciting and very strong story. I would recommend this book to anyone who likes a good and original thriller, recommend.</v>
      </c>
    </row>
    <row r="1384" ht="15.75" customHeight="1">
      <c r="A1384" s="1">
        <v>1382.0</v>
      </c>
      <c r="B1384" s="3">
        <v>0.0</v>
      </c>
      <c r="C1384" s="3">
        <v>0.0</v>
      </c>
      <c r="D1384" s="3">
        <v>0.0</v>
      </c>
      <c r="E1384" s="3" t="s">
        <v>1387</v>
      </c>
      <c r="F1384" s="3" t="str">
        <f>IFERROR(__xludf.DUMMYFUNCTION("GOOGLETRANSLATE(E1384,""nl"",""en"")"),"My first encounter with Stephen King book. Disappointed, yes, in a certain sense. As many plot really appealed to me. Unfortunately, I have to conclude that the effect of the story is very moderate. Slap bullshit, bullshit limp, bullet. Slap bullshit, bul"&amp;"lshit limp, bullet. I can not so much with it. The participants who are shot are not even spectacularly death. Shame! I am glad that I have the book back achterde. My first impression of Mr. King is not so good. Let's hopendat another book by him I will l"&amp;"ike better. Really, fingers crossed, because I have quite a few purchased from him lately. 1.5 stervan my side for 'The Long Walk', all I can unfortunately not make.")</f>
        <v>My first encounter with Stephen King book. Disappointed, yes, in a certain sense. As many plot really appealed to me. Unfortunately, I have to conclude that the effect of the story is very moderate. Slap bullshit, bullshit limp, bullet. Slap bullshit, bullshit limp, bullet. I can not so much with it. The participants who are shot are not even spectacularly death. Shame! I am glad that I have the book back achterde. My first impression of Mr. King is not so good. Let's hopendat another book by him I will like better. Really, fingers crossed, because I have quite a few purchased from him lately. 1.5 stervan my side for 'The Long Walk', all I can unfortunately not make.</v>
      </c>
    </row>
    <row r="1385" ht="15.75" customHeight="1">
      <c r="A1385" s="1">
        <v>1383.0</v>
      </c>
      <c r="B1385" s="3">
        <v>0.0</v>
      </c>
      <c r="C1385" s="3">
        <v>0.0</v>
      </c>
      <c r="D1385" s="3">
        <v>1.0</v>
      </c>
      <c r="E1385" s="3" t="s">
        <v>1388</v>
      </c>
      <c r="F1385" s="3" t="str">
        <f>IFERROR(__xludf.DUMMYFUNCTION("GOOGLETRANSLATE(E1385,""nl"",""en"")"),"Sanne and Luca have, for me, a minor role in this book and if you read something about these two, it is always from Sanne. Sarah tells her story and her story is also where the book deal. The book is written in a friendly style and read the chapters are n"&amp;"ot too long. For me, the end (in Sweden) too farfetched.")</f>
        <v>Sanne and Luca have, for me, a minor role in this book and if you read something about these two, it is always from Sanne. Sarah tells her story and her story is also where the book deal. The book is written in a friendly style and read the chapters are not too long. For me, the end (in Sweden) too farfetched.</v>
      </c>
    </row>
    <row r="1386" ht="15.75" customHeight="1">
      <c r="A1386" s="1">
        <v>1384.0</v>
      </c>
      <c r="B1386" s="3">
        <v>1.0</v>
      </c>
      <c r="C1386" s="3">
        <v>1.0</v>
      </c>
      <c r="D1386" s="3">
        <v>1.0</v>
      </c>
      <c r="E1386" s="3" t="s">
        <v>1389</v>
      </c>
      <c r="F1386" s="3" t="str">
        <f>IFERROR(__xludf.DUMMYFUNCTION("GOOGLETRANSLATE(E1386,""nl"",""en"")"),"After Mattias is a wonderful story in the style of Grondahl and made me also think of 'I am' of Clélie Avit. The book tells what happened to the partner, grandparents and friends Mattias after he dies. Slowly we learn Mattias know and we see the same side"&amp;" of him is recognizes differently by different people. The book is about loss and grief and how everyone can find their own way with it to go. Quentin will run until it stops, and Reed and Henry drown themselves in series to Netflix but not having to thin"&amp;"k about the death of their kleinzoon.Het book is beautifully written. Small. Sensitive. Beautiful phrases leave enough to the imagination. I am very happy that I was able to read this book.")</f>
        <v>After Mattias is a wonderful story in the style of Grondahl and made me also think of 'I am' of Clélie Avit. The book tells what happened to the partner, grandparents and friends Mattias after he dies. Slowly we learn Mattias know and we see the same side of him is recognizes differently by different people. The book is about loss and grief and how everyone can find their own way with it to go. Quentin will run until it stops, and Reed and Henry drown themselves in series to Netflix but not having to think about the death of their kleinzoon.Het book is beautifully written. Small. Sensitive. Beautiful phrases leave enough to the imagination. I am very happy that I was able to read this book.</v>
      </c>
    </row>
    <row r="1387" ht="15.75" customHeight="1">
      <c r="A1387" s="1">
        <v>1385.0</v>
      </c>
      <c r="B1387" s="3">
        <v>0.0</v>
      </c>
      <c r="C1387" s="3">
        <v>0.0</v>
      </c>
      <c r="D1387" s="3">
        <v>0.0</v>
      </c>
      <c r="E1387" s="3" t="s">
        <v>1390</v>
      </c>
      <c r="F1387" s="3" t="str">
        <f>IFERROR(__xludf.DUMMYFUNCTION("GOOGLETRANSLATE(E1387,""nl"",""en"")"),"HoiMisschien I think too hard but found it a very confusing book")</f>
        <v>HoiMisschien I think too hard but found it a very confusing book</v>
      </c>
    </row>
    <row r="1388" ht="15.75" customHeight="1">
      <c r="A1388" s="1">
        <v>1386.0</v>
      </c>
      <c r="B1388" s="3">
        <v>1.0</v>
      </c>
      <c r="C1388" s="3">
        <v>1.0</v>
      </c>
      <c r="D1388" s="3">
        <v>1.0</v>
      </c>
      <c r="E1388" s="3" t="s">
        <v>1391</v>
      </c>
      <c r="F1388" s="3" t="str">
        <f>IFERROR(__xludf.DUMMYFUNCTION("GOOGLETRANSLATE(E1388,""nl"",""en"")"),"Both the residents of the neighborhood as the Moroccan culture are on the heel taken in this booklet Naima El Bezaz. It reads as smoothly and chaotic as the writer himself. This I read with pleasure with humor and critically written book.")</f>
        <v>Both the residents of the neighborhood as the Moroccan culture are on the heel taken in this booklet Naima El Bezaz. It reads as smoothly and chaotic as the writer himself. This I read with pleasure with humor and critically written book.</v>
      </c>
    </row>
    <row r="1389" ht="15.75" customHeight="1">
      <c r="A1389" s="1">
        <v>1387.0</v>
      </c>
      <c r="B1389" s="3">
        <v>0.0</v>
      </c>
      <c r="C1389" s="3">
        <v>0.0</v>
      </c>
      <c r="D1389" s="3">
        <v>0.0</v>
      </c>
      <c r="E1389" s="3" t="s">
        <v>1392</v>
      </c>
      <c r="F1389" s="3" t="str">
        <f>IFERROR(__xludf.DUMMYFUNCTION("GOOGLETRANSLATE(E1389,""nl"",""en"")"),"I got to page 170 and saw that I still had to read +/- 280 pg. I only opgegeven.Verhaal in itself is nice and characters too, but it is so slow and syrupy. There is absolutely no speed in it.")</f>
        <v>I got to page 170 and saw that I still had to read +/- 280 pg. I only opgegeven.Verhaal in itself is nice and characters too, but it is so slow and syrupy. There is absolutely no speed in it.</v>
      </c>
    </row>
    <row r="1390" ht="15.75" customHeight="1">
      <c r="A1390" s="1">
        <v>1388.0</v>
      </c>
      <c r="B1390" s="3">
        <v>0.0</v>
      </c>
      <c r="C1390" s="3">
        <v>0.0</v>
      </c>
      <c r="D1390" s="3">
        <v>0.0</v>
      </c>
      <c r="E1390" s="3" t="s">
        <v>1393</v>
      </c>
      <c r="F1390" s="3" t="str">
        <f>IFERROR(__xludf.DUMMYFUNCTION("GOOGLETRANSLATE(E1390,""nl"",""en"")"),"[Read the paper edition, ISBN 9789462250413] Genre: true crime long read, 82 blz.De whether you can also meet your fate is so farfetched that this issue seems to be interesting. The conclusion that Marian Heijmann read more self-help books when they are n"&amp;"ot comfortable in her skin was a logical as long as everything goes well you does not need to book. This allows you to dedicate a thought to any act of the woman or give a twist, but whether it should if necessary? Nothing human is alien book saleswoman i"&amp;"n a booklet. Despite her erudition, in spite of her cleverness, she offers her husband the opportunity to poison her. Bad enough, but to me the question of how this could happen, why no alarm bells have started ringing. It has been a long process, others "&amp;"have become ill from eating / drinking in the house Marian, but apparently no one has had the vigor to (do) the spouse stop. Marian knew what was going on and they showed it on themselves to come? That question I would rather answer the question of what b"&amp;"ooks they read, or why she was reading in the course of time ""different."" (I also read not what I read earlier.) Of the many lists of titles I very soon genoeg.Wellicht had a nice book for people who were familiar with Marian know whether her bookstore "&amp;"or Wageningen, but I did absolutely nothing .")</f>
        <v>[Read the paper edition, ISBN 9789462250413] Genre: true crime long read, 82 blz.De whether you can also meet your fate is so farfetched that this issue seems to be interesting. The conclusion that Marian Heijmann read more self-help books when they are not comfortable in her skin was a logical as long as everything goes well you does not need to book. This allows you to dedicate a thought to any act of the woman or give a twist, but whether it should if necessary? Nothing human is alien book saleswoman in a booklet. Despite her erudition, in spite of her cleverness, she offers her husband the opportunity to poison her. Bad enough, but to me the question of how this could happen, why no alarm bells have started ringing. It has been a long process, others have become ill from eating / drinking in the house Marian, but apparently no one has had the vigor to (do) the spouse stop. Marian knew what was going on and they showed it on themselves to come? That question I would rather answer the question of what books they read, or why she was reading in the course of time "different." (I also read not what I read earlier.) Of the many lists of titles I very soon genoeg.Wellicht had a nice book for people who were familiar with Marian know whether her bookstore or Wageningen, but I did absolutely nothing .</v>
      </c>
    </row>
    <row r="1391" ht="15.75" customHeight="1">
      <c r="A1391" s="1">
        <v>1389.0</v>
      </c>
      <c r="B1391" s="3">
        <v>1.0</v>
      </c>
      <c r="C1391" s="3">
        <v>1.0</v>
      </c>
      <c r="D1391" s="3">
        <v>1.0</v>
      </c>
      <c r="E1391" s="3" t="s">
        <v>1394</v>
      </c>
      <c r="F1391" s="3" t="str">
        <f>IFERROR(__xludf.DUMMYFUNCTION("GOOGLETRANSLATE(E1391,""nl"",""en"")"),"Well written book from two storylines an interesting environment faith, which I knew little. Grieve writes without judgment about faith, allowing the reader decide for himself what he / she does with that information. This was very interesting to read fro"&amp;"m the perspective of the hoofdpersoon.Wel I found the documents Ina fun to read the documents Gina - Gina is a lot more cynical and passive and for me as a reader was in the middle thus it has come right. There will also be many pieces from the university"&amp;" town of Leiden in for, what great fun reading if you make woont.Een nice and well written book on an interesting topic.")</f>
        <v>Well written book from two storylines an interesting environment faith, which I knew little. Grieve writes without judgment about faith, allowing the reader decide for himself what he / she does with that information. This was very interesting to read from the perspective of the hoofdpersoon.Wel I found the documents Ina fun to read the documents Gina - Gina is a lot more cynical and passive and for me as a reader was in the middle thus it has come right. There will also be many pieces from the university town of Leiden in for, what great fun reading if you make woont.Een nice and well written book on an interesting topic.</v>
      </c>
    </row>
    <row r="1392" ht="15.75" customHeight="1">
      <c r="A1392" s="1">
        <v>1390.0</v>
      </c>
      <c r="B1392" s="3">
        <v>1.0</v>
      </c>
      <c r="C1392" s="3">
        <v>1.0</v>
      </c>
      <c r="D1392" s="3">
        <v>1.0</v>
      </c>
      <c r="E1392" s="3" t="s">
        <v>1395</v>
      </c>
      <c r="F1392" s="3" t="str">
        <f>IFERROR(__xludf.DUMMYFUNCTION("GOOGLETRANSLATE(E1392,""nl"",""en"")"),"A police force in a small town will be dealing with a serial killer. When hunting can begin is clear to them and follows a cat and mouse game. If this theme appeals to you, this is a book you can not missen.De characters are well developed without this be"&amp;"ing the speed at cost; The book reads like a trein.Wat is particularly clever about this book is the description of the thoughts of the murderer. The writer is able to make you almost believe this person is noble motives to carry out his actions so you ca"&amp;"n spend even careful some sympathy for him. Until finally the true nature of the first page still up komt.Vanaf the story grabs you by the throat and the book remains exciting until the end. A page turner first class!")</f>
        <v>A police force in a small town will be dealing with a serial killer. When hunting can begin is clear to them and follows a cat and mouse game. If this theme appeals to you, this is a book you can not missen.De characters are well developed without this being the speed at cost; The book reads like a trein.Wat is particularly clever about this book is the description of the thoughts of the murderer. The writer is able to make you almost believe this person is noble motives to carry out his actions so you can spend even careful some sympathy for him. Until finally the true nature of the first page still up komt.Vanaf the story grabs you by the throat and the book remains exciting until the end. A page turner first class!</v>
      </c>
    </row>
    <row r="1393" ht="15.75" customHeight="1">
      <c r="A1393" s="1">
        <v>1391.0</v>
      </c>
      <c r="B1393" s="3">
        <v>0.0</v>
      </c>
      <c r="C1393" s="3">
        <v>0.0</v>
      </c>
      <c r="D1393" s="3">
        <v>0.0</v>
      </c>
      <c r="E1393" s="3" t="s">
        <v>1396</v>
      </c>
      <c r="F1393" s="3" t="str">
        <f>IFERROR(__xludf.DUMMYFUNCTION("GOOGLETRANSLATE(E1393,""nl"",""en"")"),"Since I just did not know what I wanted to read, I let my best friend choose a book from my closet. He chose Foucault's Pendulum. However, I soon stopped reading it. I did not get it even after further leaves me still not understood. The book begins quite"&amp;" spicy and I had sometimes read the same piece several times to take everything in me. But how many times I read it, the text was not duidelijk.Misschien me yet this book is too much for me? I put the book anyway and go looking for something else :)")</f>
        <v>Since I just did not know what I wanted to read, I let my best friend choose a book from my closet. He chose Foucault's Pendulum. However, I soon stopped reading it. I did not get it even after further leaves me still not understood. The book begins quite spicy and I had sometimes read the same piece several times to take everything in me. But how many times I read it, the text was not duidelijk.Misschien me yet this book is too much for me? I put the book anyway and go looking for something else :)</v>
      </c>
    </row>
    <row r="1394" ht="15.75" customHeight="1">
      <c r="A1394" s="1">
        <v>1392.0</v>
      </c>
      <c r="B1394" s="3">
        <v>0.0</v>
      </c>
      <c r="C1394" s="3">
        <v>0.0</v>
      </c>
      <c r="D1394" s="3">
        <v>0.0</v>
      </c>
      <c r="E1394" s="3" t="s">
        <v>1397</v>
      </c>
      <c r="F1394" s="3" t="str">
        <f>IFERROR(__xludf.DUMMYFUNCTION("GOOGLETRANSLATE(E1394,""nl"",""en"")"),"Three Graves Full thriller is the debut of the American Jamie Mason. The book was in her homeland a great success, so it also brought the man here is the discovery of 2013. When one also encounters a comparison Coen brothers meet Hitchcock, expectations a"&amp;"re naturally very groot.Alles starts with , to say the least, clumsy Jason Getty. Jason is goodness itself and would still do not hurt a fly. But one evening went wrong, and now there is a corpse in his garden. Painstakingly he tries his secret to keep, a"&amp;"nd then it goes wrong: at work, two other bodies found in his yard a good starting point that unfortunately will not provide what was expected. This is largely due to the writing style of Jamie and the development of the story. The first part was laboriou"&amp;"s to read long sentences, strange feeling expressions (although sometimes literal translation here will not be foreign to) and the lack of power to make the book slow, sometimes downright saai.Wat later come shorter sentences and immediately many momentum"&amp;", but the confluence of events that take place are so over the top that it is hilarious (which was perhaps intended) and annoying wordt.Eigenlijk pity, because Mason late at times see that she can write. Only there is no balance in the story and she is ho"&amp;"vering from one writing style to another. At times it seems that the book by two different authors written and that can not mean zijn.De discovery in 2013 so you can hardly call it, but Mason succeeds in its original ideas anyway consistently working out,"&amp;" we will future certainly hear from her.")</f>
        <v>Three Graves Full thriller is the debut of the American Jamie Mason. The book was in her homeland a great success, so it also brought the man here is the discovery of 2013. When one also encounters a comparison Coen brothers meet Hitchcock, expectations are naturally very groot.Alles starts with , to say the least, clumsy Jason Getty. Jason is goodness itself and would still do not hurt a fly. But one evening went wrong, and now there is a corpse in his garden. Painstakingly he tries his secret to keep, and then it goes wrong: at work, two other bodies found in his yard a good starting point that unfortunately will not provide what was expected. This is largely due to the writing style of Jamie and the development of the story. The first part was laborious to read long sentences, strange feeling expressions (although sometimes literal translation here will not be foreign to) and the lack of power to make the book slow, sometimes downright saai.Wat later come shorter sentences and immediately many momentum, but the confluence of events that take place are so over the top that it is hilarious (which was perhaps intended) and annoying wordt.Eigenlijk pity, because Mason late at times see that she can write. Only there is no balance in the story and she is hovering from one writing style to another. At times it seems that the book by two different authors written and that can not mean zijn.De discovery in 2013 so you can hardly call it, but Mason succeeds in its original ideas anyway consistently working out, we will future certainly hear from her.</v>
      </c>
    </row>
    <row r="1395" ht="15.75" customHeight="1">
      <c r="A1395" s="1">
        <v>1393.0</v>
      </c>
      <c r="B1395" s="3">
        <v>1.0</v>
      </c>
      <c r="C1395" s="3">
        <v>1.0</v>
      </c>
      <c r="D1395" s="3">
        <v>1.0</v>
      </c>
      <c r="E1395" s="3" t="s">
        <v>1398</v>
      </c>
      <c r="F1395" s="3" t="str">
        <f>IFERROR(__xludf.DUMMYFUNCTION("GOOGLETRANSLATE(E1395,""nl"",""en"")"),"Dr. Sofia Maniewski, virologist at the Institute of Tropical Medicine in Antwerp, runs like a guard duty when her 11 year old daughter Lorena an alarming phone call krijgt.Mama, there are thieves in the house. They shot Daddy and they want to murder me .."&amp;". - ebook, pg. 13Na police have warned Sofia rushes home while she constantly tries to stay in touch with Lorena who managed to hide in the secret cellar when she suddenly heard a man's voice that something roars that it drives almost to madness, ""Gotcha"&amp;"! 'followed by a sadistic schaterlach.In the years that follow attempt Sofia, albeit in fits and starts, the thread of her life again has pikken.Het book two storylines that initially just seem to go together, to jointly come out and culminate in a rather"&amp;" surprising einde.Het story of Sofia, written in the first person, is compelling and written with great commitment. You feel as if her fear, the pain of loss, difficult feelings around her mourning, her doubts, her hopes, retrieval and lose again ... You "&amp;"can tell by the way here is that Star Carron MSF and the Institute for tropical Medicine in Antwerp worked. They're very passionate about and clearly worked with some knowledge of the story of Sofia out.The story of Rani, told through the eyes of a third "&amp;"party is distant. Remember that this is the seventh part of the series Rani Diaz and though you do not need to have read the previous parts to it, it takes some of the reader's own imagination to get an accurate picture of Rani. Rani Diaz is a very passio"&amp;"nate police inspector, sometimes moody, but certainly not insensitive to other people's suffering. Throw in some personal preoccupations and you get a lot of side effects of which you wonder whether it is relevant to the story itself. It can be also read "&amp;"as if there is some inhibition opzit.Eens the two stories together, all cited wires neatly designed and finished in a section that reads like a trein.Sterre Carron is a Flemish writer, it shows clearly in its language, word and sentence usage. Something I"&amp;" can do and Flemish tastes because I have not understood by writers who deny their heritage by everything she demands to turn to writing. So in this regard a big compliment.")</f>
        <v>Dr. Sofia Maniewski, virologist at the Institute of Tropical Medicine in Antwerp, runs like a guard duty when her 11 year old daughter Lorena an alarming phone call krijgt.Mama, there are thieves in the house. They shot Daddy and they want to murder me ... - ebook, pg. 13Na police have warned Sofia rushes home while she constantly tries to stay in touch with Lorena who managed to hide in the secret cellar when she suddenly heard a man's voice that something roars that it drives almost to madness, "Gotcha! 'followed by a sadistic schaterlach.In the years that follow attempt Sofia, albeit in fits and starts, the thread of her life again has pikken.Het book two storylines that initially just seem to go together, to jointly come out and culminate in a rather surprising einde.Het story of Sofia, written in the first person, is compelling and written with great commitment. You feel as if her fear, the pain of loss, difficult feelings around her mourning, her doubts, her hopes, retrieval and lose again ... You can tell by the way here is that Star Carron MSF and the Institute for tropical Medicine in Antwerp worked. They're very passionate about and clearly worked with some knowledge of the story of Sofia out.The story of Rani, told through the eyes of a third party is distant. Remember that this is the seventh part of the series Rani Diaz and though you do not need to have read the previous parts to it, it takes some of the reader's own imagination to get an accurate picture of Rani. Rani Diaz is a very passionate police inspector, sometimes moody, but certainly not insensitive to other people's suffering. Throw in some personal preoccupations and you get a lot of side effects of which you wonder whether it is relevant to the story itself. It can be also read as if there is some inhibition opzit.Eens the two stories together, all cited wires neatly designed and finished in a section that reads like a trein.Sterre Carron is a Flemish writer, it shows clearly in its language, word and sentence usage. Something I can do and Flemish tastes because I have not understood by writers who deny their heritage by everything she demands to turn to writing. So in this regard a big compliment.</v>
      </c>
    </row>
    <row r="1396" ht="15.75" customHeight="1">
      <c r="A1396" s="1">
        <v>1394.0</v>
      </c>
      <c r="B1396" s="3">
        <v>1.0</v>
      </c>
      <c r="C1396" s="3">
        <v>1.0</v>
      </c>
      <c r="D1396" s="3">
        <v>1.0</v>
      </c>
      <c r="E1396" s="3" t="s">
        <v>1399</v>
      </c>
      <c r="F1396" s="3" t="str">
        <f>IFERROR(__xludf.DUMMYFUNCTION("GOOGLETRANSLATE(E1396,""nl"",""en"")"),"This book was a forgotten book. It was all those years in the bookcase but in some way I came but not allow it to go lezen.Totdat Challenge ""read around the world in 2017"" was launched. I thought ""this is my chance now this book on Libya to read"" .Jar"&amp;"en 70 and Gaddafi to power. The story is about the nine-year-old boy Suleiman a complicated but loving relationship with his addictive to drink still has youthful mother. A father who is far from home and political underground gaat.Een story of horrific b"&amp;"ullying, cowardice, betrayal, book burning and hysteria. All this is told from the boy who notices that things are not correct and are kept from him. Apart from the horrors of the Gaddafi regime also beautiful pieces of the roof looking out to sea, the ho"&amp;"use and the food. A beautiful novel I have it genoten.p.s Unfortunately I could not check off the book on the table inspiration because Libya is not listed.")</f>
        <v>This book was a forgotten book. It was all those years in the bookcase but in some way I came but not allow it to go lezen.Totdat Challenge "read around the world in 2017" was launched. I thought "this is my chance now this book on Libya to read" .Jaren 70 and Gaddafi to power. The story is about the nine-year-old boy Suleiman a complicated but loving relationship with his addictive to drink still has youthful mother. A father who is far from home and political underground gaat.Een story of horrific bullying, cowardice, betrayal, book burning and hysteria. All this is told from the boy who notices that things are not correct and are kept from him. Apart from the horrors of the Gaddafi regime also beautiful pieces of the roof looking out to sea, the house and the food. A beautiful novel I have it genoten.p.s Unfortunately I could not check off the book on the table inspiration because Libya is not listed.</v>
      </c>
    </row>
    <row r="1397" ht="15.75" customHeight="1">
      <c r="A1397" s="1">
        <v>1395.0</v>
      </c>
      <c r="B1397" s="3">
        <v>0.0</v>
      </c>
      <c r="C1397" s="3">
        <v>0.0</v>
      </c>
      <c r="D1397" s="3">
        <v>0.0</v>
      </c>
      <c r="E1397" s="3" t="s">
        <v>1400</v>
      </c>
      <c r="F1397" s="3" t="str">
        <f>IFERROR(__xludf.DUMMYFUNCTION("GOOGLETRANSLATE(E1397,""nl"",""en"")"),"I begijp absolute (commercial?) Hype surrounding this book (unlike the Lincoln lawyer, a thriller that does the full five stars was worth!). Echo Park is just written with a predictable scenario and an outdated topic. Those serial killers we have negotiat"&amp;"ed already had. Usually I can follow you recencenten but this time absolutely not.")</f>
        <v>I begijp absolute (commercial?) Hype surrounding this book (unlike the Lincoln lawyer, a thriller that does the full five stars was worth!). Echo Park is just written with a predictable scenario and an outdated topic. Those serial killers we have negotiated already had. Usually I can follow you recencenten but this time absolutely not.</v>
      </c>
    </row>
    <row r="1398" ht="15.75" customHeight="1">
      <c r="A1398" s="1">
        <v>1396.0</v>
      </c>
      <c r="B1398" s="3">
        <v>0.0</v>
      </c>
      <c r="C1398" s="3">
        <v>0.0</v>
      </c>
      <c r="D1398" s="3">
        <v>0.0</v>
      </c>
      <c r="E1398" s="3" t="s">
        <v>1401</v>
      </c>
      <c r="F1398" s="3" t="str">
        <f>IFERROR(__xludf.DUMMYFUNCTION("GOOGLETRANSLATE(E1398,""nl"",""en"")"),"Martin Langfield (UK, 1962) went after his high school to the University of Cambridge. Here he studied successfully completed in French, Spanish and literature. In 1987 he became a foreign correspondent and bureau chief for Reuters. He worked in several S"&amp;"outh American and European countries. Today he lives in New York. Martin loves music and likes studying the differences between the various religions. In 2007 he made his debut with Dark Ultimatum novelist. The secret fire is the standalone sequel to his "&amp;"debuut.In the secret fire is protagonist Robert Reckliss faced in 2007 with a black gun from World War II. This weapon, a devastating bomb, is halfway war designed by special elite groups of Heinrich Himmler. The bomb before it could cause damage, by a gr"&amp;"oup of supernaturally gifted people, frozen in time. The mental powers used for this purpose are not infinite, so the weapon is now on the verge of his work still to do. The effects will now be much worse. Sixty years of history is about to disappear, as "&amp;"if it had never existed. Generations of people will never be born. The second world war will be won with retroactive effect as yet by the Germans. Obviously this should not happen. To also supernaturally gifted Robert the task, together with his associate"&amp;"s, the bomb once and for all harmless maken.Als you read above that, it seems to be an original, exciting story. The front and text on the back cover of the book appear to reaffirm this. Great is also the disappointment and the huge disappointing. It has "&amp;"become a boring story, but not exciting like. The choice of writer for more than regularly between the past and switching, does not contribute to the leesbaarheid.Ronduit annoying it is when lengthy descriptions of dragon lines and sacred locations includ"&amp;"e London and Paris. The main characters, both good and their evil counterparts, do not come out of the paint and are completely implausible. Any identification, which the reader (es) still wants is no question. In short, the book is very disappointing. I "&amp;"am therefore absolutely not warm this secret fire, which feels like a pathetic pilot flame.")</f>
        <v>Martin Langfield (UK, 1962) went after his high school to the University of Cambridge. Here he studied successfully completed in French, Spanish and literature. In 1987 he became a foreign correspondent and bureau chief for Reuters. He worked in several South American and European countries. Today he lives in New York. Martin loves music and likes studying the differences between the various religions. In 2007 he made his debut with Dark Ultimatum novelist. The secret fire is the standalone sequel to his debuut.In the secret fire is protagonist Robert Reckliss faced in 2007 with a black gun from World War II. This weapon, a devastating bomb, is halfway war designed by special elite groups of Heinrich Himmler. The bomb before it could cause damage, by a group of supernaturally gifted people, frozen in time. The mental powers used for this purpose are not infinite, so the weapon is now on the verge of his work still to do. The effects will now be much worse. Sixty years of history is about to disappear, as if it had never existed. Generations of people will never be born. The second world war will be won with retroactive effect as yet by the Germans. Obviously this should not happen. To also supernaturally gifted Robert the task, together with his associates, the bomb once and for all harmless maken.Als you read above that, it seems to be an original, exciting story. The front and text on the back cover of the book appear to reaffirm this. Great is also the disappointment and the huge disappointing. It has become a boring story, but not exciting like. The choice of writer for more than regularly between the past and switching, does not contribute to the leesbaarheid.Ronduit annoying it is when lengthy descriptions of dragon lines and sacred locations include London and Paris. The main characters, both good and their evil counterparts, do not come out of the paint and are completely implausible. Any identification, which the reader (es) still wants is no question. In short, the book is very disappointing. I am therefore absolutely not warm this secret fire, which feels like a pathetic pilot flame.</v>
      </c>
    </row>
    <row r="1399" ht="15.75" customHeight="1">
      <c r="A1399" s="1">
        <v>1397.0</v>
      </c>
      <c r="B1399" s="3">
        <v>1.0</v>
      </c>
      <c r="C1399" s="3">
        <v>1.0</v>
      </c>
      <c r="D1399" s="3">
        <v>1.0</v>
      </c>
      <c r="E1399" s="3" t="s">
        <v>1402</v>
      </c>
      <c r="F1399" s="3" t="str">
        <f>IFERROR(__xludf.DUMMYFUNCTION("GOOGLETRANSLATE(E1399,""nl"",""en"")"),"This book a lot of excitement. Not only by the violent subject matter, but also because it is partly happening around the LUMC, Leiden University Medical Center. I was thrown back almost 12 years to the time when I was about Emma who walked on the sunny b"&amp;"anks of Leiden, thinking of the hospital. So I also walked, then my daughter, just two weeks old, was in intensive care. The description of that feeling and the city very hard binnen.De descriptions of feelings are therefore came anyway worked nicely in t"&amp;"his book. I was drawn into the story and could very well empathize with the karakters.Emma a woman as there are so many. She lives her life as it came in its path. She has a stable relationship, study overlooking a good job, everything is safe, but she do"&amp;"es not think about what they really wil.Pas when she meets Boris change this. Boris is the catalyst for change. Boris Emma is thinking about her wishes for toekomst.Het story reads easily. The writing style is smooth, the characters are likeable, it's rom"&amp;"antic and sensitive and gives, not innovative but important message: Live your life! Get off the train and look occasionally around you. ask yourself: Am I still the right train A very nice debut asking for more?.")</f>
        <v>This book a lot of excitement. Not only by the violent subject matter, but also because it is partly happening around the LUMC, Leiden University Medical Center. I was thrown back almost 12 years to the time when I was about Emma who walked on the sunny banks of Leiden, thinking of the hospital. So I also walked, then my daughter, just two weeks old, was in intensive care. The description of that feeling and the city very hard binnen.De descriptions of feelings are therefore came anyway worked nicely in this book. I was drawn into the story and could very well empathize with the karakters.Emma a woman as there are so many. She lives her life as it came in its path. She has a stable relationship, study overlooking a good job, everything is safe, but she does not think about what they really wil.Pas when she meets Boris change this. Boris is the catalyst for change. Boris Emma is thinking about her wishes for toekomst.Het story reads easily. The writing style is smooth, the characters are likeable, it's romantic and sensitive and gives, not innovative but important message: Live your life! Get off the train and look occasionally around you. ask yourself: Am I still the right train A very nice debut asking for more?.</v>
      </c>
    </row>
    <row r="1400" ht="15.75" customHeight="1">
      <c r="A1400" s="1">
        <v>1398.0</v>
      </c>
      <c r="B1400" s="3">
        <v>0.0</v>
      </c>
      <c r="C1400" s="3">
        <v>0.0</v>
      </c>
      <c r="D1400" s="3">
        <v>0.0</v>
      </c>
      <c r="E1400" s="3" t="s">
        <v>1403</v>
      </c>
      <c r="F1400" s="3" t="str">
        <f>IFERROR(__xludf.DUMMYFUNCTION("GOOGLETRANSLATE(E1400,""nl"",""en"")"),"In Strangler reader follows the adventures of three brothers. Michael Daley works for the prosecution and suffer from migraines, Joe Daley is a compulsive gambler and adulterous detective Rick Daley is a burglar. The Irishmen come every Sunday dinner with"&amp;" their mother. Their father, a policeman, a year ago deceased during a hunt for a criminal. His partner at the time, is now the friend of their moeder.Het story begins just after the Kennedy assassination, as the supposed thirteenth victim of the Strangle"&amp;"r is found. The Strangler has left a trail of murdered elderly but also young women left he neergelegd.Dit in a challenging pose is not the only story of the book. Landay has believed the book more to fill large, such as the mystery of the death of Father"&amp;" Daley, the mafia has the gambling world in Boston under her spell and a developer which an impoverished neighborhood of Boston harshly allow cleanup to a beautiful to zetten.Al concerns storylines new district down sure the Strangler is a hodgepodge, whe"&amp;"re different issues are discussed briefly here every time. Literary thriller's on the front, but this designation has not earned the book. The writing style and dialogues are very simple and the characters do not have any depth. The probability of depth i"&amp;"s there, but because Landay no time grants for slightly longer anywhere to stand still, for example when the wife of Joe to oversee with sorrow as he gambled the household money and other women dive into the bed is this chance nipped in the bud. Landay be"&amp;"cause so many great storylines simultaneously treats, not a single case belicht.Dat good book with the thirteenth murder begins characterizes the rest of the story. In giant leaps are Landay from fact to fact. An example is a whole lawsuit is about beaten"&amp;"; Landay goes straight to the oordeel.Hij he chokes on all the material in the book will process and that's the story does not goede.Het investigate the Strangler thereby is also unconvincing dividends. The story does play in 1963, just after the Kennedy "&amp;"assassination (which also further away and to present only indirectly in the story), so before was used profile outlined adopters, but that's no reason to let the police suspects arrested whose the reader can feel the lumps that the perpetrators are not. "&amp;"And I have not even about how the real culprit is identified, based on the fact that he could doen.Landay keeps this narrative full until the end, the solution is rushed and actually unsatisfactory. In the afterword Landay explained that the book is inspi"&amp;"red by the Strangler Boston and that he also wanted the book to describe the then prevailing mafia war, and how impoverished neighborhoods were opgeknapt.Dat may be so, but that's no reason to write a book so cram it is not worked out the business well. I"&amp;"n that case Landay better could choose from the various storylines.")</f>
        <v>In Strangler reader follows the adventures of three brothers. Michael Daley works for the prosecution and suffer from migraines, Joe Daley is a compulsive gambler and adulterous detective Rick Daley is a burglar. The Irishmen come every Sunday dinner with their mother. Their father, a policeman, a year ago deceased during a hunt for a criminal. His partner at the time, is now the friend of their moeder.Het story begins just after the Kennedy assassination, as the supposed thirteenth victim of the Strangler is found. The Strangler has left a trail of murdered elderly but also young women left he neergelegd.Dit in a challenging pose is not the only story of the book. Landay has believed the book more to fill large, such as the mystery of the death of Father Daley, the mafia has the gambling world in Boston under her spell and a developer which an impoverished neighborhood of Boston harshly allow cleanup to a beautiful to zetten.Al concerns storylines new district down sure the Strangler is a hodgepodge, where different issues are discussed briefly here every time. Literary thriller's on the front, but this designation has not earned the book. The writing style and dialogues are very simple and the characters do not have any depth. The probability of depth is there, but because Landay no time grants for slightly longer anywhere to stand still, for example when the wife of Joe to oversee with sorrow as he gambled the household money and other women dive into the bed is this chance nipped in the bud. Landay because so many great storylines simultaneously treats, not a single case belicht.Dat good book with the thirteenth murder begins characterizes the rest of the story. In giant leaps are Landay from fact to fact. An example is a whole lawsuit is about beaten; Landay goes straight to the oordeel.Hij he chokes on all the material in the book will process and that's the story does not goede.Het investigate the Strangler thereby is also unconvincing dividends. The story does play in 1963, just after the Kennedy assassination (which also further away and to present only indirectly in the story), so before was used profile outlined adopters, but that's no reason to let the police suspects arrested whose the reader can feel the lumps that the perpetrators are not. And I have not even about how the real culprit is identified, based on the fact that he could doen.Landay keeps this narrative full until the end, the solution is rushed and actually unsatisfactory. In the afterword Landay explained that the book is inspired by the Strangler Boston and that he also wanted the book to describe the then prevailing mafia war, and how impoverished neighborhoods were opgeknapt.Dat may be so, but that's no reason to write a book so cram it is not worked out the business well. In that case Landay better could choose from the various storylines.</v>
      </c>
    </row>
    <row r="1401" ht="15.75" customHeight="1">
      <c r="A1401" s="1">
        <v>1399.0</v>
      </c>
      <c r="B1401" s="3">
        <v>0.0</v>
      </c>
      <c r="C1401" s="3">
        <v>0.0</v>
      </c>
      <c r="D1401" s="3">
        <v>0.0</v>
      </c>
      <c r="E1401" s="3" t="s">
        <v>1404</v>
      </c>
      <c r="F1401" s="3" t="str">
        <f>IFERROR(__xludf.DUMMYFUNCTION("GOOGLETRANSLATE(E1401,""nl"",""en"")"),"Of all the stories I've heard about this book, it should be a great fun, humorous and imaginative book that Terry Pratchett pokes fun at all the cliché's of fantasy writers of his time. Unfortunately I was hard to see in most cases the real humor, I think"&amp;" it's a story that, while many well-known but twisted elements includes but is written so dry and telling that I hard I can imagine at what is happening. Moreover, there are very long, awkward sentences in, in incomprehensible language, all pieces of info"&amp;"rmation about how the world works and will be repeated which could not conjure wizard Rincewind. The idea of ​​the tourist with its pear wooden box on legs is funny, as more comic elements in this story. Yet I overtook the unpleasant memory of required re"&amp;"ading lists of school, like ""A bum love"" was reading, just to name a few. I do not know what book appealed to me more. I've struggled with this story because I go to the Challenge of meedoe Hebban and this simply on my list of books to read was in 2016,"&amp;" the year of the book. The film ""The color of magic"" that I have seen, is much more manageable and much funnier. I think this book in his time probably could be called art, but the demands placed on today's fantasy novels, is not satisfactory. It's too "&amp;"preachy before, very dry. I was in any case very difficult to sympathize with the characters, although I know the pictures from the world of writing and I like that idea of ​​a turtle with elephants on his back the disc of the world carry quite liked find"&amp;". In this book that in the form of a piece of information put forth separately. Without the picture I had seen, I'd even it difficult to form an image. Hopefully the later books Pratchett much better. And remember that this is my reading experience, you d"&amp;"o for another is not the same too. Maybe you think it's just a really nice book.")</f>
        <v>Of all the stories I've heard about this book, it should be a great fun, humorous and imaginative book that Terry Pratchett pokes fun at all the cliché's of fantasy writers of his time. Unfortunately I was hard to see in most cases the real humor, I think it's a story that, while many well-known but twisted elements includes but is written so dry and telling that I hard I can imagine at what is happening. Moreover, there are very long, awkward sentences in, in incomprehensible language, all pieces of information about how the world works and will be repeated which could not conjure wizard Rincewind. The idea of ​​the tourist with its pear wooden box on legs is funny, as more comic elements in this story. Yet I overtook the unpleasant memory of required reading lists of school, like "A bum love" was reading, just to name a few. I do not know what book appealed to me more. I've struggled with this story because I go to the Challenge of meedoe Hebban and this simply on my list of books to read was in 2016, the year of the book. The film "The color of magic" that I have seen, is much more manageable and much funnier. I think this book in his time probably could be called art, but the demands placed on today's fantasy novels, is not satisfactory. It's too preachy before, very dry. I was in any case very difficult to sympathize with the characters, although I know the pictures from the world of writing and I like that idea of ​​a turtle with elephants on his back the disc of the world carry quite liked find. In this book that in the form of a piece of information put forth separately. Without the picture I had seen, I'd even it difficult to form an image. Hopefully the later books Pratchett much better. And remember that this is my reading experience, you do for another is not the same too. Maybe you think it's just a really nice book.</v>
      </c>
    </row>
    <row r="1402" ht="15.75" customHeight="1">
      <c r="A1402" s="1">
        <v>1400.0</v>
      </c>
      <c r="B1402" s="3">
        <v>0.0</v>
      </c>
      <c r="C1402" s="3">
        <v>0.0</v>
      </c>
      <c r="D1402" s="3">
        <v>0.0</v>
      </c>
      <c r="E1402" s="3" t="s">
        <v>1405</v>
      </c>
      <c r="F1402" s="3" t="str">
        <f>IFERROR(__xludf.DUMMYFUNCTION("GOOGLETRANSLATE(E1402,""nl"",""en"")"),"With amazement I look at the reviews on this page. This book gets to me, with difficulty, two stars. The reason is that I found it a very simple, predictable story. The characters are clichés, the story turned very easy and simple. I miss the characters d"&amp;"epth and character. I miss the story originality. It seemed to me as if the writer did a frantic attempt Nicci French or the like to match, but they could approach the complexity and depth of a really good thriller with no option. Unfortunately!")</f>
        <v>With amazement I look at the reviews on this page. This book gets to me, with difficulty, two stars. The reason is that I found it a very simple, predictable story. The characters are clichés, the story turned very easy and simple. I miss the characters depth and character. I miss the story originality. It seemed to me as if the writer did a frantic attempt Nicci French or the like to match, but they could approach the complexity and depth of a really good thriller with no option. Unfortunately!</v>
      </c>
    </row>
    <row r="1403" ht="15.75" customHeight="1">
      <c r="A1403" s="1">
        <v>1401.0</v>
      </c>
      <c r="B1403" s="3">
        <v>1.0</v>
      </c>
      <c r="C1403" s="3">
        <v>1.0</v>
      </c>
      <c r="D1403" s="3">
        <v>1.0</v>
      </c>
      <c r="E1403" s="3" t="s">
        <v>1406</v>
      </c>
      <c r="F1403" s="3" t="str">
        <f>IFERROR(__xludf.DUMMYFUNCTION("GOOGLETRANSLATE(E1403,""nl"",""en"")"),"It might be strange to say about a book with poo in the title, but what a very beautiful book has become this. The combination of drawings, cut drawings (including white edge) and pictures gives such a nice effect. I can stay for hours kijken.Voor 5 euros"&amp;" this book costs would have been reason enough for me to buy it but as we know from Marianne Busser and Ron Schröder's book is also very good in another.It is book tells us all sorts of interesting facts about animals. Facts that are strange but true. The"&amp;" poems are all in rhyme and end all with the text: ""And anyone who is now going to say this is a little weird, it immediately but as all know this is true!"" The kids in my class did this pretty quickly and loved to call when we came back at the end of a"&amp;" story. This fact combined with rhyme made sure every time that my children were very concerned to have at voorlezen.Al in all a very nice book in the classroom. It reads fine for, attractive for children to listen to and read yourself (read see pictures)"&amp;", informative, funny and also very cheap! For me a very clear aanrader.Bij the book was also made free extra material some work with the book even more enjoyable. Nice coloring and a real poo factory song. The coloring found my toddlers incredibly fun to "&amp;"color. The song was the speed of the song unfortunately very difficult for them to sing along. This is more suitable for higher groups but obviously very nice for the kids to have to say to luisteren.Ik that I really like to have this free added extras.")</f>
        <v>It might be strange to say about a book with poo in the title, but what a very beautiful book has become this. The combination of drawings, cut drawings (including white edge) and pictures gives such a nice effect. I can stay for hours kijken.Voor 5 euros this book costs would have been reason enough for me to buy it but as we know from Marianne Busser and Ron Schröder's book is also very good in another.It is book tells us all sorts of interesting facts about animals. Facts that are strange but true. The poems are all in rhyme and end all with the text: "And anyone who is now going to say this is a little weird, it immediately but as all know this is true!" The kids in my class did this pretty quickly and loved to call when we came back at the end of a story. This fact combined with rhyme made sure every time that my children were very concerned to have at voorlezen.Al in all a very nice book in the classroom. It reads fine for, attractive for children to listen to and read yourself (read see pictures), informative, funny and also very cheap! For me a very clear aanrader.Bij the book was also made free extra material some work with the book even more enjoyable. Nice coloring and a real poo factory song. The coloring found my toddlers incredibly fun to color. The song was the speed of the song unfortunately very difficult for them to sing along. This is more suitable for higher groups but obviously very nice for the kids to have to say to luisteren.Ik that I really like to have this free added extras.</v>
      </c>
    </row>
    <row r="1404" ht="15.75" customHeight="1">
      <c r="A1404" s="1">
        <v>1402.0</v>
      </c>
      <c r="B1404" s="3">
        <v>1.0</v>
      </c>
      <c r="C1404" s="3">
        <v>1.0</v>
      </c>
      <c r="D1404" s="3">
        <v>1.0</v>
      </c>
      <c r="E1404" s="3" t="s">
        <v>1407</v>
      </c>
      <c r="F1404" s="3" t="str">
        <f>IFERROR(__xludf.DUMMYFUNCTION("GOOGLETRANSLATE(E1404,""nl"",""en"")"),"After reading the Angels &amp; Demons and The Da Vinci Code, I am like many started looking for books of more or less the same genre. In the bookstore, my eye fell on the novel by Kate Mosse, because the book in my opinion looks a little mystery out. Val McDe"&amp;"rmid's remark gave me a smile on my face. When I started reading it turned out that I had made a good choice, the story fascinated me from the first chapter. Kate Mosse describes French history as it really happens in my eyes, until (horrible) details. He"&amp;"resies, persecution in the 12th century. The past and present are excellent together that ultimately leads astonishingly einde.Een recommended for fans of the Da Vinci Code to read more about the phenomenon of the ""Grail"".")</f>
        <v>After reading the Angels &amp; Demons and The Da Vinci Code, I am like many started looking for books of more or less the same genre. In the bookstore, my eye fell on the novel by Kate Mosse, because the book in my opinion looks a little mystery out. Val McDermid's remark gave me a smile on my face. When I started reading it turned out that I had made a good choice, the story fascinated me from the first chapter. Kate Mosse describes French history as it really happens in my eyes, until (horrible) details. Heresies, persecution in the 12th century. The past and present are excellent together that ultimately leads astonishingly einde.Een recommended for fans of the Da Vinci Code to read more about the phenomenon of the "Grail".</v>
      </c>
    </row>
    <row r="1405" ht="15.75" customHeight="1">
      <c r="A1405" s="1">
        <v>1403.0</v>
      </c>
      <c r="B1405" s="3">
        <v>0.0</v>
      </c>
      <c r="C1405" s="3">
        <v>0.0</v>
      </c>
      <c r="D1405" s="3">
        <v>0.0</v>
      </c>
      <c r="E1405" s="3" t="s">
        <v>1408</v>
      </c>
      <c r="F1405" s="3" t="str">
        <f>IFERROR(__xludf.DUMMYFUNCTION("GOOGLETRANSLATE(E1405,""nl"",""en"")"),"Hidden Heritage, the second book by author Danny Elijah is about Max Ruegard, which also Elusive (2008) starred. Max father comes from the former Dutch East Indies and from that time friends who live in the Netherlands. When those friends one by one bizar"&amp;"re accidents are killed, Max goes to investigate. He is helped by his good friend Lex, the mysterious spirit Marcellus and other mystical Indian forces. But the deeper he gets caught up in the investigation, the more he learns about his father's dark past"&amp;". And the more his own life endangers In Hidden heritage are many references to the previous book, making it difficult to follow is if you have not read. Some things are well explained, but you can read more elusive first for this book begint.Overigens yo"&amp;"u need to ask yourself first whether it is worth. Namely sticking quite a few hiccups on. Thus, the dialogues are spoken and sometimes stiff toe-curling. It seems sometimes called a soap opera. But perhaps it is also because the writer has never heard of "&amp;"Show! Don t tell !, because he often literally describes what emotions a character touch at any given time. Very unfortunate and not exciting, the reader does little in itself to vullen.Jammer is that the characters remain relatively flat, it is not real "&amp;"people of flesh and blood who will live for the reader. Add to that the book but two times a bit exciting is the end result makes them raden.Zijn there would only identify weaknesses? No, not that. Be nice to use the references to Indian and Indian words "&amp;"that Elijah used. For people with an Indian background that is very recognizable. Moreover, they make the story a little more believable, because (old) Indian people are often superstitious. But it is still a paranormal thriller, as it says on the cover, "&amp;"and even if you like it, it can appreciate whether you hidden heritage.")</f>
        <v>Hidden Heritage, the second book by author Danny Elijah is about Max Ruegard, which also Elusive (2008) starred. Max father comes from the former Dutch East Indies and from that time friends who live in the Netherlands. When those friends one by one bizarre accidents are killed, Max goes to investigate. He is helped by his good friend Lex, the mysterious spirit Marcellus and other mystical Indian forces. But the deeper he gets caught up in the investigation, the more he learns about his father's dark past. And the more his own life endangers In Hidden heritage are many references to the previous book, making it difficult to follow is if you have not read. Some things are well explained, but you can read more elusive first for this book begint.Overigens you need to ask yourself first whether it is worth. Namely sticking quite a few hiccups on. Thus, the dialogues are spoken and sometimes stiff toe-curling. It seems sometimes called a soap opera. But perhaps it is also because the writer has never heard of Show! Don t tell !, because he often literally describes what emotions a character touch at any given time. Very unfortunate and not exciting, the reader does little in itself to vullen.Jammer is that the characters remain relatively flat, it is not real people of flesh and blood who will live for the reader. Add to that the book but two times a bit exciting is the end result makes them raden.Zijn there would only identify weaknesses? No, not that. Be nice to use the references to Indian and Indian words that Elijah used. For people with an Indian background that is very recognizable. Moreover, they make the story a little more believable, because (old) Indian people are often superstitious. But it is still a paranormal thriller, as it says on the cover, and even if you like it, it can appreciate whether you hidden heritage.</v>
      </c>
    </row>
    <row r="1406" ht="15.75" customHeight="1">
      <c r="A1406" s="1">
        <v>1404.0</v>
      </c>
      <c r="B1406" s="3">
        <v>0.0</v>
      </c>
      <c r="C1406" s="3">
        <v>0.0</v>
      </c>
      <c r="D1406" s="3">
        <v>0.0</v>
      </c>
      <c r="E1406" s="3" t="s">
        <v>1409</v>
      </c>
      <c r="F1406" s="3" t="str">
        <f>IFERROR(__xludf.DUMMYFUNCTION("GOOGLETRANSLATE(E1406,""nl"",""en"")"),"Pieter Posthumus, member of Team Funerals of the City of Amsterdam, can not let the deaths of two unidentified men. Unlike the police, he is convinced that something is not right. In search of the truth, he becomes entangled in a world of terrorism and se"&amp;"cret services. Risking his life, he continues to dig into the past of the deceased but whether it is sensible Such is the story in kort.Eerlijk been said ""Heroic"" a setback for me. I have the real power, which is part of a thriller, missed. The book is "&amp;"for me not waardig.Zoals thriller I have indicated I can hardly say what I have now read earlier. The story I have to follow but especially in the beginning it was a list of facts and details. Especially the first half of the book was about nothing. As a "&amp;"result it was difficult in the story komen.Het is a nice book to because Britta Bolt has itself pleasant writing style, but for me absolutely no thriller.Het 2nd part was better but again I have the real tension in hear a thriller missed! I do not therefo"&amp;"re necessarily have to read the rest of this trilogy!")</f>
        <v>Pieter Posthumus, member of Team Funerals of the City of Amsterdam, can not let the deaths of two unidentified men. Unlike the police, he is convinced that something is not right. In search of the truth, he becomes entangled in a world of terrorism and secret services. Risking his life, he continues to dig into the past of the deceased but whether it is sensible Such is the story in kort.Eerlijk been said "Heroic" a setback for me. I have the real power, which is part of a thriller, missed. The book is for me not waardig.Zoals thriller I have indicated I can hardly say what I have now read earlier. The story I have to follow but especially in the beginning it was a list of facts and details. Especially the first half of the book was about nothing. As a result it was difficult in the story komen.Het is a nice book to because Britta Bolt has itself pleasant writing style, but for me absolutely no thriller.Het 2nd part was better but again I have the real tension in hear a thriller missed! I do not therefore necessarily have to read the rest of this trilogy!</v>
      </c>
    </row>
    <row r="1407" ht="15.75" customHeight="1">
      <c r="A1407" s="1">
        <v>1405.0</v>
      </c>
      <c r="B1407" s="3">
        <v>1.0</v>
      </c>
      <c r="C1407" s="3">
        <v>1.0</v>
      </c>
      <c r="D1407" s="3">
        <v>1.0</v>
      </c>
      <c r="E1407" s="3" t="s">
        <v>1410</v>
      </c>
      <c r="F1407" s="3" t="str">
        <f>IFERROR(__xludf.DUMMYFUNCTION("GOOGLETRANSLATE(E1407,""nl"",""en"")"),"The Great Wolf enjoyed the leven.Hij nobody did kwaad.Niemand kwaad.Maar put it on a bad day everything.It was changed the day he met Red Riding Hood. (P. 2) The Great Wolf Little Red Riding Hood comes to the forest. It's a very spoiled girl, and she does"&amp;" not want to go to her grandmother. The wolf is friends with grandma and goes to visit her. When the doorbell Little Red Riding Hood by scaring them both so that Grandma accidentally eaten by the Great Wolf. Will the rest of the day will be better for the"&amp;" Great Wolf? Read the rest of my review on Ikvindlezenleuk")</f>
        <v>The Great Wolf enjoyed the leven.Hij nobody did kwaad.Niemand kwaad.Maar put it on a bad day everything.It was changed the day he met Red Riding Hood. (P. 2) The Great Wolf Little Red Riding Hood comes to the forest. It's a very spoiled girl, and she does not want to go to her grandmother. The wolf is friends with grandma and goes to visit her. When the doorbell Little Red Riding Hood by scaring them both so that Grandma accidentally eaten by the Great Wolf. Will the rest of the day will be better for the Great Wolf? Read the rest of my review on Ikvindlezenleuk</v>
      </c>
    </row>
    <row r="1408" ht="15.75" customHeight="1">
      <c r="A1408" s="1">
        <v>1406.0</v>
      </c>
      <c r="B1408" s="3">
        <v>1.0</v>
      </c>
      <c r="C1408" s="3">
        <v>1.0</v>
      </c>
      <c r="D1408" s="3">
        <v>1.0</v>
      </c>
      <c r="E1408" s="3" t="s">
        <v>1411</v>
      </c>
      <c r="F1408" s="3" t="str">
        <f>IFERROR(__xludf.DUMMYFUNCTION("GOOGLETRANSLATE(E1408,""nl"",""en"")"),"Tamara de Weijer is except GP also the founder of the association Arts and Lifestyle. She is regularly seen on television and discuss it then issues a healthy lifestyle. In her book Eat better in 28 days makes them more or less the same. She lets the read"&amp;"er of her book to understand how you can promote through a healthy diet and a healthy lifestyle your health. According to Tamara, you can literally get sick to eat, but fortunately (often) better eten.Ziektes as Diabetic type 2, cardiovascular disease, bu"&amp;"t also depressive feelings can be with proper diet (partially) contested. But Tamara guessed in advance that you (before you go to work on her book) always just your own doctor for advice vraagt.Na an extensive preface is followed by a number of compellin"&amp;"g chapters that you should definitely read once at ease. Thus, the first chapter entitled: You do nothing, though immediately promising. In the various chapters, there are many personal stories to read Tamara patients refurbished thanks to her advice. The"&amp;"se chapters look at a lot of tips: for example, how eternal tension can stop and of course about what is healthy now is actually ""No pills but paprika"" says Tamara de Weijer.Na this still fascinating informative section starts the book finally with. rec"&amp;"ipes. The first recipe pages are organized four weekly menus to find. Here you will find very useful all recipe suggestions for less than 28 days together. Per week are depicted the meal suggestions of two adjacent pages. These are divided into three cate"&amp;"gories: breakfast, lunch and dinner. In any suggestion there is a picture of the respective meal and there is the number of the corresponding page mentioned in the book, where you can find the recipe. Very clear and practical! But who day itself will deci"&amp;"de what that day will be eaten, it is also quite possible to choose a recipe from the book itself, it's just what your preference is. There is certainly a wealth of easy to prepare recipes in the book. Starting with recipes for breakfast and to finish cou"&amp;"rse dinner. All recipes are large colorful pictures of the desired result, what the book certainly adds value. The recipes are individually described succinctly. Besides an overview of the necessary ingredients there step by step quoted how to prepare the"&amp;" dish itself. The ingredients are largely in any grocery store or to verkrijgen.Favoriet here are the salad recipes. Especially the spicy spinach salad will often come here on the table. Delicious, easy and healthy. But the alternative pasta recipes are d"&amp;"efinitely recommended. For meat and fish lovers there are lucky enough suggestions in boek.Eet better in 28 days is a real must for anyone who wants to eat healthier, to his or her overall health to work, sick or latter just wants to avoid . But it is cer"&amp;"tainly a fine book for every home cook who loves to cook using practical, nutritious and easy to prepare recipes. Enjoy your meal!")</f>
        <v>Tamara de Weijer is except GP also the founder of the association Arts and Lifestyle. She is regularly seen on television and discuss it then issues a healthy lifestyle. In her book Eat better in 28 days makes them more or less the same. She lets the reader of her book to understand how you can promote through a healthy diet and a healthy lifestyle your health. According to Tamara, you can literally get sick to eat, but fortunately (often) better eten.Ziektes as Diabetic type 2, cardiovascular disease, but also depressive feelings can be with proper diet (partially) contested. But Tamara guessed in advance that you (before you go to work on her book) always just your own doctor for advice vraagt.Na an extensive preface is followed by a number of compelling chapters that you should definitely read once at ease. Thus, the first chapter entitled: You do nothing, though immediately promising. In the various chapters, there are many personal stories to read Tamara patients refurbished thanks to her advice. These chapters look at a lot of tips: for example, how eternal tension can stop and of course about what is healthy now is actually "No pills but paprika" says Tamara de Weijer.Na this still fascinating informative section starts the book finally with. recipes. The first recipe pages are organized four weekly menus to find. Here you will find very useful all recipe suggestions for less than 28 days together. Per week are depicted the meal suggestions of two adjacent pages. These are divided into three categories: breakfast, lunch and dinner. In any suggestion there is a picture of the respective meal and there is the number of the corresponding page mentioned in the book, where you can find the recipe. Very clear and practical! But who day itself will decide what that day will be eaten, it is also quite possible to choose a recipe from the book itself, it's just what your preference is. There is certainly a wealth of easy to prepare recipes in the book. Starting with recipes for breakfast and to finish course dinner. All recipes are large colorful pictures of the desired result, what the book certainly adds value. The recipes are individually described succinctly. Besides an overview of the necessary ingredients there step by step quoted how to prepare the dish itself. The ingredients are largely in any grocery store or to verkrijgen.Favoriet here are the salad recipes. Especially the spicy spinach salad will often come here on the table. Delicious, easy and healthy. But the alternative pasta recipes are definitely recommended. For meat and fish lovers there are lucky enough suggestions in boek.Eet better in 28 days is a real must for anyone who wants to eat healthier, to his or her overall health to work, sick or latter just wants to avoid . But it is certainly a fine book for every home cook who loves to cook using practical, nutritious and easy to prepare recipes. Enjoy your meal!</v>
      </c>
    </row>
    <row r="1409" ht="15.75" customHeight="1">
      <c r="A1409" s="1">
        <v>1407.0</v>
      </c>
      <c r="B1409" s="3">
        <v>1.0</v>
      </c>
      <c r="C1409" s="3">
        <v>1.0</v>
      </c>
      <c r="D1409" s="3">
        <v>1.0</v>
      </c>
      <c r="E1409" s="3" t="s">
        <v>1412</v>
      </c>
      <c r="F1409" s="3" t="str">
        <f>IFERROR(__xludf.DUMMYFUNCTION("GOOGLETRANSLATE(E1409,""nl"",""en"")"),"Review Summer written by Lis LucassenNadat Alec four years has lived in a juvenile he has a job in a factory and teaches music to not disadvantaged classes go jongeren.Op a day because the space is leased to the press concerning an action / promo video Au"&amp;"drey Four years ago, Audrey became famous after a performance at the Voice.Na a breakdown after she had surgery on her vocal cords she is trying to scribble again. Her mother and friend Angela Mitchell push her mind to sing and make a live show about her."&amp;" If it makes money so that their full life of luxury can keep Audrey sings only if she has swallowed painkillers and thereby a flow komt.In the music building Audrey hears someone singing and playing guitar and looks for the guitarist, Alec.Alec shows alm"&amp;"ost the only countryman, not knowing who they is.Audrey and Alec are very attracted to each other, but their past prevents them from there to a relationship beginnen.Dan is threatened by Audrey Mitchell where Alec is at .... Dan happens all that Alec neve"&amp;"r want anymore maken.Mijn leeservaringWat a good book. The title might do expect a holiday romance, but nothing is less true. There's a good story with some diepgang.Het book is hard to put down !! As the book ends with ""one year later"" The book really "&amp;"af.Voor is my book 4.5 star (as a half star out , as in Hebban than 5 stars)")</f>
        <v>Review Summer written by Lis LucassenNadat Alec four years has lived in a juvenile he has a job in a factory and teaches music to not disadvantaged classes go jongeren.Op a day because the space is leased to the press concerning an action / promo video Audrey Four years ago, Audrey became famous after a performance at the Voice.Na a breakdown after she had surgery on her vocal cords she is trying to scribble again. Her mother and friend Angela Mitchell push her mind to sing and make a live show about her. If it makes money so that their full life of luxury can keep Audrey sings only if she has swallowed painkillers and thereby a flow komt.In the music building Audrey hears someone singing and playing guitar and looks for the guitarist, Alec.Alec shows almost the only countryman, not knowing who they is.Audrey and Alec are very attracted to each other, but their past prevents them from there to a relationship beginnen.Dan is threatened by Audrey Mitchell where Alec is at .... Dan happens all that Alec never want anymore maken.Mijn leeservaringWat a good book. The title might do expect a holiday romance, but nothing is less true. There's a good story with some diepgang.Het book is hard to put down !! As the book ends with "one year later" The book really af.Voor is my book 4.5 star (as a half star out , as in Hebban than 5 stars)</v>
      </c>
    </row>
    <row r="1410" ht="15.75" customHeight="1">
      <c r="A1410" s="1">
        <v>1408.0</v>
      </c>
      <c r="B1410" s="3">
        <v>1.0</v>
      </c>
      <c r="C1410" s="3">
        <v>1.0</v>
      </c>
      <c r="D1410" s="3">
        <v>1.0</v>
      </c>
      <c r="E1410" s="3" t="s">
        <v>1413</v>
      </c>
      <c r="F1410" s="3" t="str">
        <f>IFERROR(__xludf.DUMMYFUNCTION("GOOGLETRANSLATE(E1410,""nl"",""en"")"),"Wonderful wonderful wonderful. It's such a beautiful story which is fine collapses by the pieces that take place in the second half of the 60s and the present. Donna Milner has a very nice writing style (it's the first book I read of her). It could be a r"&amp;"egional novel (perhaps it is that too) but it's nothing corny or saccharine. It is well written without doing dramatically (while sometimes best though) I felt involved with the people in the story. It could also be quite true. I read mostly thrillers but"&amp;" this book is the best novel I've ever read (ok, that there are not many anyway) I am fine with polite hours !!")</f>
        <v>Wonderful wonderful wonderful. It's such a beautiful story which is fine collapses by the pieces that take place in the second half of the 60s and the present. Donna Milner has a very nice writing style (it's the first book I read of her). It could be a regional novel (perhaps it is that too) but it's nothing corny or saccharine. It is well written without doing dramatically (while sometimes best though) I felt involved with the people in the story. It could also be quite true. I read mostly thrillers but this book is the best novel I've ever read (ok, that there are not many anyway) I am fine with polite hours !!</v>
      </c>
    </row>
    <row r="1411" ht="15.75" customHeight="1">
      <c r="A1411" s="1">
        <v>1409.0</v>
      </c>
      <c r="B1411" s="3">
        <v>0.0</v>
      </c>
      <c r="C1411" s="3">
        <v>0.0</v>
      </c>
      <c r="D1411" s="3">
        <v>0.0</v>
      </c>
      <c r="E1411" s="3" t="s">
        <v>1414</v>
      </c>
      <c r="F1411" s="3" t="str">
        <f>IFERROR(__xludf.DUMMYFUNCTION("GOOGLETRANSLATE(E1411,""nl"",""en"")"),"At times exciting and intriguing. But as so often Koch a sad man as protagonist, as I'm having fun in the book anyway deprives a large piece.")</f>
        <v>At times exciting and intriguing. But as so often Koch a sad man as protagonist, as I'm having fun in the book anyway deprives a large piece.</v>
      </c>
    </row>
    <row r="1412" ht="15.75" customHeight="1">
      <c r="A1412" s="1">
        <v>1410.0</v>
      </c>
      <c r="B1412" s="3">
        <v>1.0</v>
      </c>
      <c r="C1412" s="3">
        <v>1.0</v>
      </c>
      <c r="D1412" s="3">
        <v>0.0</v>
      </c>
      <c r="E1412" s="3" t="s">
        <v>1415</v>
      </c>
      <c r="F1412" s="3" t="str">
        <f>IFERROR(__xludf.DUMMYFUNCTION("GOOGLETRANSLATE(E1412,""nl"",""en"")"),"I am very glad that I read the book: ""Nathan Z."" Arjan Alberts for a book club may have read. Since I read the synopsis on the back cover, I thought, ""This I want to read"" .I myself have worked for one year in prison (judgment house) in Belgium but th"&amp;"ere is no comparison to a secure hospital in the slightest. Natan has eight murders committed by mothers who were ill and one child. Whatever the reason is, you come later weten.Het story is told from the viewpoint of Reinier, a lawyer, his wife Hannah, a"&amp;" writer and Suus, a social therapist who has had to deal differently with Nathan in the verleden.Ik found no sympathetic character, but their story and their relationship with Natan love you terribly in ban.Vanwege a procedural error Nathan is released ea"&amp;"rly and the lawyer Reinier has an interest. He is an anoying man who manipulates the witnesses to their indictment in draw. ""Evasive Her dark pupils, he got caught up in the crow's feet around her eyes."" This is not really a cozy sfeer.Hannah's wife Rei"&amp;"nier steals one day the voluminous file on Natan and she wants anonymously a book about his life schrijven.Toeval or not but Reinier is a nice surprise for her place in the French Alps to promote her book on her work. He does not know what they schrijven."&amp;"Gaat Hannah is putting themselves in such danger? What she finds out? Is there a stalker? Exciting! The other character from which the story is also told Suus. I do not understand fully how as a girl hit in a TBS clinic into. Whoever hired her, it takes r"&amp;"isks. She does a lot of stupid things that they may be a danger to himself and a victim of Natan. Whatever her reasons to go to work there, is readily apparent. I do think what they ought assertive / should be ... They are always short chapters, alternate"&amp;"ly viewed through the eyes of both Reinier, Hannah and Suus. It is very nice to read that, because you get a very clear picture of Nathan. Often I have drawn wide eyes as happens a lot. Even though I'm used to because of my profession, I often had to go b"&amp;"ack and read swallow. Wow .. how sick people can be in their heads! I miss just look at the head of Natan itself. Maybe if he himself had been told what had to have been even more creepy, but still, a very good, exciting, fascinating and shocking book I g"&amp;"ive it a big four star congratulations Arjan Alberts: more of these books please Lien Gautier! .")</f>
        <v>I am very glad that I read the book: "Nathan Z." Arjan Alberts for a book club may have read. Since I read the synopsis on the back cover, I thought, "This I want to read" .I myself have worked for one year in prison (judgment house) in Belgium but there is no comparison to a secure hospital in the slightest. Natan has eight murders committed by mothers who were ill and one child. Whatever the reason is, you come later weten.Het story is told from the viewpoint of Reinier, a lawyer, his wife Hannah, a writer and Suus, a social therapist who has had to deal differently with Nathan in the verleden.Ik found no sympathetic character, but their story and their relationship with Natan love you terribly in ban.Vanwege a procedural error Nathan is released early and the lawyer Reinier has an interest. He is an anoying man who manipulates the witnesses to their indictment in draw. "Evasive Her dark pupils, he got caught up in the crow's feet around her eyes." This is not really a cozy sfeer.Hannah's wife Reinier steals one day the voluminous file on Natan and she wants anonymously a book about his life schrijven.Toeval or not but Reinier is a nice surprise for her place in the French Alps to promote her book on her work. He does not know what they schrijven.Gaat Hannah is putting themselves in such danger? What she finds out? Is there a stalker? Exciting! The other character from which the story is also told Suus. I do not understand fully how as a girl hit in a TBS clinic into. Whoever hired her, it takes risks. She does a lot of stupid things that they may be a danger to himself and a victim of Natan. Whatever her reasons to go to work there, is readily apparent. I do think what they ought assertive / should be ... They are always short chapters, alternately viewed through the eyes of both Reinier, Hannah and Suus. It is very nice to read that, because you get a very clear picture of Nathan. Often I have drawn wide eyes as happens a lot. Even though I'm used to because of my profession, I often had to go back and read swallow. Wow .. how sick people can be in their heads! I miss just look at the head of Natan itself. Maybe if he himself had been told what had to have been even more creepy, but still, a very good, exciting, fascinating and shocking book I give it a big four star congratulations Arjan Alberts: more of these books please Lien Gautier! .</v>
      </c>
    </row>
    <row r="1413" ht="15.75" customHeight="1">
      <c r="A1413" s="1">
        <v>1411.0</v>
      </c>
      <c r="B1413" s="3">
        <v>1.0</v>
      </c>
      <c r="C1413" s="3">
        <v>1.0</v>
      </c>
      <c r="D1413" s="3">
        <v>1.0</v>
      </c>
      <c r="E1413" s="3" t="s">
        <v>1416</v>
      </c>
      <c r="F1413" s="3" t="str">
        <f>IFERROR(__xludf.DUMMYFUNCTION("GOOGLETRANSLATE(E1413,""nl"",""en"")"),"After I saw that Lars Kepler his writing had improved significantly in the second book, I wanted the third book give it a chance and I have never regretted! For the first time seems to this writer team hebben.Deze times their style found involves the murd"&amp;"er of a section of a boarding school for girls with a psychiatric disorder. These girls come into their own in the story: They all have their own problems, and that comes in its own way to uitdrukking.Het not Joona that makes the story exciting. Although "&amp;"his character is getting more depth, is what I respect a great role this time played by Elin (the world needs more people like Elin). The reader sympathizes with her, and hopes above all for her good komt.De thing seems fairly quickly resolved, but will n"&amp;"ot get another unexpected turn. The denouement surprised me, which is a welcome change from all the predictable endings you see today in thrillers. The last part of the book is a real cliffhanger, one that you know you have to read the next book too. At t"&amp;"hat point it becomes clear that Joona to say more than has been shown so far. He has more than a fighting machine and a good detective he carries a secret with him. After this book, I immediately wanted with ""Sleep"", now I am only convinced of the writi"&amp;"ng skills of Lars Kepler and I want to also read the rest, especially since I now want to know the personal story of Joona Linna.")</f>
        <v>After I saw that Lars Kepler his writing had improved significantly in the second book, I wanted the third book give it a chance and I have never regretted! For the first time seems to this writer team hebben.Deze times their style found involves the murder of a section of a boarding school for girls with a psychiatric disorder. These girls come into their own in the story: They all have their own problems, and that comes in its own way to uitdrukking.Het not Joona that makes the story exciting. Although his character is getting more depth, is what I respect a great role this time played by Elin (the world needs more people like Elin). The reader sympathizes with her, and hopes above all for her good komt.De thing seems fairly quickly resolved, but will not get another unexpected turn. The denouement surprised me, which is a welcome change from all the predictable endings you see today in thrillers. The last part of the book is a real cliffhanger, one that you know you have to read the next book too. At that point it becomes clear that Joona to say more than has been shown so far. He has more than a fighting machine and a good detective he carries a secret with him. After this book, I immediately wanted with "Sleep", now I am only convinced of the writing skills of Lars Kepler and I want to also read the rest, especially since I now want to know the personal story of Joona Linna.</v>
      </c>
    </row>
    <row r="1414" ht="15.75" customHeight="1">
      <c r="A1414" s="1">
        <v>1412.0</v>
      </c>
      <c r="B1414" s="3">
        <v>1.0</v>
      </c>
      <c r="C1414" s="3">
        <v>1.0</v>
      </c>
      <c r="D1414" s="3">
        <v>1.0</v>
      </c>
      <c r="E1414" s="3" t="s">
        <v>1417</v>
      </c>
      <c r="F1414" s="3" t="str">
        <f>IFERROR(__xludf.DUMMYFUNCTION("GOOGLETRANSLATE(E1414,""nl"",""en"")"),"The book ""Bridge of Clay"" is about five brothers, and well over one in particular: indeed Clay. And their parents. And a girlfriend. And the mother's father. And the mother's father. And a teacher. And pets, a mule (Achilles), a cat (Hector), a dog (Ros"&amp;"y), goldfish (Agamemnon). And a piano. And a typewriter. And ... are you still Markus Zusak - best known for The Book Thief - has again managed to tell a particular story and attractive. The oldest of the 'Dunbar boys', Matthew, is the omniscient protagon"&amp;"ist. He recounts in some inimitably family history, with the next-to-youngest Clay as a main character. A quiet boy race champion and bearer of a secret. The story begins 'before the beginning' and will end logically 'after the end'. Concentrated reading "&amp;"is required in order to grasp the chronology of the events, and the many characters. The mostly poetry elaborations are read a delight to. And may distract you from the moments laced with absurd story. The dialogues are identifiable; boys among themselves"&amp;", half sentences, its own jargon and Australian tongval.We learn to know the guys in the background of the mother (the mistake maker), and their father (the murderer). The education of the boys, their school, their hobbies, the first infatuations - until "&amp;"they become adults. Clay meanwhile builds, along with his father, a bridge. The function of the bridge is open to many interpretations, or even for no. However?")</f>
        <v>The book "Bridge of Clay" is about five brothers, and well over one in particular: indeed Clay. And their parents. And a girlfriend. And the mother's father. And the mother's father. And a teacher. And pets, a mule (Achilles), a cat (Hector), a dog (Rosy), goldfish (Agamemnon). And a piano. And a typewriter. And ... are you still Markus Zusak - best known for The Book Thief - has again managed to tell a particular story and attractive. The oldest of the 'Dunbar boys', Matthew, is the omniscient protagonist. He recounts in some inimitably family history, with the next-to-youngest Clay as a main character. A quiet boy race champion and bearer of a secret. The story begins 'before the beginning' and will end logically 'after the end'. Concentrated reading is required in order to grasp the chronology of the events, and the many characters. The mostly poetry elaborations are read a delight to. And may distract you from the moments laced with absurd story. The dialogues are identifiable; boys among themselves, half sentences, its own jargon and Australian tongval.We learn to know the guys in the background of the mother (the mistake maker), and their father (the murderer). The education of the boys, their school, their hobbies, the first infatuations - until they become adults. Clay meanwhile builds, along with his father, a bridge. The function of the bridge is open to many interpretations, or even for no. However?</v>
      </c>
    </row>
    <row r="1415" ht="15.75" customHeight="1">
      <c r="A1415" s="1">
        <v>1413.0</v>
      </c>
      <c r="B1415" s="3">
        <v>0.0</v>
      </c>
      <c r="C1415" s="3">
        <v>0.0</v>
      </c>
      <c r="D1415" s="3">
        <v>0.0</v>
      </c>
      <c r="E1415" s="3" t="s">
        <v>1418</v>
      </c>
      <c r="F1415" s="3" t="str">
        <f>IFERROR(__xludf.DUMMYFUNCTION("GOOGLETRANSLATE(E1415,""nl"",""en"")"),"Annemoon Disko brings as an artist and writer of short stories literature and the arts together and this she does well in her debut novel, small slope, published by Oevers.Kleine slope tells the story of Vera and Max. Both creative souls and brother and s"&amp;"ister. Vera is terminally ill and looks back on a life full of painful memories and special moments, while Max struggles with his inability to make any new paintings and should respect how Monica, a friend of his sister the last days of Vera image brengt."&amp;"Kleine slope is hard to summarize, in the book are four or five storylines together and considering the size (120 pages) is a lot. A novel is different from short stories, but the debut novel of Disko is as fragmented and composed of separate images. The "&amp;"reader does not get enough grip and the story jumps from one subject to another. The jumps in time and changes in perspective itself is not a drawback, but within the same scene, which also will be changed between the first and third person singular, wher"&amp;"e the same person is meant, makes it very colorful. That way you touch the reader as author lost en route. The uncertainty prevails and excites the reader to play curiously blijven.Kunst inclined a huge role in small and this is worked out very nicely by "&amp;"the author on three levels. First there are the literal references to specific painters and paintings which the main characters (do) think. ""She is framed by the doorway, making it look like she has entered a painting by Edward Hopper."" Secondly, there "&amp;"is the way Disko describes her characters and their story, the visual description of each scene: ""She was lying with raised legs on her left side to sleep, the bed sheet which we were covered only her legs."" Finally, there is the way the story is compos"&amp;"ed as a canvas with rough strokes of a modern muziekstuk.Disko prompt further topics or themes in her book, including peeling, bereavement and the idea of ​​drowning, but all continue to surface and are not developed enough to impress. The title is explai"&amp;"ned by a number of Little Hells but each character lives together his own little hell, Vera struggling with her illness and still with the loss of her youngest brother Menko, Max struggles to turn the loss of Vera and their absent parents lived in their l"&amp;"ittle hell sometimes called separation wordt.Kleine slant is certainly an interesting debut and how different art forms are intertwined provide plus points. Still, considering the way the storylines unclear and remain unfinished and that the reader 120 pa"&amp;"ges not without a struggle through to read heavier and Little hells no must.")</f>
        <v>Annemoon Disko brings as an artist and writer of short stories literature and the arts together and this she does well in her debut novel, small slope, published by Oevers.Kleine slope tells the story of Vera and Max. Both creative souls and brother and sister. Vera is terminally ill and looks back on a life full of painful memories and special moments, while Max struggles with his inability to make any new paintings and should respect how Monica, a friend of his sister the last days of Vera image brengt.Kleine slope is hard to summarize, in the book are four or five storylines together and considering the size (120 pages) is a lot. A novel is different from short stories, but the debut novel of Disko is as fragmented and composed of separate images. The reader does not get enough grip and the story jumps from one subject to another. The jumps in time and changes in perspective itself is not a drawback, but within the same scene, which also will be changed between the first and third person singular, where the same person is meant, makes it very colorful. That way you touch the reader as author lost en route. The uncertainty prevails and excites the reader to play curiously blijven.Kunst inclined a huge role in small and this is worked out very nicely by the author on three levels. First there are the literal references to specific painters and paintings which the main characters (do) think. "She is framed by the doorway, making it look like she has entered a painting by Edward Hopper." Secondly, there is the way Disko describes her characters and their story, the visual description of each scene: "She was lying with raised legs on her left side to sleep, the bed sheet which we were covered only her legs." Finally, there is the way the story is composed as a canvas with rough strokes of a modern muziekstuk.Disko prompt further topics or themes in her book, including peeling, bereavement and the idea of ​​drowning, but all continue to surface and are not developed enough to impress. The title is explained by a number of Little Hells but each character lives together his own little hell, Vera struggling with her illness and still with the loss of her youngest brother Menko, Max struggles to turn the loss of Vera and their absent parents lived in their little hell sometimes called separation wordt.Kleine slant is certainly an interesting debut and how different art forms are intertwined provide plus points. Still, considering the way the storylines unclear and remain unfinished and that the reader 120 pages not without a struggle through to read heavier and Little hells no must.</v>
      </c>
    </row>
    <row r="1416" ht="15.75" customHeight="1">
      <c r="A1416" s="1">
        <v>1414.0</v>
      </c>
      <c r="B1416" s="3">
        <v>0.0</v>
      </c>
      <c r="C1416" s="3">
        <v>0.0</v>
      </c>
      <c r="D1416" s="3">
        <v>0.0</v>
      </c>
      <c r="E1416" s="3" t="s">
        <v>1419</v>
      </c>
      <c r="F1416" s="3" t="str">
        <f>IFERROR(__xludf.DUMMYFUNCTION("GOOGLETRANSLATE(E1416,""nl"",""en"")"),"In making a documentary about prisoners during their stay in prison and after their release. She is engaged to Mark, a banker with a large income, but now lost his job because of the commotion United Kingdom and Gibraltar European Union membership referen"&amp;"dum. Although their financial situation now is not so rosy, so they decide to get married and go on honeymoon to Bora Bora. On the idyllic island they forget their worries. Everything is rosy until they decide to take a boat and go diving. found at the bo"&amp;"ttom of the sea them something that their life is not only totally interchangeable shakes but is also in danger brengt.Een entrant with a vengeance and no avid thriller reader will not here intrigued. Now we have four pages further (still the grave), and "&amp;"we learn the following: '' Anything for you in perspective, this hole, my two hour gap is: 90x60x180 cm, representing about one cubic meter of soil, which is then at least 1 500 kilograms. And that ... That's the weight of a big car or a mature white whal"&amp;"e or the average hippopotamus. The equivalent I up and a little to the left moved towards it. And this tomb is only three feet deep. "" If you think this is tiring and tedious, read more assured. It gets worse. We get the menu, including prices, served by"&amp;" a restaurant with a large reason why they chose a particular menu; all possible routes and flight numbers for flights to Bora Bora etc. If you do not feel had to read Wikipedia, there are literally quoted an article about the most common aviation acciden"&amp;"ts. The reader must put his mind and realism to zero the dive to taste. If you can take away from the heel jumping on the branch, of the many accidents and many unnecessary information, you can write the style of Catherine Steadman best savored. She write"&amp;"s smoothly, not stilted and does not use difficult words. Short chapters easier to read. Catherine Steadman is an English actress, known to us through its role of Lane Fox in the series Dowton Abbey. She is currently working on a film shooting. The dive i"&amp;"s her debut. to judge the reader whether there should be a next.")</f>
        <v>In making a documentary about prisoners during their stay in prison and after their release. She is engaged to Mark, a banker with a large income, but now lost his job because of the commotion United Kingdom and Gibraltar European Union membership referendum. Although their financial situation now is not so rosy, so they decide to get married and go on honeymoon to Bora Bora. On the idyllic island they forget their worries. Everything is rosy until they decide to take a boat and go diving. found at the bottom of the sea them something that their life is not only totally interchangeable shakes but is also in danger brengt.Een entrant with a vengeance and no avid thriller reader will not here intrigued. Now we have four pages further (still the grave), and we learn the following: '' Anything for you in perspective, this hole, my two hour gap is: 90x60x180 cm, representing about one cubic meter of soil, which is then at least 1 500 kilograms. And that ... That's the weight of a big car or a mature white whale or the average hippopotamus. The equivalent I up and a little to the left moved towards it. And this tomb is only three feet deep. " If you think this is tiring and tedious, read more assured. It gets worse. We get the menu, including prices, served by a restaurant with a large reason why they chose a particular menu; all possible routes and flight numbers for flights to Bora Bora etc. If you do not feel had to read Wikipedia, there are literally quoted an article about the most common aviation accidents. The reader must put his mind and realism to zero the dive to taste. If you can take away from the heel jumping on the branch, of the many accidents and many unnecessary information, you can write the style of Catherine Steadman best savored. She writes smoothly, not stilted and does not use difficult words. Short chapters easier to read. Catherine Steadman is an English actress, known to us through its role of Lane Fox in the series Dowton Abbey. She is currently working on a film shooting. The dive is her debut. to judge the reader whether there should be a next.</v>
      </c>
    </row>
    <row r="1417" ht="15.75" customHeight="1">
      <c r="A1417" s="1">
        <v>1415.0</v>
      </c>
      <c r="B1417" s="3">
        <v>1.0</v>
      </c>
      <c r="C1417" s="3">
        <v>1.0</v>
      </c>
      <c r="D1417" s="3">
        <v>1.0</v>
      </c>
      <c r="E1417" s="3" t="s">
        <v>1420</v>
      </c>
      <c r="F1417" s="3" t="str">
        <f>IFERROR(__xludf.DUMMYFUNCTION("GOOGLETRANSLATE(E1417,""nl"",""en"")"),"Yesterday afternoon read out. In the first half I thought there was a bit too much for chewing. It is written for a young audience (young adult), but a young audience is not stupid audience. How it was sitting with the ratio between the races of people wa"&amp;"s clear from the outset. The characters had significantly more time to figure it out too, but that resulted in a lot of repetition of the same issues. In the second half of the book, however, was a lot of momentum and it was exciting. The characters are e"&amp;"ngaging all Aag felt to me some maturing. In my experience, she was a woman of 30, while only 17 have been. The characters Levya and Rhein were quite convincing young. One thing does bother me, despite the otherwise very pleasant writing style is that the"&amp;"re is excessive sighing. On almost every page there someone sigh. Fool editorial that has not taken out for publication. But enough whining, I found it an entertaining book and the theme dehumanization came forward. It has a clear cautionary note to our s"&amp;"ociety and where we are heading in that makes you think. All in all, still a must.")</f>
        <v>Yesterday afternoon read out. In the first half I thought there was a bit too much for chewing. It is written for a young audience (young adult), but a young audience is not stupid audience. How it was sitting with the ratio between the races of people was clear from the outset. The characters had significantly more time to figure it out too, but that resulted in a lot of repetition of the same issues. In the second half of the book, however, was a lot of momentum and it was exciting. The characters are engaging all Aag felt to me some maturing. In my experience, she was a woman of 30, while only 17 have been. The characters Levya and Rhein were quite convincing young. One thing does bother me, despite the otherwise very pleasant writing style is that there is excessive sighing. On almost every page there someone sigh. Fool editorial that has not taken out for publication. But enough whining, I found it an entertaining book and the theme dehumanization came forward. It has a clear cautionary note to our society and where we are heading in that makes you think. All in all, still a must.</v>
      </c>
    </row>
    <row r="1418" ht="15.75" customHeight="1">
      <c r="A1418" s="1">
        <v>1416.0</v>
      </c>
      <c r="B1418" s="3">
        <v>1.0</v>
      </c>
      <c r="C1418" s="3">
        <v>1.0</v>
      </c>
      <c r="D1418" s="3">
        <v>1.0</v>
      </c>
      <c r="E1418" s="3" t="s">
        <v>1421</v>
      </c>
      <c r="F1418" s="3" t="str">
        <f>IFERROR(__xludf.DUMMYFUNCTION("GOOGLETRANSLATE(E1418,""nl"",""en"")"),"A 5 out of 5 from me for this book. Beautiful, compelling story. The only condition: you must be a computerfan and preferably already know that a minimum of technical descriptions yet somehow evoke a certain image. That is perhaps the only downside that I"&amp;" could give. Although since the writing of this book tremendously during the whole Internet world (we think of the rise of DSL or so), the mindset of the hacker and the danger remains that this can produce very topical and the book will remain topical.")</f>
        <v>A 5 out of 5 from me for this book. Beautiful, compelling story. The only condition: you must be a computerfan and preferably already know that a minimum of technical descriptions yet somehow evoke a certain image. That is perhaps the only downside that I could give. Although since the writing of this book tremendously during the whole Internet world (we think of the rise of DSL or so), the mindset of the hacker and the danger remains that this can produce very topical and the book will remain topical.</v>
      </c>
    </row>
    <row r="1419" ht="15.75" customHeight="1">
      <c r="A1419" s="1">
        <v>1417.0</v>
      </c>
      <c r="B1419" s="3">
        <v>1.0</v>
      </c>
      <c r="C1419" s="3">
        <v>1.0</v>
      </c>
      <c r="D1419" s="3">
        <v>1.0</v>
      </c>
      <c r="E1419" s="3" t="s">
        <v>1422</v>
      </c>
      <c r="F1419" s="3" t="str">
        <f>IFERROR(__xludf.DUMMYFUNCTION("GOOGLETRANSLATE(E1419,""nl"",""en"")"),"This book grew on me. Initially irritated me that the unnecessary and time image confirming details (this book is fast-barred) about Nespresso and clothing choices, but soon had the story am still pakken.Ik fond of American crime series and this is the Du"&amp;"tch literary variant thereon . You are introduced to the researchers, given a personal connection and are very busy in the meantime to find out what may have happened anyway. Details make the book very Dutch, which I found more exciting than English, Swed"&amp;"ish or American crimi's.De denouement is far-fetched, and the end is very miserable. Respect for all investigators and program and their limited amount of sleep (is it realistic?).")</f>
        <v>This book grew on me. Initially irritated me that the unnecessary and time image confirming details (this book is fast-barred) about Nespresso and clothing choices, but soon had the story am still pakken.Ik fond of American crime series and this is the Dutch literary variant thereon . You are introduced to the researchers, given a personal connection and are very busy in the meantime to find out what may have happened anyway. Details make the book very Dutch, which I found more exciting than English, Swedish or American crimi's.De denouement is far-fetched, and the end is very miserable. Respect for all investigators and program and their limited amount of sleep (is it realistic?).</v>
      </c>
    </row>
    <row r="1420" ht="15.75" customHeight="1">
      <c r="A1420" s="1">
        <v>1418.0</v>
      </c>
      <c r="B1420" s="3">
        <v>1.0</v>
      </c>
      <c r="C1420" s="3">
        <v>1.0</v>
      </c>
      <c r="D1420" s="3">
        <v>1.0</v>
      </c>
      <c r="E1420" s="3" t="s">
        <v>1423</v>
      </c>
      <c r="F1420" s="3" t="str">
        <f>IFERROR(__xludf.DUMMYFUNCTION("GOOGLETRANSLATE(E1420,""nl"",""en"")"),"Book Nine is a doable peat 630 pages. This section mainly deals with the Seanchanen. Finally we come to know more about these people who call themselves the descendants of the army of Artur Hawk Wing and who come from far overseas. The figure of Cadsuane "&amp;"- we know only last book - is gradually taking a leading role in the story. But the event in and around Mart and ditto Perijn, are discussed in detail. The role of Egwene, then comes back little attention, in this book, the other main characters are suffi"&amp;"ciently available. All in all, a part of the story, which happened a lot in and where in the end, comes to a climax, which probably accounts for the remainder. Overall it remains fascinated saga of a sufficiently high level to reach for the next book each"&amp;". And I'm going to do. :-)")</f>
        <v>Book Nine is a doable peat 630 pages. This section mainly deals with the Seanchanen. Finally we come to know more about these people who call themselves the descendants of the army of Artur Hawk Wing and who come from far overseas. The figure of Cadsuane - we know only last book - is gradually taking a leading role in the story. But the event in and around Mart and ditto Perijn, are discussed in detail. The role of Egwene, then comes back little attention, in this book, the other main characters are sufficiently available. All in all, a part of the story, which happened a lot in and where in the end, comes to a climax, which probably accounts for the remainder. Overall it remains fascinated saga of a sufficiently high level to reach for the next book each. And I'm going to do. :-)</v>
      </c>
    </row>
    <row r="1421" ht="15.75" customHeight="1">
      <c r="A1421" s="1">
        <v>1419.0</v>
      </c>
      <c r="B1421" s="3">
        <v>0.0</v>
      </c>
      <c r="C1421" s="3">
        <v>0.0</v>
      </c>
      <c r="D1421" s="3">
        <v>1.0</v>
      </c>
      <c r="E1421" s="3" t="s">
        <v>1424</v>
      </c>
      <c r="F1421" s="3" t="str">
        <f>IFERROR(__xludf.DUMMYFUNCTION("GOOGLETRANSLATE(E1421,""nl"",""en"")"),"The book away from you by N.I. Monteny is a feel-good novel. The author of Belgian soil. As a Dutchman come up occasionally at special statements in this story. All be well read and explain. According to the text book is the book about the relationship pr"&amp;"oblems within the family of Antwerp. But in particular single mother Helena and her brother Cas (and sister Anouk). The book begins quite smoothly. The relationship troubles are increasing rapidly and all that goes with it. The characters Helena, Klaus, A"&amp;"nnette and Cas are explored properly. All other family members remain a bit on the surface. The story read right away, the language is sometimes funny (but more because Flemish words are used). What I was really struck me halfway through the book neverthe"&amp;"less be found somewhat boring and monotonous. The story is quite realistic, could happen in any family. But perhaps it is therefore somewhat predictable. Not a bad start for this author, but I think it still could be better. My reading preference goes mor"&amp;"e towards a chicklit or something.")</f>
        <v>The book away from you by N.I. Monteny is a feel-good novel. The author of Belgian soil. As a Dutchman come up occasionally at special statements in this story. All be well read and explain. According to the text book is the book about the relationship problems within the family of Antwerp. But in particular single mother Helena and her brother Cas (and sister Anouk). The book begins quite smoothly. The relationship troubles are increasing rapidly and all that goes with it. The characters Helena, Klaus, Annette and Cas are explored properly. All other family members remain a bit on the surface. The story read right away, the language is sometimes funny (but more because Flemish words are used). What I was really struck me halfway through the book nevertheless be found somewhat boring and monotonous. The story is quite realistic, could happen in any family. But perhaps it is therefore somewhat predictable. Not a bad start for this author, but I think it still could be better. My reading preference goes more towards a chicklit or something.</v>
      </c>
    </row>
    <row r="1422" ht="15.75" customHeight="1">
      <c r="A1422" s="1">
        <v>1420.0</v>
      </c>
      <c r="B1422" s="3">
        <v>0.0</v>
      </c>
      <c r="C1422" s="3">
        <v>1.0</v>
      </c>
      <c r="D1422" s="3">
        <v>0.0</v>
      </c>
      <c r="E1422" s="3" t="s">
        <v>1425</v>
      </c>
      <c r="F1422" s="3" t="str">
        <f>IFERROR(__xludf.DUMMYFUNCTION("GOOGLETRANSLATE(E1422,""nl"",""en"")"),"With the advent action by the end of 2017 was one of the free downloadable book ""Killed on the ice 'by William L. DeAndrea. DeAndrea is not exactly a well-known writer in the Dutch area. It can also be seen on Hebban: only two of his books have been retu"&amp;"rned and found the number Hebban Members who have read one of the two books is ... 0. Now is therefore 1. The action is Hebban I want the number-readers currently on 34 and a second person beaten reading. A review of the 80-book can thus still useful zijn"&amp;".'Killed on the ice 'was released in 1984 and is the fourth part of the series Matt Cobb. It is a crime series, but Matt Cobb does not work with the police for a change. He works for The Network, a television broadcaster in New York, where, just 29 years "&amp;"old, vice-president of ""Special Projects"". This is a department which handles all that The Network is important but too stale to allow seepage to the outside world. In the world of television we think than stars that have come into contact with drugs, a"&amp;"dultery, etc. As befits a good crime story, there is sometimes a dead regrettable. In ""Killed on the ice"" is to start immediately dr. Paul About Dink, an unsympathetic psychologist responsible for the supervision of Wendy Ichimi, a 21-year-old figure sk"&amp;"ater. She is the star of a Christmas show that runs daily and where ten thousand and more people are coming down. The Network will also record and transmit one of these shows. Dr. Paul Dink About is found murdered on the ice rink and so does Matt Cobb in "&amp;"the story because The Network wants this as rumors quite possible dealt zien.'Killed on the ice ""was an ideal gift for the festive action because the book takes place in the days before Christmas, with snow there and in New York as a setting where Christ"&amp;"mas still just a bit more atmosphere seems to be elsewhere in the world. But it is the fourth book in the series, so the reader is thrown in the middle. The story in itself is fine single reading but appears to take the necessary time to get the reader's "&amp;"grip on the characters starring interpret and involved with going to feel. One must exercise patience and allow the book is for your eyes to life. Once that happens, it appears ""Killed on the ice"" quite fascinating to zijn.In 1984 was still one with a p"&amp;"hone in his pocket around, and computers were rare and the internet nonexistent. Fingerprints were already there, but to no DNA was already worried. Forensic science, never heard of. Crime Stories of the period put different accents and it is quite entert"&amp;"aining to take another to read about. Despite the lack of rapid technology and despite the lack of characters whose attention span is barely five minutes, everything moves in this book quite quickly. DeAndrea has an engaging plot conceived and developed m"&amp;"ore than 30 years later, still can bekoren.William L. DeAndrea will not release more new books. The author died in 1996 at only 44 years old. Matt Cobb of the series published eight books including the latest in the year of his death. Although he has rema"&amp;"ined unknown to us, he still shows are worth exploring too.")</f>
        <v>With the advent action by the end of 2017 was one of the free downloadable book "Killed on the ice 'by William L. DeAndrea. DeAndrea is not exactly a well-known writer in the Dutch area. It can also be seen on Hebban: only two of his books have been returned and found the number Hebban Members who have read one of the two books is ... 0. Now is therefore 1. The action is Hebban I want the number-readers currently on 34 and a second person beaten reading. A review of the 80-book can thus still useful zijn.'Killed on the ice 'was released in 1984 and is the fourth part of the series Matt Cobb. It is a crime series, but Matt Cobb does not work with the police for a change. He works for The Network, a television broadcaster in New York, where, just 29 years old, vice-president of "Special Projects". This is a department which handles all that The Network is important but too stale to allow seepage to the outside world. In the world of television we think than stars that have come into contact with drugs, adultery, etc. As befits a good crime story, there is sometimes a dead regrettable. In "Killed on the ice" is to start immediately dr. Paul About Dink, an unsympathetic psychologist responsible for the supervision of Wendy Ichimi, a 21-year-old figure skater. She is the star of a Christmas show that runs daily and where ten thousand and more people are coming down. The Network will also record and transmit one of these shows. Dr. Paul Dink About is found murdered on the ice rink and so does Matt Cobb in the story because The Network wants this as rumors quite possible dealt zien.'Killed on the ice "was an ideal gift for the festive action because the book takes place in the days before Christmas, with snow there and in New York as a setting where Christmas still just a bit more atmosphere seems to be elsewhere in the world. But it is the fourth book in the series, so the reader is thrown in the middle. The story in itself is fine single reading but appears to take the necessary time to get the reader's grip on the characters starring interpret and involved with going to feel. One must exercise patience and allow the book is for your eyes to life. Once that happens, it appears "Killed on the ice" quite fascinating to zijn.In 1984 was still one with a phone in his pocket around, and computers were rare and the internet nonexistent. Fingerprints were already there, but to no DNA was already worried. Forensic science, never heard of. Crime Stories of the period put different accents and it is quite entertaining to take another to read about. Despite the lack of rapid technology and despite the lack of characters whose attention span is barely five minutes, everything moves in this book quite quickly. DeAndrea has an engaging plot conceived and developed more than 30 years later, still can bekoren.William L. DeAndrea will not release more new books. The author died in 1996 at only 44 years old. Matt Cobb of the series published eight books including the latest in the year of his death. Although he has remained unknown to us, he still shows are worth exploring too.</v>
      </c>
    </row>
    <row r="1423" ht="15.75" customHeight="1">
      <c r="A1423" s="1">
        <v>1421.0</v>
      </c>
      <c r="B1423" s="3">
        <v>1.0</v>
      </c>
      <c r="C1423" s="3">
        <v>1.0</v>
      </c>
      <c r="D1423" s="3">
        <v>1.0</v>
      </c>
      <c r="E1423" s="3" t="s">
        <v>1426</v>
      </c>
      <c r="F1423" s="3" t="str">
        <f>IFERROR(__xludf.DUMMYFUNCTION("GOOGLETRANSLATE(E1423,""nl"",""en"")"),"Roxane van Iperen has always been admired writers and they also hoped for yourself ever writing a book. Because they never got busy with her family and work is writing. Until she was an idea that for a while in her head, started out working. The result is"&amp;" scum of the earth, her debut novel. Besides being a writer, she works as a lawyer, strategist and publicist. Her publications include appearing in Het Financieele Dagblad, NRC Handelsblad and Het Parool. Roxane is also a guest correspondent for Brazil Co"&amp;"rrespondent, digital nieuwsmedium.Ergens the sertão, an arid region in the northeast of Brazil, the boy Anjo lives. He lives there with five other children and two rather cruel men. They are regularly visited by truckers who may entertain the children. On"&amp;"e day there is a dramatic event rather Anjo and flees. He finds himself in a world, from one end of the sertão. In one of the slums of this city live young prostitutes Lucy and Angelica. Lucy becomes pregnant, do not keep the child, but it still brings in"&amp;" the world. From that moment changed her life. In the city itself lives Elizabet, agent and married to the chief of police. Elizabeth has everything she could wish for, but still missing something that will make her very happy: a kind.Het book has three d"&amp;"istinct storylines: the city, the sertão and the mountain. Although life is different in each of these areas, it does have similarities: the misery that prevails, but the rawness that has life in each of these areas. It does not matter whether you belong "&amp;"to the supposedly better class or to the pariahs. From each of the stories show that it is nowhere bed of roses. That's Van Iperen well and penetrating beschreven.Vanaf the beginning, but after actually reading the text on the back cover, you know it will"&amp;" not be a cheerful book. It gives a realistic picture of poverty that can prevail in a world that the outcasts not welcome his pocket secluded life, but also that the people who live in the slums make their lives as comfortable as possible so that they st"&amp;"ill have some fun in their have life. The story is thus at times poignant, but it also has its endearing and cheerful kanten.Misschien seems that foam of the earth is a difficult book to read. However, there is no question of it reads even unexpectedly sm"&amp;"ooth. Is this because you read the feeling that you are part of the story? Probably. And that is the merit of the writer. In addition, there are some moments when the narrative tension, has some surprising twists and certainly intriguing. Because ultimate"&amp;"ly you want to know how each character verloopt.Schuim earth is a book in a generally wonderful writing style. Some situations are not mentioned by name, but described so that you know exactly what they are or what is happening. Initially, the three stori"&amp;"es seem to stand alone, but subtly blend them together and have more or less related to each other. Both during reading, but after slamming the last page, you have what you have read here handle. It encourages reflection and is (again) an eye-opener that "&amp;"we do not yet have their own long so bad in us.")</f>
        <v>Roxane van Iperen has always been admired writers and they also hoped for yourself ever writing a book. Because they never got busy with her family and work is writing. Until she was an idea that for a while in her head, started out working. The result is scum of the earth, her debut novel. Besides being a writer, she works as a lawyer, strategist and publicist. Her publications include appearing in Het Financieele Dagblad, NRC Handelsblad and Het Parool. Roxane is also a guest correspondent for Brazil Correspondent, digital nieuwsmedium.Ergens the sertão, an arid region in the northeast of Brazil, the boy Anjo lives. He lives there with five other children and two rather cruel men. They are regularly visited by truckers who may entertain the children. One day there is a dramatic event rather Anjo and flees. He finds himself in a world, from one end of the sertão. In one of the slums of this city live young prostitutes Lucy and Angelica. Lucy becomes pregnant, do not keep the child, but it still brings in the world. From that moment changed her life. In the city itself lives Elizabet, agent and married to the chief of police. Elizabeth has everything she could wish for, but still missing something that will make her very happy: a kind.Het book has three distinct storylines: the city, the sertão and the mountain. Although life is different in each of these areas, it does have similarities: the misery that prevails, but the rawness that has life in each of these areas. It does not matter whether you belong to the supposedly better class or to the pariahs. From each of the stories show that it is nowhere bed of roses. That's Van Iperen well and penetrating beschreven.Vanaf the beginning, but after actually reading the text on the back cover, you know it will not be a cheerful book. It gives a realistic picture of poverty that can prevail in a world that the outcasts not welcome his pocket secluded life, but also that the people who live in the slums make their lives as comfortable as possible so that they still have some fun in their have life. The story is thus at times poignant, but it also has its endearing and cheerful kanten.Misschien seems that foam of the earth is a difficult book to read. However, there is no question of it reads even unexpectedly smooth. Is this because you read the feeling that you are part of the story? Probably. And that is the merit of the writer. In addition, there are some moments when the narrative tension, has some surprising twists and certainly intriguing. Because ultimately you want to know how each character verloopt.Schuim earth is a book in a generally wonderful writing style. Some situations are not mentioned by name, but described so that you know exactly what they are or what is happening. Initially, the three stories seem to stand alone, but subtly blend them together and have more or less related to each other. Both during reading, but after slamming the last page, you have what you have read here handle. It encourages reflection and is (again) an eye-opener that we do not yet have their own long so bad in us.</v>
      </c>
    </row>
    <row r="1424" ht="15.75" customHeight="1">
      <c r="A1424" s="1">
        <v>1422.0</v>
      </c>
      <c r="B1424" s="3">
        <v>0.0</v>
      </c>
      <c r="C1424" s="3">
        <v>0.0</v>
      </c>
      <c r="D1424" s="3">
        <v>0.0</v>
      </c>
      <c r="E1424" s="3" t="s">
        <v>1427</v>
      </c>
      <c r="F1424" s="3" t="str">
        <f>IFERROR(__xludf.DUMMYFUNCTION("GOOGLETRANSLATE(E1424,""nl"",""en"")"),"Jarhead ( ""bald head"") must have money for his family. Shops robbing does not sound good to him. But then to Donnybrook, a boxing match where the winner can earn a ton. Meth dealer Angus and his crazy sister also want to have a hundred thousand. As Ned,"&amp;" professional hunter and the Chinese gangster Fu. Sheriff Whalen, trying to catch the bad guys, but itself not quite spoort.Het Donnybrook word comes from an Irish fare that always ended in a fight. Here it is a tournament in which guys like loss avenue u"&amp;"ntil only one standing. That attracts criminal types. Desperados, as they used to call. That - of Spanish origin - word is appropriate: in the book no one comes to common sense or other arguments you vuisten.Originaliteit is not the first criterion for th"&amp;"is type of book. It is the spectacle, empathy, sense of justice being satisfied. There are limits to. Everyone is in Donnybrook on his own gain and slaps it loose. Fall much blows all the bad guys are so bad - exhausting. The style then? The short sentenc"&amp;"es reminiscent Hemingway- forced. The language of poverty is disturbing: arms and legs are constantly 'hairy', everyone is an asshole, enzovoort.De publisher talks about 'raw humor. Humor must have the unexpected. This book does nothing unexpected. Jan Pi"&amp;"et getting hits, then he beats Peter. Gets Piet blows, he will strike Jan. Klaas gets hits Piet, he again hit someone. A is in advance as compared to Donald Ray Pollock. In his Knockemstiff (confrontations between incestuous, pugnacious rednecks) is also "&amp;"blown beech, but Pollock had aimed the hopelessness of the 'deep south' sketch. The muscles language in Donnybrook has no context and does not inzicht.Frank Bill debuted deserving the stories Crimes in Southern Indiana, but 350 pages violence lacks someth"&amp;"ing. ""What"" is hard to define, but read something by Elmore Leonard and Carl Hiaasen, then you know where 't' m in it. The losers drop like flies, but remains involved in the story. Therein lies the success of films with action heroes. It may, Frances M"&amp;"cDormand proves the rete aggressive Three Billboards Outside Ebbing, Missouri (white trash housewife eliminates village that does nothing to find missing daughter) half hour thunderous violence then you go home happy.")</f>
        <v>Jarhead ( "bald head") must have money for his family. Shops robbing does not sound good to him. But then to Donnybrook, a boxing match where the winner can earn a ton. Meth dealer Angus and his crazy sister also want to have a hundred thousand. As Ned, professional hunter and the Chinese gangster Fu. Sheriff Whalen, trying to catch the bad guys, but itself not quite spoort.Het Donnybrook word comes from an Irish fare that always ended in a fight. Here it is a tournament in which guys like loss avenue until only one standing. That attracts criminal types. Desperados, as they used to call. That - of Spanish origin - word is appropriate: in the book no one comes to common sense or other arguments you vuisten.Originaliteit is not the first criterion for this type of book. It is the spectacle, empathy, sense of justice being satisfied. There are limits to. Everyone is in Donnybrook on his own gain and slaps it loose. Fall much blows all the bad guys are so bad - exhausting. The style then? The short sentences reminiscent Hemingway- forced. The language of poverty is disturbing: arms and legs are constantly 'hairy', everyone is an asshole, enzovoort.De publisher talks about 'raw humor. Humor must have the unexpected. This book does nothing unexpected. Jan Piet getting hits, then he beats Peter. Gets Piet blows, he will strike Jan. Klaas gets hits Piet, he again hit someone. A is in advance as compared to Donald Ray Pollock. In his Knockemstiff (confrontations between incestuous, pugnacious rednecks) is also blown beech, but Pollock had aimed the hopelessness of the 'deep south' sketch. The muscles language in Donnybrook has no context and does not inzicht.Frank Bill debuted deserving the stories Crimes in Southern Indiana, but 350 pages violence lacks something. "What" is hard to define, but read something by Elmore Leonard and Carl Hiaasen, then you know where 't' m in it. The losers drop like flies, but remains involved in the story. Therein lies the success of films with action heroes. It may, Frances McDormand proves the rete aggressive Three Billboards Outside Ebbing, Missouri (white trash housewife eliminates village that does nothing to find missing daughter) half hour thunderous violence then you go home happy.</v>
      </c>
    </row>
    <row r="1425" ht="15.75" customHeight="1">
      <c r="A1425" s="1">
        <v>1423.0</v>
      </c>
      <c r="B1425" s="3">
        <v>0.0</v>
      </c>
      <c r="C1425" s="3">
        <v>0.0</v>
      </c>
      <c r="D1425" s="3">
        <v>0.0</v>
      </c>
      <c r="E1425" s="3" t="s">
        <v>1428</v>
      </c>
      <c r="F1425" s="3" t="str">
        <f>IFERROR(__xludf.DUMMYFUNCTION("GOOGLETRANSLATE(E1425,""nl"",""en"")"),"I have the book The DaVinci Code has just out. Oef.In four days! I personally thought it was a light-digestible 'story, have me especially in the evenings and at night kept working on it, but it was the edge information all kept still some exciting and th"&amp;"is appealed to me On. Without it the book has become a banal crime novelette zijn.Ik am therefore thereabouts some things go up on the Internet: the life and works of Leonardo da Vinci, the parallels drawn between the figure of Jesus on the one hand and t"&amp;"hose of Judas and Mary Magdalene on the other and what the Bible writes about it (though I do this a little farfetched find), the connection with the Grail, the history of the Grail Knights and the Knights Templar, the secrecy surrounding the Hammadi docu"&amp;"ments, the priory Zion and the Rosslyn Chapel, like the reaction of the Vatican to it, namely the appointment of a cardinal to the facts and theorems from the book to disprove. And finally, the battle between Opus Dei and the Vatican zelf.Het the writer w"&amp;"ill undoubtedly have taken a lot of research work, because in addition to the story he jumps from one historical (discoverable) puzzle on the other which in itself is interesting, but in the book is so exaggerated that it strangles the story itself. And d"&amp;"espite many informative data, there are here and there some incomplete or erroneous interpretaties.Ik get it here fleeting few that are noticed ... If the author has the example of the military rank signs, I immediately noted that not all ^ degrees are in"&amp;" shape ... when he talks about Sigebert (Hdst60 / pag247) or may it be a clarification in Sigebert III, son of Dagobert I as there have been several Sigeberts. When he talks about Friday the 13th may though supplements are back to October 1307. On page 36"&amp;"0 ​​there is suddenly a ""green giant"" instead of a green knight (print mistake?). For clarity, it is indeed about a gun Hawker 400/731 etc. etc. And there will still be some amongst them that I have overlooked. When one writes about such facts, I believ"&amp;"e that this or just have point.The book has (let the facts omitted) itself smooth narrative style, but the content remains lackluster. Once the Chapter 80 passed, I was tempted to go to the final pages to engage the plot to know because that investigative"&amp;" work seemed suddenly a little too wordy and tedious af.Het end is definitely a big disappointment because the whole adventure has not solved and so abruptly is stopped (there can still be easily turned a sequel ... with this thought now I'm definitely go"&amp;"ing to read the other books of Dan Brown ...) It is also written as a film scenario, so detailed that you (when the actors had to fantasize) film as the eyes can see afspelen.En talked about the movie: I have some trailers may view and it seems promising "&amp;"/ in any case it will be much better then the book itself ... which can not always be said of other prenten.Maar I love my heart vast.Alles is set to 80% (except the last part) during the night and then you risk to see an adventure d he is one and a half "&amp;"hours in the dark playing and that is anything but exciting. This is the challenge of the regisseur.Wat concerns the cast: I do not see the direct role of the 'professor' played by Tom Hanks. He is in my opinion not the right actor for the new 'Indiana Jo"&amp;"nes in search of the Grail' play. Before they could do an 'older' players have sought, because finally comes for his role yet no stunt work in kijken.Waar I do look forward to the roles of Jean-Pierre Marielle as curator, Ian McKellen as eccentric lord, e"&amp;"specially Jean Reno ( my favorite French actor) as ever grumpy politieambtenaar.Ik looking forward to the month of May he in the halls komt.Hopelijk he makes as much noise as at the time, ""the Temptation of Christ '...")</f>
        <v>I have the book The DaVinci Code has just out. Oef.In four days! I personally thought it was a light-digestible 'story, have me especially in the evenings and at night kept working on it, but it was the edge information all kept still some exciting and this appealed to me On. Without it the book has become a banal crime novelette zijn.Ik am therefore thereabouts some things go up on the Internet: the life and works of Leonardo da Vinci, the parallels drawn between the figure of Jesus on the one hand and those of Judas and Mary Magdalene on the other and what the Bible writes about it (though I do this a little farfetched find), the connection with the Grail, the history of the Grail Knights and the Knights Templar, the secrecy surrounding the Hammadi documents, the priory Zion and the Rosslyn Chapel, like the reaction of the Vatican to it, namely the appointment of a cardinal to the facts and theorems from the book to disprove. And finally, the battle between Opus Dei and the Vatican zelf.Het the writer will undoubtedly have taken a lot of research work, because in addition to the story he jumps from one historical (discoverable) puzzle on the other which in itself is interesting, but in the book is so exaggerated that it strangles the story itself. And despite many informative data, there are here and there some incomplete or erroneous interpretaties.Ik get it here fleeting few that are noticed ... If the author has the example of the military rank signs, I immediately noted that not all ^ degrees are in shape ... when he talks about Sigebert (Hdst60 / pag247) or may it be a clarification in Sigebert III, son of Dagobert I as there have been several Sigeberts. When he talks about Friday the 13th may though supplements are back to October 1307. On page 360 ​​there is suddenly a "green giant" instead of a green knight (print mistake?). For clarity, it is indeed about a gun Hawker 400/731 etc. etc. And there will still be some amongst them that I have overlooked. When one writes about such facts, I believe that this or just have point.The book has (let the facts omitted) itself smooth narrative style, but the content remains lackluster. Once the Chapter 80 passed, I was tempted to go to the final pages to engage the plot to know because that investigative work seemed suddenly a little too wordy and tedious af.Het end is definitely a big disappointment because the whole adventure has not solved and so abruptly is stopped (there can still be easily turned a sequel ... with this thought now I'm definitely going to read the other books of Dan Brown ...) It is also written as a film scenario, so detailed that you (when the actors had to fantasize) film as the eyes can see afspelen.En talked about the movie: I have some trailers may view and it seems promising / in any case it will be much better then the book itself ... which can not always be said of other prenten.Maar I love my heart vast.Alles is set to 80% (except the last part) during the night and then you risk to see an adventure d he is one and a half hours in the dark playing and that is anything but exciting. This is the challenge of the regisseur.Wat concerns the cast: I do not see the direct role of the 'professor' played by Tom Hanks. He is in my opinion not the right actor for the new 'Indiana Jones in search of the Grail' play. Before they could do an 'older' players have sought, because finally comes for his role yet no stunt work in kijken.Waar I do look forward to the roles of Jean-Pierre Marielle as curator, Ian McKellen as eccentric lord, especially Jean Reno ( my favorite French actor) as ever grumpy politieambtenaar.Ik looking forward to the month of May he in the halls komt.Hopelijk he makes as much noise as at the time, "the Temptation of Christ '...</v>
      </c>
    </row>
    <row r="1426" ht="15.75" customHeight="1">
      <c r="A1426" s="1">
        <v>1424.0</v>
      </c>
      <c r="B1426" s="3">
        <v>1.0</v>
      </c>
      <c r="C1426" s="3">
        <v>1.0</v>
      </c>
      <c r="D1426" s="3">
        <v>1.0</v>
      </c>
      <c r="E1426" s="3" t="s">
        <v>1429</v>
      </c>
      <c r="F1426" s="3" t="str">
        <f>IFERROR(__xludf.DUMMYFUNCTION("GOOGLETRANSLATE(E1426,""nl"",""en"")"),"Yet sometimes become quite cool! This was not there yet and we keep van.Nieuw and verfrissendOp a fun way shown enough hours of coloring fun ahead")</f>
        <v>Yet sometimes become quite cool! This was not there yet and we keep van.Nieuw and verfrissendOp a fun way shown enough hours of coloring fun ahead</v>
      </c>
    </row>
    <row r="1427" ht="15.75" customHeight="1">
      <c r="A1427" s="1">
        <v>1425.0</v>
      </c>
      <c r="B1427" s="3">
        <v>1.0</v>
      </c>
      <c r="C1427" s="3">
        <v>1.0</v>
      </c>
      <c r="D1427" s="3">
        <v>1.0</v>
      </c>
      <c r="E1427" s="3" t="s">
        <v>1430</v>
      </c>
      <c r="F1427" s="3" t="str">
        <f>IFERROR(__xludf.DUMMYFUNCTION("GOOGLETRANSLATE(E1427,""nl"",""en"")"),"It actually begins with two separate stories. Because only a long time back in time is gone, I think the first part of the book which saai.Maar when the two stories together is starting to tick and a story, then it is really a nice book! Not exciting, but"&amp;" I was curious about what was coming zal.Je should take our time, this tome, but well worth it.")</f>
        <v>It actually begins with two separate stories. Because only a long time back in time is gone, I think the first part of the book which saai.Maar when the two stories together is starting to tick and a story, then it is really a nice book! Not exciting, but I was curious about what was coming zal.Je should take our time, this tome, but well worth it.</v>
      </c>
    </row>
    <row r="1428" ht="15.75" customHeight="1">
      <c r="A1428" s="1">
        <v>1426.0</v>
      </c>
      <c r="B1428" s="3">
        <v>0.0</v>
      </c>
      <c r="C1428" s="3">
        <v>0.0</v>
      </c>
      <c r="D1428" s="3">
        <v>0.0</v>
      </c>
      <c r="E1428" s="3" t="s">
        <v>1431</v>
      </c>
      <c r="F1428" s="3" t="str">
        <f>IFERROR(__xludf.DUMMYFUNCTION("GOOGLETRANSLATE(E1428,""nl"",""en"")"),"Upon seeing the seahorse on the cover and the title of Sea Horse Eugenie Brands expects to read you go to a children's book about seahorses, but nothing is less true. It is a book for (young) volwassenen.De description of the book and the genre of the boo"&amp;"k bring high expectations with it. Unfortunately, the first half of the book is not really exciting name for a thriller, even for a thriller that is not gory, it is all very very soft, sometimes boring, happens a lot, but on the other hand again nothing. "&amp;"Not until the second half is exciting, something happens that makes you bite your nails tension. Unfortunately it is very up and down; then it's as exciting as when Resi to flee, and then again to read a bit soft, like what she is doing that day and over "&amp;"and over. The story has surprising twists, but it is also regulated predictable as what happened to Rocky. The end is very transparent, it is an end which you expect and also fits in this book, but it was more exciting liked less voorspelbaar.Lees further"&amp;" https://surfingann.blogspot.com/2018/12/ hippocampus-the-eugenie-brands.html.")</f>
        <v>Upon seeing the seahorse on the cover and the title of Sea Horse Eugenie Brands expects to read you go to a children's book about seahorses, but nothing is less true. It is a book for (young) volwassenen.De description of the book and the genre of the book bring high expectations with it. Unfortunately, the first half of the book is not really exciting name for a thriller, even for a thriller that is not gory, it is all very very soft, sometimes boring, happens a lot, but on the other hand again nothing. Not until the second half is exciting, something happens that makes you bite your nails tension. Unfortunately it is very up and down; then it's as exciting as when Resi to flee, and then again to read a bit soft, like what she is doing that day and over and over. The story has surprising twists, but it is also regulated predictable as what happened to Rocky. The end is very transparent, it is an end which you expect and also fits in this book, but it was more exciting liked less voorspelbaar.Lees further https://surfingann.blogspot.com/2018/12/ hippocampus-the-eugenie-brands.html.</v>
      </c>
    </row>
    <row r="1429" ht="15.75" customHeight="1">
      <c r="A1429" s="1">
        <v>1427.0</v>
      </c>
      <c r="B1429" s="3">
        <v>1.0</v>
      </c>
      <c r="C1429" s="3">
        <v>1.0</v>
      </c>
      <c r="D1429" s="3">
        <v>1.0</v>
      </c>
      <c r="E1429" s="3" t="s">
        <v>1432</v>
      </c>
      <c r="F1429" s="3" t="str">
        <f>IFERROR(__xludf.DUMMYFUNCTION("GOOGLETRANSLATE(E1429,""nl"",""en"")"),"Schaduwzus is a book in two parts; The first part consists mainly of questions while the second part focused more on answers is.Holger Vander Zanden thinking have long been deceased sister Jorien when he opens the door to let an eleven year old child and "&amp;"his mother; The boy apparently needs the help of a psychologist. While he let them into his office, the phone rings. He picks up the phone and heard a female police sergeant that his daughter Sophie was brought into the hospital. Something happened on the"&amp;" way to school.Sophie lives and is in a coma, but there must be investigated by the police how this could happen. Who pushed her from her bike? Schaduwzus is steeped in the wonderful language of Bert Kaag.'De colors fade in the house by the sunlight that "&amp;"now strikes and heavy artillery. My daughter is in a strange bed, under the blankets that smell breathed by people who previously have gestorven.'Door his writing is you pulled your hair with the feelings of the protagonist; you feel the bubbling panic an"&amp;"d despair and unbelief strike by Holger! Has anyone coined their daughter and if that is the case, is it a friend of the family? These questions by the head of Holger and his wife, but because not all of Holger has previously able to share with his wife h"&amp;"aunted more by his head. This causes a distance between hen.Is coincidence that his sister was the same age when she died when their daughter Sophie is now. Sophie is still alive, but remains so? Holger is also to investigate itself and thereby become ent"&amp;"angled in the facts, but also illusions and even delusions present themselves making it darker and darker in his hoofd.'Mijn voice fills with disbelief and huiver.'Het book breathes fear of the unknown and regret for what happened in the past and that whi"&amp;"ch is nothing to change how you look at it or keert.Ik'm just quiet all the noise and darkness in head of the protagonist.Schaduwzus is an exciting, moving and also disconcerting psychological novel Bert Kaag.")</f>
        <v>Schaduwzus is a book in two parts; The first part consists mainly of questions while the second part focused more on answers is.Holger Vander Zanden thinking have long been deceased sister Jorien when he opens the door to let an eleven year old child and his mother; The boy apparently needs the help of a psychologist. While he let them into his office, the phone rings. He picks up the phone and heard a female police sergeant that his daughter Sophie was brought into the hospital. Something happened on the way to school.Sophie lives and is in a coma, but there must be investigated by the police how this could happen. Who pushed her from her bike? Schaduwzus is steeped in the wonderful language of Bert Kaag.'De colors fade in the house by the sunlight that now strikes and heavy artillery. My daughter is in a strange bed, under the blankets that smell breathed by people who previously have gestorven.'Door his writing is you pulled your hair with the feelings of the protagonist; you feel the bubbling panic and despair and unbelief strike by Holger! Has anyone coined their daughter and if that is the case, is it a friend of the family? These questions by the head of Holger and his wife, but because not all of Holger has previously able to share with his wife haunted more by his head. This causes a distance between hen.Is coincidence that his sister was the same age when she died when their daughter Sophie is now. Sophie is still alive, but remains so? Holger is also to investigate itself and thereby become entangled in the facts, but also illusions and even delusions present themselves making it darker and darker in his hoofd.'Mijn voice fills with disbelief and huiver.'Het book breathes fear of the unknown and regret for what happened in the past and that which is nothing to change how you look at it or keert.Ik'm just quiet all the noise and darkness in head of the protagonist.Schaduwzus is an exciting, moving and also disconcerting psychological novel Bert Kaag.</v>
      </c>
    </row>
    <row r="1430" ht="15.75" customHeight="1">
      <c r="A1430" s="1">
        <v>1428.0</v>
      </c>
      <c r="B1430" s="3">
        <v>1.0</v>
      </c>
      <c r="C1430" s="3">
        <v>1.0</v>
      </c>
      <c r="D1430" s="3">
        <v>1.0</v>
      </c>
      <c r="E1430" s="3" t="s">
        <v>1433</v>
      </c>
      <c r="F1430" s="3" t="str">
        <f>IFERROR(__xludf.DUMMYFUNCTION("GOOGLETRANSLATE(E1430,""nl"",""en"")"),"This second part of the trilogy I like best, the intensity of the still life Kalman described beautifully in a lonely world. I find many pieces of this part true poetry! (Part Two. One piece, because I have books and way of writing so look incredibly beau"&amp;"tiful.) ""... words seem to be the only time that can not easily step over . time goes through life and turns it into death, he goes through a house and turns into dust, even in the mountains, hoping wonderful, giving eventually won. But some words sound "&amp;"the devastating power of time brave, that's weird, they defend of course, are perhaps a little duller, but they remain and kept in itself a bygone life, a decayed heartbeat disappeared children's voices, windswept pillow. Some words are shells in the time"&amp;" and it is perhaps a memory of you. the time can be so cruel, he gives us everything only to snatch it back. We miss too much. is it because we lack courage? Mama says the courage to doubt the main crash t of man. I do not know why, but it's like I'm this"&amp;" assertion of her becoming better understood. I doubt everything. I know why nothing? Still, I would not miss my doubts though they sometimes feel like something bad inside me. The road to a safe but apathetic life is not doubt your surroundings ... only "&amp;"one who doubts is alive. """)</f>
        <v>This second part of the trilogy I like best, the intensity of the still life Kalman described beautifully in a lonely world. I find many pieces of this part true poetry! (Part Two. One piece, because I have books and way of writing so look incredibly beautiful.) "... words seem to be the only time that can not easily step over . time goes through life and turns it into death, he goes through a house and turns into dust, even in the mountains, hoping wonderful, giving eventually won. But some words sound the devastating power of time brave, that's weird, they defend of course, are perhaps a little duller, but they remain and kept in itself a bygone life, a decayed heartbeat disappeared children's voices, windswept pillow. Some words are shells in the time and it is perhaps a memory of you. the time can be so cruel, he gives us everything only to snatch it back. We miss too much. is it because we lack courage? Mama says the courage to doubt the main crash t of man. I do not know why, but it's like I'm this assertion of her becoming better understood. I doubt everything. I know why nothing? Still, I would not miss my doubts though they sometimes feel like something bad inside me. The road to a safe but apathetic life is not doubt your surroundings ... only one who doubts is alive. "</v>
      </c>
    </row>
    <row r="1431" ht="15.75" customHeight="1">
      <c r="A1431" s="1">
        <v>1429.0</v>
      </c>
      <c r="B1431" s="3">
        <v>0.0</v>
      </c>
      <c r="C1431" s="3">
        <v>0.0</v>
      </c>
      <c r="D1431" s="3">
        <v>0.0</v>
      </c>
      <c r="E1431" s="3" t="s">
        <v>1434</v>
      </c>
      <c r="F1431" s="3" t="str">
        <f>IFERROR(__xludf.DUMMYFUNCTION("GOOGLETRANSLATE(E1431,""nl"",""en"")"),"Through Crimezonebuzzz I got the Gods of Gotham debuting writer Lyndsay Faye in my handen.Een historical thriller. A genre that I normally do not read so fast. And I'm afraid that after the Gods of Gotham will have fewer doen.Ik have restarted three times"&amp;". I just did not come through. I did something I do not do fast: I've stopped lezen.Waarom I came not through? The - often meaningless - detail, fetched metaphors (literary aspirations), the difficult and increasingly irritating use of words such as ""nif"&amp;"terig kinchen'.Gevolg: I did not come into my mind verhaal.Voor Faye has not found the balance between the description of historical New York, and the excitement of a thriller.Jammer.")</f>
        <v>Through Crimezonebuzzz I got the Gods of Gotham debuting writer Lyndsay Faye in my handen.Een historical thriller. A genre that I normally do not read so fast. And I'm afraid that after the Gods of Gotham will have fewer doen.Ik have restarted three times. I just did not come through. I did something I do not do fast: I've stopped lezen.Waarom I came not through? The - often meaningless - detail, fetched metaphors (literary aspirations), the difficult and increasingly irritating use of words such as "nifterig kinchen'.Gevolg: I did not come into my mind verhaal.Voor Faye has not found the balance between the description of historical New York, and the excitement of a thriller.Jammer.</v>
      </c>
    </row>
    <row r="1432" ht="15.75" customHeight="1">
      <c r="A1432" s="1">
        <v>1430.0</v>
      </c>
      <c r="B1432" s="3">
        <v>0.0</v>
      </c>
      <c r="C1432" s="3">
        <v>0.0</v>
      </c>
      <c r="D1432" s="3">
        <v>0.0</v>
      </c>
      <c r="E1432" s="3" t="s">
        <v>1435</v>
      </c>
      <c r="F1432" s="3" t="str">
        <f>IFERROR(__xludf.DUMMYFUNCTION("GOOGLETRANSLATE(E1432,""nl"",""en"")"),"Of all Dutch provinces has become a part appeared in the series Mysteries in ... Only Flevoland missing, because there only a history of mysterious, curious and inexplicable events must be built. Because that's where these books would be full of them. It "&amp;"even goes so far as editor Martijn J. Adelmund believes that the stories can chase the reader the meaning of fear. Well, we are in Overijssel than probably sober voor.Adelmund the mysteries unearthed from any source. Often used the literal texts of these "&amp;"sources. Much more than a word, a quiz and a short introductory and closing texts Adelmund has not added to the mystery. This is unfortunate, because the qualities of the various writers differ greatly. Moreover, the stories are very short and only occasi"&amp;"onally talk of something truly mysterious. While many events are very well to borrow, I can barely a sliver tension ontdekken.Natuurlijk the residents of Overijssel fun to read about Black Cap, witch Hasselt The horny Damsels Goor The hellhound around Ens"&amp;"chede. Also nice are the clues to trace and prove the mysteries in reality to zoeken.Wilt you something nice? Buy with confidence Mysteries in Overijssel. If you want a collection of startling and exciting stories? Look a little further.")</f>
        <v>Of all Dutch provinces has become a part appeared in the series Mysteries in ... Only Flevoland missing, because there only a history of mysterious, curious and inexplicable events must be built. Because that's where these books would be full of them. It even goes so far as editor Martijn J. Adelmund believes that the stories can chase the reader the meaning of fear. Well, we are in Overijssel than probably sober voor.Adelmund the mysteries unearthed from any source. Often used the literal texts of these sources. Much more than a word, a quiz and a short introductory and closing texts Adelmund has not added to the mystery. This is unfortunate, because the qualities of the various writers differ greatly. Moreover, the stories are very short and only occasionally talk of something truly mysterious. While many events are very well to borrow, I can barely a sliver tension ontdekken.Natuurlijk the residents of Overijssel fun to read about Black Cap, witch Hasselt The horny Damsels Goor The hellhound around Enschede. Also nice are the clues to trace and prove the mysteries in reality to zoeken.Wilt you something nice? Buy with confidence Mysteries in Overijssel. If you want a collection of startling and exciting stories? Look a little further.</v>
      </c>
    </row>
    <row r="1433" ht="15.75" customHeight="1">
      <c r="A1433" s="1">
        <v>1431.0</v>
      </c>
      <c r="B1433" s="3">
        <v>0.0</v>
      </c>
      <c r="C1433" s="3">
        <v>0.0</v>
      </c>
      <c r="D1433" s="3">
        <v>0.0</v>
      </c>
      <c r="E1433" s="3" t="s">
        <v>1436</v>
      </c>
      <c r="F1433" s="3" t="str">
        <f>IFERROR(__xludf.DUMMYFUNCTION("GOOGLETRANSLATE(E1433,""nl"",""en"")"),"Senseless violence, I found a nice apple. This is literally like the title: Passed. The book starts out nice and outlines in fiction the situation as it was at the time of the rise of Fortuyn. Not awkwardly put, is a fairly random image (eg, the group act"&amp;"ion Hordijk is watching TV) group opponents. However, after the assassination of Hordijk shoot the book completely, are the most curious relationships and connections manifested and I got very strongly the impression that people are looking frantically fo"&amp;"r a cliffhanger ending. In my view that failure which is unfortunate because Apple does have geschreeven good books. I thought this was not good.")</f>
        <v>Senseless violence, I found a nice apple. This is literally like the title: Passed. The book starts out nice and outlines in fiction the situation as it was at the time of the rise of Fortuyn. Not awkwardly put, is a fairly random image (eg, the group action Hordijk is watching TV) group opponents. However, after the assassination of Hordijk shoot the book completely, are the most curious relationships and connections manifested and I got very strongly the impression that people are looking frantically for a cliffhanger ending. In my view that failure which is unfortunate because Apple does have geschreeven good books. I thought this was not good.</v>
      </c>
    </row>
    <row r="1434" ht="15.75" customHeight="1">
      <c r="A1434" s="1">
        <v>1432.0</v>
      </c>
      <c r="B1434" s="3">
        <v>1.0</v>
      </c>
      <c r="C1434" s="3">
        <v>1.0</v>
      </c>
      <c r="D1434" s="3">
        <v>1.0</v>
      </c>
      <c r="E1434" s="3" t="s">
        <v>1437</v>
      </c>
      <c r="F1434" s="3" t="str">
        <f>IFERROR(__xludf.DUMMYFUNCTION("GOOGLETRANSLATE(E1434,""nl"",""en"")"),"The Dutch poet Jacob Groot in 2012 received the A. Roland Holst Prize for poetry. His long poem New Sun, has been praised by many in 2014. The booklet entitled Do not lose me is a handy collection of poems full of musings. Each poem feels complete, with s"&amp;"eemingly simple sentences Jacob Large drag you into the deep. Provided that you are open for it, his lyrics are sometimes difficult to understand. Walks thought about losing all forms are appointed by him and described in his own words. Jacob Groot has a "&amp;"separate writing style that you love or just nothing to it. Beautiful poems for lovers, who can find it. Poetry to repeatedly reread and until you make it work. Required reading for fans of the Dutch language in verse.")</f>
        <v>The Dutch poet Jacob Groot in 2012 received the A. Roland Holst Prize for poetry. His long poem New Sun, has been praised by many in 2014. The booklet entitled Do not lose me is a handy collection of poems full of musings. Each poem feels complete, with seemingly simple sentences Jacob Large drag you into the deep. Provided that you are open for it, his lyrics are sometimes difficult to understand. Walks thought about losing all forms are appointed by him and described in his own words. Jacob Groot has a separate writing style that you love or just nothing to it. Beautiful poems for lovers, who can find it. Poetry to repeatedly reread and until you make it work. Required reading for fans of the Dutch language in verse.</v>
      </c>
    </row>
    <row r="1435" ht="15.75" customHeight="1">
      <c r="A1435" s="1">
        <v>1433.0</v>
      </c>
      <c r="B1435" s="3">
        <v>0.0</v>
      </c>
      <c r="C1435" s="3">
        <v>0.0</v>
      </c>
      <c r="D1435" s="3">
        <v>0.0</v>
      </c>
      <c r="E1435" s="3" t="s">
        <v>1438</v>
      </c>
      <c r="F1435" s="3" t="str">
        <f>IFERROR(__xludf.DUMMYFUNCTION("GOOGLETRANSLATE(E1435,""nl"",""en"")"),"Jose Luis Peixoto and I missed each other four years. He visited North Korea in 2012, I was there in 2016. Since every Westerner largely the same, by the State established, trail travels (on the back cover is read roaring too: ""He managed some time the c"&amp;"ountry to travel ..."" but they must subject no illusions. Peixoto was just a tourist and be there for him opened no doors have been closed to others), the recognition was almost complete. Hotel Yanggakdo, fertilizer factory, deserted and completely child"&amp;" free International Trade Union Children's Camp Songdowon, only now I realize that in the footsteps I entered ""one of the most surprising vote of Portuguese literature,"" said Jose Saramago on (again) the back cover whatever, because voice Peixoto surpri"&amp;"sed no point in this message. Booking a trip to North Korea will any thinking person to imagine moral dilemmas and the trip itself will raise the necessary questions, also about the freedom we have to believe in embracing an ideology. For we are not perha"&amp;"ps not as thoroughly indoctrinated by consumerism (peppered with some repressive tolerance for those who see themselves as critical of the docile sheep herd) as the North Koreans by the personality cult around Kim? Now do Peixoto was not'm concerned Guy D"&amp;"ebord citing North Korea to withdraw, but he is not 240 pages long to even an original thought or observation is striking is somewhat daunting. It shows almost no interest in his fellow travelers, the Korean history or the guides (girl Kim). However, ther"&amp;"e is much attention to the physical condition of the man himself (much aches, head aches and other discomfort) and the fact that he misses his children so. Touching, but before that he did not have to travel to one of the most brutal dictatorships in hist"&amp;"ory. The author reads occasional in Don Quixote that he seems more to lug along in a failed attempt to bring some tension in his story, (the Border Guard but did not play that game) than as a springboard for stimulating insights. At one point the writer b"&amp;"uys a translated collection of stories of the subcommittee prose of the Central Committee of the Korean Writers Union, but these papers meet with colleagues such does not live in the verslag.Om somehow Peixoto keeps himself stubbornly interesting find tha"&amp;"n its surroundings. Narcissism takes grotesque forms as he faces the end of the book translated a message in Korean late inclusion ""for Korean students in the future, which is interested in the trip that made a Portuguese in 2012. Sure Jose, in the dista"&amp;"nt future Koreans are very curious to the exact spots where you have suffered headaches and stomach cramps. Peixoto it seems very sentimental Sara Mango to agree that he nevertheless wants to hear one of the most surprising voices of Portuguese literature"&amp;" is.Wie of this fascinating country without obstructing the view by the inflated ego of a Portuguese writer and not afraid a thorough history lesson, is infinitely better off with Joop Verstratens Korea Korea.")</f>
        <v>Jose Luis Peixoto and I missed each other four years. He visited North Korea in 2012, I was there in 2016. Since every Westerner largely the same, by the State established, trail travels (on the back cover is read roaring too: "He managed some time the country to travel ..." but they must subject no illusions. Peixoto was just a tourist and be there for him opened no doors have been closed to others), the recognition was almost complete. Hotel Yanggakdo, fertilizer factory, deserted and completely child free International Trade Union Children's Camp Songdowon, only now I realize that in the footsteps I entered "one of the most surprising vote of Portuguese literature," said Jose Saramago on (again) the back cover whatever, because voice Peixoto surprised no point in this message. Booking a trip to North Korea will any thinking person to imagine moral dilemmas and the trip itself will raise the necessary questions, also about the freedom we have to believe in embracing an ideology. For we are not perhaps not as thoroughly indoctrinated by consumerism (peppered with some repressive tolerance for those who see themselves as critical of the docile sheep herd) as the North Koreans by the personality cult around Kim? Now do Peixoto was not'm concerned Guy Debord citing North Korea to withdraw, but he is not 240 pages long to even an original thought or observation is striking is somewhat daunting. It shows almost no interest in his fellow travelers, the Korean history or the guides (girl Kim). However, there is much attention to the physical condition of the man himself (much aches, head aches and other discomfort) and the fact that he misses his children so. Touching, but before that he did not have to travel to one of the most brutal dictatorships in history. The author reads occasional in Don Quixote that he seems more to lug along in a failed attempt to bring some tension in his story, (the Border Guard but did not play that game) than as a springboard for stimulating insights. At one point the writer buys a translated collection of stories of the subcommittee prose of the Central Committee of the Korean Writers Union, but these papers meet with colleagues such does not live in the verslag.Om somehow Peixoto keeps himself stubbornly interesting find than its surroundings. Narcissism takes grotesque forms as he faces the end of the book translated a message in Korean late inclusion "for Korean students in the future, which is interested in the trip that made a Portuguese in 2012. Sure Jose, in the distant future Koreans are very curious to the exact spots where you have suffered headaches and stomach cramps. Peixoto it seems very sentimental Sara Mango to agree that he nevertheless wants to hear one of the most surprising voices of Portuguese literature is.Wie of this fascinating country without obstructing the view by the inflated ego of a Portuguese writer and not afraid a thorough history lesson, is infinitely better off with Joop Verstratens Korea Korea.</v>
      </c>
    </row>
    <row r="1436" ht="15.75" customHeight="1">
      <c r="A1436" s="1">
        <v>1434.0</v>
      </c>
      <c r="B1436" s="3">
        <v>0.0</v>
      </c>
      <c r="C1436" s="3">
        <v>0.0</v>
      </c>
      <c r="D1436" s="3">
        <v>0.0</v>
      </c>
      <c r="E1436" s="3" t="s">
        <v>1439</v>
      </c>
      <c r="F1436" s="3" t="str">
        <f>IFERROR(__xludf.DUMMYFUNCTION("GOOGLETRANSLATE(E1436,""nl"",""en"")"),"Because I found some very exciting one I had high expectations for the 2nd part. Unfortunately, I was against. Although I found the topic very interesting in the book (the fake side of the internet), I found it disappointing book. I found it difficult to "&amp;"read the changes of the main characters and the speed with which everything happened. Yet I read the book because I wanted to know what happened! I hesitate to read the 3rd part ... not just yet anyway ...")</f>
        <v>Because I found some very exciting one I had high expectations for the 2nd part. Unfortunately, I was against. Although I found the topic very interesting in the book (the fake side of the internet), I found it disappointing book. I found it difficult to read the changes of the main characters and the speed with which everything happened. Yet I read the book because I wanted to know what happened! I hesitate to read the 3rd part ... not just yet anyway ...</v>
      </c>
    </row>
    <row r="1437" ht="15.75" customHeight="1">
      <c r="A1437" s="1">
        <v>1435.0</v>
      </c>
      <c r="B1437" s="3">
        <v>1.0</v>
      </c>
      <c r="C1437" s="3">
        <v>1.0</v>
      </c>
      <c r="D1437" s="3">
        <v>1.0</v>
      </c>
      <c r="E1437" s="3" t="s">
        <v>1440</v>
      </c>
      <c r="F1437" s="3" t="str">
        <f>IFERROR(__xludf.DUMMYFUNCTION("GOOGLETRANSLATE(E1437,""nl"",""en"")"),"Nearly 71 he, Stephen King, the writer who me and many others for years from deslaap manages to keep his more than 50 novels and dozens of stories in the horror, thriller and fantasy genre. At an age when most people do something quieter, King seems a hig"&amp;"her gear to schakelen.Na Sleeping Beauties, which he wrote with his son Owen King published, the master is already back in September 2017 with a phenomenal new private thriller.Als the lifeless and abused body of 11-year-old Frankie Peterson is found, for"&amp;"ensic evidence all pointing directly toward English teacher and baseball coach Terry Maitland. There is no doubt. He, and no one else is the perpetrator of this heinous crime. With great power makes him Detective Ralph Anderson also arrested under the wat"&amp;"chful eye of almost the entire city. But Terry Maitland categorically denies and turns out to have an alibi quite waterproof. He could not actually at the time of the murder in the city since. And yet that is the case. Terry Maitland has a double? Because"&amp;" he can not be in two places at once been. I? King takes the reader back with a nail biting exciting story. Where he sometimes could be tedious in some earlier work to get all the ends meet in the Outsider is not boring if the writer is put all the pieces"&amp;" in place. Of course, the climax is not missing, which we know from Stephen King. What I like about Stephen King is that he is the connection almost always somewhere tightening with the real world in his stories. He incidentally mentions a few names of fe"&amp;"llow writers, with a nice supporting role Harlan Coben and he does not hesitate between a moment a taunt from the parts of Stanley Kubrick his book The Shining filmed but where King not so happy about was . He performs a few familiar faces from his three "&amp;"previous thrillers, Mr. Mercedes, The Honest Finder and Changing of the Guard. A pleasant surprise for his fans, for people that these books have not read, it is advisable to do this first before you Outsider hand to take in relation to the continuity and"&amp;" prevent spoilers.Dat Stephen King is not averse to a bit supernatural in his stories is also known. But often that is still hard to believe how good he brings it. But the Outsider, he really knows to convince the reader in a very subtle way. You will bel"&amp;"ieve, whether you like it or not. Despite his advanced age now Stephen King has put himself far offside. Indeed, he seems to write his pace, which was always quite high, even further screwing and fans already eagerly waiting to watch his next new book. Th"&amp;"at is likely to be better than the previous.")</f>
        <v>Nearly 71 he, Stephen King, the writer who me and many others for years from deslaap manages to keep his more than 50 novels and dozens of stories in the horror, thriller and fantasy genre. At an age when most people do something quieter, King seems a higher gear to schakelen.Na Sleeping Beauties, which he wrote with his son Owen King published, the master is already back in September 2017 with a phenomenal new private thriller.Als the lifeless and abused body of 11-year-old Frankie Peterson is found, forensic evidence all pointing directly toward English teacher and baseball coach Terry Maitland. There is no doubt. He, and no one else is the perpetrator of this heinous crime. With great power makes him Detective Ralph Anderson also arrested under the watchful eye of almost the entire city. But Terry Maitland categorically denies and turns out to have an alibi quite waterproof. He could not actually at the time of the murder in the city since. And yet that is the case. Terry Maitland has a double? Because he can not be in two places at once been. I? King takes the reader back with a nail biting exciting story. Where he sometimes could be tedious in some earlier work to get all the ends meet in the Outsider is not boring if the writer is put all the pieces in place. Of course, the climax is not missing, which we know from Stephen King. What I like about Stephen King is that he is the connection almost always somewhere tightening with the real world in his stories. He incidentally mentions a few names of fellow writers, with a nice supporting role Harlan Coben and he does not hesitate between a moment a taunt from the parts of Stanley Kubrick his book The Shining filmed but where King not so happy about was . He performs a few familiar faces from his three previous thrillers, Mr. Mercedes, The Honest Finder and Changing of the Guard. A pleasant surprise for his fans, for people that these books have not read, it is advisable to do this first before you Outsider hand to take in relation to the continuity and prevent spoilers.Dat Stephen King is not averse to a bit supernatural in his stories is also known. But often that is still hard to believe how good he brings it. But the Outsider, he really knows to convince the reader in a very subtle way. You will believe, whether you like it or not. Despite his advanced age now Stephen King has put himself far offside. Indeed, he seems to write his pace, which was always quite high, even further screwing and fans already eagerly waiting to watch his next new book. That is likely to be better than the previous.</v>
      </c>
    </row>
    <row r="1438" ht="15.75" customHeight="1">
      <c r="A1438" s="1">
        <v>1436.0</v>
      </c>
      <c r="B1438" s="3">
        <v>1.0</v>
      </c>
      <c r="C1438" s="3">
        <v>1.0</v>
      </c>
      <c r="D1438" s="3">
        <v>1.0</v>
      </c>
      <c r="E1438" s="3" t="s">
        <v>1441</v>
      </c>
      <c r="F1438" s="3" t="str">
        <f>IFERROR(__xludf.DUMMYFUNCTION("GOOGLETRANSLATE(E1438,""nl"",""en"")"),"How Marc-Uwe Kling (1982) came out, we did not break our head over better. In any case, said something to him that the crazy idea of ​​a talking kangaroo is about his neighbor, might strike again. Marc-Uwe (the protagonist and alter ego of the writer) is "&amp;"a lazy-rather-than-Moee comedian sometimes a witty poem conjures out of the pen. The kangaroo is a Communist, knows to avoid another he has to pay the bill, and especially rap tongue. Within moments he lives with Marc-Uwe and ontspinnen are dialogues betw"&amp;"een them that sometimes make sense, sometimes not, but all have in common is that they are very divided zijn.De funny dialogues about nearly eighty chapters which together have chronologically follow but otherwise usually have nothing to do with each othe"&amp;"r. The most absurd topics are covered: sociocritical ringtones, movies, diddle, Robbie Williams, the pros and cons of debt, the value of right of priority, books, the internet, the origin of the word kangaroo, and so on. How crazy is a topic, the author a"&amp;"lways find something in it which a tree can be set up. Many things that we take for granted, are being questioned by the author. Kling delivers in his book, through the kangaroo strong criticism on politics and the state of affairs in our society. Already"&amp;" jokingly proclaimed the greatest truths is a true expression Kling confirms this book again and again. Who allows them, could use some of the criticism that comes. For example, think about it, and adjust their own behavior in question. But you can also l"&amp;"eave just ignore the cautionary note and simply enjoy the subtleties with which you bombard Kling. For only the humor already delivers a very worth reading book chronicles op.De kangaroo eventually became the first part of a series. This first book was pu"&amp;"blished in Germany in 2009 and became a huge success. In 2011 and 2014, followed by two parts and the author, who is also political stand-up comedy brings the stories used in the meantime in his shows. Who is the mighty German: YouTube several videos avai"&amp;"lable that Kling seen as he reads from his book kangaroo. The writer now also has a weekly chat on a radio station in Potsdam where he talks about his befallen the kangaroo. It is clear: Klings idea has paid off eggs. Overall, though, given the success of"&amp;" the book, yet taken a long time for the first volume came out in Dutch. Elbert Besaris guaranteed the vertaling.De writer tapped it always the same humor keg and after a while you get the mindset by Kling. From then anything predictable. It remains funny"&amp;" because you never ultimately what matter Kling know in the next chapter will address, but there occurs a certain fatigue because each new topic you not surprised at all to the end of the chapter. It may therefore be better to book in one sitting to read."&amp;" Several dozen pages a day is sufficient so that the humor remains fresh and fruity. In any case, this book is a strong recommendation for people who want a light diversion.")</f>
        <v>How Marc-Uwe Kling (1982) came out, we did not break our head over better. In any case, said something to him that the crazy idea of ​​a talking kangaroo is about his neighbor, might strike again. Marc-Uwe (the protagonist and alter ego of the writer) is a lazy-rather-than-Moee comedian sometimes a witty poem conjures out of the pen. The kangaroo is a Communist, knows to avoid another he has to pay the bill, and especially rap tongue. Within moments he lives with Marc-Uwe and ontspinnen are dialogues between them that sometimes make sense, sometimes not, but all have in common is that they are very divided zijn.De funny dialogues about nearly eighty chapters which together have chronologically follow but otherwise usually have nothing to do with each other. The most absurd topics are covered: sociocritical ringtones, movies, diddle, Robbie Williams, the pros and cons of debt, the value of right of priority, books, the internet, the origin of the word kangaroo, and so on. How crazy is a topic, the author always find something in it which a tree can be set up. Many things that we take for granted, are being questioned by the author. Kling delivers in his book, through the kangaroo strong criticism on politics and the state of affairs in our society. Already jokingly proclaimed the greatest truths is a true expression Kling confirms this book again and again. Who allows them, could use some of the criticism that comes. For example, think about it, and adjust their own behavior in question. But you can also leave just ignore the cautionary note and simply enjoy the subtleties with which you bombard Kling. For only the humor already delivers a very worth reading book chronicles op.De kangaroo eventually became the first part of a series. This first book was published in Germany in 2009 and became a huge success. In 2011 and 2014, followed by two parts and the author, who is also political stand-up comedy brings the stories used in the meantime in his shows. Who is the mighty German: YouTube several videos available that Kling seen as he reads from his book kangaroo. The writer now also has a weekly chat on a radio station in Potsdam where he talks about his befallen the kangaroo. It is clear: Klings idea has paid off eggs. Overall, though, given the success of the book, yet taken a long time for the first volume came out in Dutch. Elbert Besaris guaranteed the vertaling.De writer tapped it always the same humor keg and after a while you get the mindset by Kling. From then anything predictable. It remains funny because you never ultimately what matter Kling know in the next chapter will address, but there occurs a certain fatigue because each new topic you not surprised at all to the end of the chapter. It may therefore be better to book in one sitting to read. Several dozen pages a day is sufficient so that the humor remains fresh and fruity. In any case, this book is a strong recommendation for people who want a light diversion.</v>
      </c>
    </row>
    <row r="1439" ht="15.75" customHeight="1">
      <c r="A1439" s="1">
        <v>1437.0</v>
      </c>
      <c r="B1439" s="3">
        <v>1.0</v>
      </c>
      <c r="C1439" s="3">
        <v>1.0</v>
      </c>
      <c r="D1439" s="3">
        <v>1.0</v>
      </c>
      <c r="E1439" s="3" t="s">
        <v>1442</v>
      </c>
      <c r="F1439" s="3" t="str">
        <f>IFERROR(__xludf.DUMMYFUNCTION("GOOGLETRANSLATE(E1439,""nl"",""en"")"),"A book that drags from the prologue in a story where you just want to read more and more about. Once you think you understand Fitzek again know a twist to make. A story that is so clever put together that is totally confusing and at the end yet again MUST"&amp;" have read a very clear end heeft.Een thriller you.")</f>
        <v>A book that drags from the prologue in a story where you just want to read more and more about. Once you think you understand Fitzek again know a twist to make. A story that is so clever put together that is totally confusing and at the end yet again MUST have read a very clear end heeft.Een thriller you.</v>
      </c>
    </row>
    <row r="1440" ht="15.75" customHeight="1">
      <c r="A1440" s="1">
        <v>1438.0</v>
      </c>
      <c r="B1440" s="3">
        <v>1.0</v>
      </c>
      <c r="C1440" s="3">
        <v>1.0</v>
      </c>
      <c r="D1440" s="3">
        <v>1.0</v>
      </c>
      <c r="E1440" s="3" t="s">
        <v>1443</v>
      </c>
      <c r="F1440" s="3" t="str">
        <f>IFERROR(__xludf.DUMMYFUNCTION("GOOGLETRANSLATE(E1440,""nl"",""en"")"),"Chris Carter, who lives in London, was born in Brazil. When he had completed his secondary school, he moved to America. In America, he studied in his work as a psychologist the psyche of serial killers. Chris Carter also is a professional musician (guitar"&amp;"ist) traveled around the world. A few years ago Chris Carter gave up everything and went completely to writing. The Crucifix Killer is his debut. A very promising debut welteverstaan.Robert Hunter, police detective in Los Angeles, relives his greatest nig"&amp;"htmare, a horribly maimed and unrecognizable female corpse. The body has a sign on her neck engraved alone Hunter literally wits jaagt.Jaren ago the Crucifix Killer actively murders in Los Angeles. The killer is very specific to work and leave a souvenir "&amp;"behind the neck of the victim: a crucifix. A few years ago, was arrested the murderer and he was sentenced to death. Everything seems after seeing the corpse over again to beginnen.De killer makes several victims, and every day the killer on the loose run"&amp;"ning is one too many. Hunter and his colleagues do everything to catch the killer, but it looks like looking for a needle in a hooiberg.Het story begins very strong. Robert Hunter receives a call from the killer and the killer asks him if he spoke for the"&amp;" last time his colleague Carlos Garcia. It soon turns out that the killer has kidnapped his colleagues and his survival lies in the hands of Hunter. Then author Chris Carter takes his readers five weeks you back in time. Immediately, the reader witnesses "&amp;"a crime scene where a is horribly maimed body found by a woman who is living gevild.De Crucifix Killer is a book that will satisfy the needs of the thriller lovers: educational facts impressively described autopsies enough atrocities enough momentum of th"&amp;"e story and a lot of stress. The plot is impressively well designed and very surprising. Chris Carter knows how to keep the book interesting and should captivate the reader from beginning to end. The main character in the book, Detective Robert Hunter, re"&amp;"mains a bit remote, but that just makes him interesting and human. He goes on in his work and therefore has no time for hobbies at or evenings on the couch, very realistic. The book is described as good, even if you lay up a couple of days denotes so agai"&amp;"n, but the chance to put a few days to get you out. It is that there is a maximum of 5 stars can be given away at Crimezone.nl because the book had even allowed to get more.")</f>
        <v>Chris Carter, who lives in London, was born in Brazil. When he had completed his secondary school, he moved to America. In America, he studied in his work as a psychologist the psyche of serial killers. Chris Carter also is a professional musician (guitarist) traveled around the world. A few years ago Chris Carter gave up everything and went completely to writing. The Crucifix Killer is his debut. A very promising debut welteverstaan.Robert Hunter, police detective in Los Angeles, relives his greatest nightmare, a horribly maimed and unrecognizable female corpse. The body has a sign on her neck engraved alone Hunter literally wits jaagt.Jaren ago the Crucifix Killer actively murders in Los Angeles. The killer is very specific to work and leave a souvenir behind the neck of the victim: a crucifix. A few years ago, was arrested the murderer and he was sentenced to death. Everything seems after seeing the corpse over again to beginnen.De killer makes several victims, and every day the killer on the loose running is one too many. Hunter and his colleagues do everything to catch the killer, but it looks like looking for a needle in a hooiberg.Het story begins very strong. Robert Hunter receives a call from the killer and the killer asks him if he spoke for the last time his colleague Carlos Garcia. It soon turns out that the killer has kidnapped his colleagues and his survival lies in the hands of Hunter. Then author Chris Carter takes his readers five weeks you back in time. Immediately, the reader witnesses a crime scene where a is horribly maimed body found by a woman who is living gevild.De Crucifix Killer is a book that will satisfy the needs of the thriller lovers: educational facts impressively described autopsies enough atrocities enough momentum of the story and a lot of stress. The plot is impressively well designed and very surprising. Chris Carter knows how to keep the book interesting and should captivate the reader from beginning to end. The main character in the book, Detective Robert Hunter, remains a bit remote, but that just makes him interesting and human. He goes on in his work and therefore has no time for hobbies at or evenings on the couch, very realistic. The book is described as good, even if you lay up a couple of days denotes so again, but the chance to put a few days to get you out. It is that there is a maximum of 5 stars can be given away at Crimezone.nl because the book had even allowed to get more.</v>
      </c>
    </row>
    <row r="1441" ht="15.75" customHeight="1">
      <c r="A1441" s="1">
        <v>1439.0</v>
      </c>
      <c r="B1441" s="3">
        <v>0.0</v>
      </c>
      <c r="C1441" s="3">
        <v>0.0</v>
      </c>
      <c r="D1441" s="3">
        <v>0.0</v>
      </c>
      <c r="E1441" s="3" t="s">
        <v>1444</v>
      </c>
      <c r="F1441" s="3" t="str">
        <f>IFERROR(__xludf.DUMMYFUNCTION("GOOGLETRANSLATE(E1441,""nl"",""en"")"),"What I missed was the depth in the characters. It was in my eyes seem excessive to cut. Well written so I saw it was for me and in this case what do too much. The writing style itself was nothing wrong with it. But I found it all a bit too exaggerated. An"&amp;"d when at last a truly upright shoots which do not kill appears to be, which I think is realistic. Little disappointed.")</f>
        <v>What I missed was the depth in the characters. It was in my eyes seem excessive to cut. Well written so I saw it was for me and in this case what do too much. The writing style itself was nothing wrong with it. But I found it all a bit too exaggerated. And when at last a truly upright shoots which do not kill appears to be, which I think is realistic. Little disappointed.</v>
      </c>
    </row>
    <row r="1442" ht="15.75" customHeight="1">
      <c r="A1442" s="1">
        <v>1440.0</v>
      </c>
      <c r="B1442" s="3">
        <v>1.0</v>
      </c>
      <c r="C1442" s="3">
        <v>1.0</v>
      </c>
      <c r="D1442" s="3">
        <v>1.0</v>
      </c>
      <c r="E1442" s="3" t="s">
        <v>1445</v>
      </c>
      <c r="F1442" s="3" t="str">
        <f>IFERROR(__xludf.DUMMYFUNCTION("GOOGLETRANSLATE(E1442,""nl"",""en"")"),"the Graces, a notorious and feared family, everyone wants to be their friend, but at the same time everyone fears them. Because they are now or not witch River, a lonely teenager who, like many other girls love with Fenrin Grace.River comes to live in the"&amp;" village with her mother after her father mysteriously is verdwenen.River feel? neglected by her mother and is attracting more and more with the Graces. And hopes to find out whether they really gebruiken.Er magic can happen here and there some mysterious"&amp;" things that are not defined enough to really be exciting, but enough to keep your attention on the story and keep your curiosity. If you read well read and several of these books, you can already anticipate where the story is going, but the plot still co"&amp;"mes as a surprise.")</f>
        <v>the Graces, a notorious and feared family, everyone wants to be their friend, but at the same time everyone fears them. Because they are now or not witch River, a lonely teenager who, like many other girls love with Fenrin Grace.River comes to live in the village with her mother after her father mysteriously is verdwenen.River feel? neglected by her mother and is attracting more and more with the Graces. And hopes to find out whether they really gebruiken.Er magic can happen here and there some mysterious things that are not defined enough to really be exciting, but enough to keep your attention on the story and keep your curiosity. If you read well read and several of these books, you can already anticipate where the story is going, but the plot still comes as a surprise.</v>
      </c>
    </row>
    <row r="1443" ht="15.75" customHeight="1">
      <c r="A1443" s="1">
        <v>1441.0</v>
      </c>
      <c r="B1443" s="3">
        <v>1.0</v>
      </c>
      <c r="C1443" s="3">
        <v>1.0</v>
      </c>
      <c r="D1443" s="3">
        <v>1.0</v>
      </c>
      <c r="E1443" s="3" t="s">
        <v>1446</v>
      </c>
      <c r="F1443" s="3" t="str">
        <f>IFERROR(__xludf.DUMMYFUNCTION("GOOGLETRANSLATE(E1443,""nl"",""en"")"),"Let me first say that this is a very well put together book turned into a whole !! The first few chapters I had some difficulty, because it was for me not immediately clear whether the protagonist only 17 or 19 years was old. This I found difficult to rea"&amp;"lize through her feelings, thoughts and events around. Luckily I came after the first few pieces behind me here not only was but the characters also had trouble in the book to realize it (not the age, but the feelings of the main characters (s)) complicat"&amp;"ed) I felt heard me, haha! In addition, the age also became clearer and I could continue only enjoy! The book is really written wonderful. Without spoilers; everything is over and it's all perfectly defined and articulated. I could totally lose myself in "&amp;"the story and despite tragedy knows the story is written very airy and delicate. A real FEELGOOD! I thought it was therefore unfortunate that the story was over .. I hope in the future to be able to read any more of this top author.")</f>
        <v>Let me first say that this is a very well put together book turned into a whole !! The first few chapters I had some difficulty, because it was for me not immediately clear whether the protagonist only 17 or 19 years was old. This I found difficult to realize through her feelings, thoughts and events around. Luckily I came after the first few pieces behind me here not only was but the characters also had trouble in the book to realize it (not the age, but the feelings of the main characters (s)) complicated) I felt heard me, haha! In addition, the age also became clearer and I could continue only enjoy! The book is really written wonderful. Without spoilers; everything is over and it's all perfectly defined and articulated. I could totally lose myself in the story and despite tragedy knows the story is written very airy and delicate. A real FEELGOOD! I thought it was therefore unfortunate that the story was over .. I hope in the future to be able to read any more of this top author.</v>
      </c>
    </row>
    <row r="1444" ht="15.75" customHeight="1">
      <c r="A1444" s="1">
        <v>1442.0</v>
      </c>
      <c r="B1444" s="3">
        <v>1.0</v>
      </c>
      <c r="C1444" s="3">
        <v>1.0</v>
      </c>
      <c r="D1444" s="3">
        <v>1.0</v>
      </c>
      <c r="E1444" s="3" t="s">
        <v>1447</v>
      </c>
      <c r="F1444" s="3" t="str">
        <f>IFERROR(__xludf.DUMMYFUNCTION("GOOGLETRANSLATE(E1444,""nl"",""en"")"),"What a stunner of a book this is. A dream debut, but what it died very Stieg Larsson success of his own book (s) did not count should maken.Ja, you really should read as in the beginning. It is a thick pill and at the beginning of what informative and ted"&amp;"ious. My advice; put yourself to do so. Soon it becomes more exciting and keeps the story you busy day and night. A topper! Definitely read. You get no regrets van.Oja, the book is (as almost always) better than the movie!")</f>
        <v>What a stunner of a book this is. A dream debut, but what it died very Stieg Larsson success of his own book (s) did not count should maken.Ja, you really should read as in the beginning. It is a thick pill and at the beginning of what informative and tedious. My advice; put yourself to do so. Soon it becomes more exciting and keeps the story you busy day and night. A topper! Definitely read. You get no regrets van.Oja, the book is (as almost always) better than the movie!</v>
      </c>
    </row>
    <row r="1445" ht="15.75" customHeight="1">
      <c r="A1445" s="1">
        <v>1443.0</v>
      </c>
      <c r="B1445" s="3">
        <v>0.0</v>
      </c>
      <c r="C1445" s="3">
        <v>0.0</v>
      </c>
      <c r="D1445" s="3">
        <v>0.0</v>
      </c>
      <c r="E1445" s="3" t="s">
        <v>1448</v>
      </c>
      <c r="F1445" s="3" t="str">
        <f>IFERROR(__xludf.DUMMYFUNCTION("GOOGLETRANSLATE(E1445,""nl"",""en"")"),"What a worthless book, a lot of people and confusing hoofdstukken.veel blah, blah, about half of the book, the end is very open, so there can again be written one book (a sequel), yes, not recommended to read,")</f>
        <v>What a worthless book, a lot of people and confusing hoofdstukken.veel blah, blah, about half of the book, the end is very open, so there can again be written one book (a sequel), yes, not recommended to read,</v>
      </c>
    </row>
    <row r="1446" ht="15.75" customHeight="1">
      <c r="A1446" s="1">
        <v>1444.0</v>
      </c>
      <c r="B1446" s="3">
        <v>1.0</v>
      </c>
      <c r="C1446" s="3">
        <v>1.0</v>
      </c>
      <c r="D1446" s="3">
        <v>1.0</v>
      </c>
      <c r="E1446" s="3" t="s">
        <v>1449</v>
      </c>
      <c r="F1446" s="3" t="str">
        <f>IFERROR(__xludf.DUMMYFUNCTION("GOOGLETRANSLATE(E1446,""nl"",""en"")"),"From the first sentence is immediately in the story. As more people say I do not really catchy and the cover in a bookstore, I would not easily catch him. So I'm glad I got from reading club this book and the author got to know. Fiona Davis has a fine wri"&amp;"ting style and perspective changes are nice to lezen.Het story is partially set in the 50s and 2016. It's about two women. Darby was formerly a country girl who discovered the world at large, unfamiliar city. By setbacks it has developed into a mature and"&amp;" independent woman who to date. And Rose, former TV star, trying to get her life back after she was involved in a scandal and also is dumped by her boyfriend. The characters of the two women I found quite similar, even though I know it did not or it consc"&amp;"iously or unconsciously. It is not just a romantic, entertaining story but there's a little bit of stress and therefore I very much enjoyed this book. Four stars from me for ""Girls in Manhattan.")</f>
        <v>From the first sentence is immediately in the story. As more people say I do not really catchy and the cover in a bookstore, I would not easily catch him. So I'm glad I got from reading club this book and the author got to know. Fiona Davis has a fine writing style and perspective changes are nice to lezen.Het story is partially set in the 50s and 2016. It's about two women. Darby was formerly a country girl who discovered the world at large, unfamiliar city. By setbacks it has developed into a mature and independent woman who to date. And Rose, former TV star, trying to get her life back after she was involved in a scandal and also is dumped by her boyfriend. The characters of the two women I found quite similar, even though I know it did not or it consciously or unconsciously. It is not just a romantic, entertaining story but there's a little bit of stress and therefore I very much enjoyed this book. Four stars from me for "Girls in Manhattan.</v>
      </c>
    </row>
    <row r="1447" ht="15.75" customHeight="1">
      <c r="A1447" s="1">
        <v>1445.0</v>
      </c>
      <c r="B1447" s="3">
        <v>0.0</v>
      </c>
      <c r="C1447" s="3">
        <v>0.0</v>
      </c>
      <c r="D1447" s="3">
        <v>0.0</v>
      </c>
      <c r="E1447" s="3" t="s">
        <v>1450</v>
      </c>
      <c r="F1447" s="3" t="str">
        <f>IFERROR(__xludf.DUMMYFUNCTION("GOOGLETRANSLATE(E1447,""nl"",""en"")"),"A whodunit a la Agathie Christie, although this book there are not told to tippen.Het story about the rich jet set and their holidays in the Caribbean from different perspectives. All characters will be once the woord.De person who invited the people on h"&amp;"is boat to celebrate the holidays with him, Alexander Silver, is murdered during the holidays. Almost everyone on the boat has a motive, and since they are on the boat, one of the people that have it done. Then the corpse of Alexander disappears, and the "&amp;"situation is worse. But who is the culprit? The characters will all be put down very typical, the jealous women on the girlfriend of Alexander, the wealthy businessmen who still have a score to settle, the jealous brother, you name it. Because the story i"&amp;"s told by so many characters, it remains very superficial and there is no depth to be found in the book. Flat descriptions, fast but somewhat exaggerated style, a truly brainless read-boek.Het plot is not very surprising helaas.Marion has written better b"&amp;"ooks like daylight. But I find it curious that they will continue to improve themselves in the genre and its design stories. But unfortunately she has this nice shelf misgeslagen.Hoewel the writing style or weather is nice enough to read the book out too,"&amp;" there remains very little about the rest.")</f>
        <v>A whodunit a la Agathie Christie, although this book there are not told to tippen.Het story about the rich jet set and their holidays in the Caribbean from different perspectives. All characters will be once the woord.De person who invited the people on his boat to celebrate the holidays with him, Alexander Silver, is murdered during the holidays. Almost everyone on the boat has a motive, and since they are on the boat, one of the people that have it done. Then the corpse of Alexander disappears, and the situation is worse. But who is the culprit? The characters will all be put down very typical, the jealous women on the girlfriend of Alexander, the wealthy businessmen who still have a score to settle, the jealous brother, you name it. Because the story is told by so many characters, it remains very superficial and there is no depth to be found in the book. Flat descriptions, fast but somewhat exaggerated style, a truly brainless read-boek.Het plot is not very surprising helaas.Marion has written better books like daylight. But I find it curious that they will continue to improve themselves in the genre and its design stories. But unfortunately she has this nice shelf misgeslagen.Hoewel the writing style or weather is nice enough to read the book out too, there remains very little about the rest.</v>
      </c>
    </row>
    <row r="1448" ht="15.75" customHeight="1">
      <c r="A1448" s="1">
        <v>1446.0</v>
      </c>
      <c r="B1448" s="3">
        <v>1.0</v>
      </c>
      <c r="C1448" s="3">
        <v>1.0</v>
      </c>
      <c r="D1448" s="3">
        <v>1.0</v>
      </c>
      <c r="E1448" s="3" t="s">
        <v>1451</v>
      </c>
      <c r="F1448" s="3" t="str">
        <f>IFERROR(__xludf.DUMMYFUNCTION("GOOGLETRANSLATE(E1448,""nl"",""en"")"),"Cover did a little childish, but the back blurb attracted me highly. Ruby was even better than I thought. Gwendolyn is someone I can empathize with me anyway. On top of that I've always wanted to time travel. I was going through the book and have sapphire"&amp;" blue, emerald green and Silver series now all bought / ordered. I became a fan.")</f>
        <v>Cover did a little childish, but the back blurb attracted me highly. Ruby was even better than I thought. Gwendolyn is someone I can empathize with me anyway. On top of that I've always wanted to time travel. I was going through the book and have sapphire blue, emerald green and Silver series now all bought / ordered. I became a fan.</v>
      </c>
    </row>
    <row r="1449" ht="15.75" customHeight="1">
      <c r="A1449" s="1">
        <v>1447.0</v>
      </c>
      <c r="B1449" s="3">
        <v>1.0</v>
      </c>
      <c r="C1449" s="3">
        <v>1.0</v>
      </c>
      <c r="D1449" s="3">
        <v>1.0</v>
      </c>
      <c r="E1449" s="3" t="s">
        <v>1452</v>
      </c>
      <c r="F1449" s="3" t="str">
        <f>IFERROR(__xludf.DUMMYFUNCTION("GOOGLETRANSLATE(E1449,""nl"",""en"")"),"The Holt books are not always of the same level, but High Line is a thriller from start to finish. The oppressive atmosphere of a group of people brought together by fate, without the ability to move freely, is described in an exciting way. Who is to trus"&amp;"t and who not? The atmosphere descriptions of the hotel and the white surroundings do the rest. Absolutely recommended.")</f>
        <v>The Holt books are not always of the same level, but High Line is a thriller from start to finish. The oppressive atmosphere of a group of people brought together by fate, without the ability to move freely, is described in an exciting way. Who is to trust and who not? The atmosphere descriptions of the hotel and the white surroundings do the rest. Absolutely recommended.</v>
      </c>
    </row>
    <row r="1450" ht="15.75" customHeight="1">
      <c r="A1450" s="1">
        <v>1448.0</v>
      </c>
      <c r="B1450" s="3">
        <v>0.0</v>
      </c>
      <c r="C1450" s="3">
        <v>0.0</v>
      </c>
      <c r="D1450" s="3">
        <v>0.0</v>
      </c>
      <c r="E1450" s="3" t="s">
        <v>1453</v>
      </c>
      <c r="F1450" s="3" t="str">
        <f>IFERROR(__xludf.DUMMYFUNCTION("GOOGLETRANSLATE(E1450,""nl"",""en"")"),"I could not keep my attention to the book while reading, after more than half have yet read but put aside.")</f>
        <v>I could not keep my attention to the book while reading, after more than half have yet read but put aside.</v>
      </c>
    </row>
    <row r="1451" ht="15.75" customHeight="1">
      <c r="A1451" s="1">
        <v>1449.0</v>
      </c>
      <c r="B1451" s="3">
        <v>1.0</v>
      </c>
      <c r="C1451" s="3">
        <v>1.0</v>
      </c>
      <c r="D1451" s="3">
        <v>1.0</v>
      </c>
      <c r="E1451" s="3" t="s">
        <v>1454</v>
      </c>
      <c r="F1451" s="3" t="str">
        <f>IFERROR(__xludf.DUMMYFUNCTION("GOOGLETRANSLATE(E1451,""nl"",""en"")"),"The many events I found this book in terms of atmosphere quite different potty. What is less to laugh, a lot more emotional, not least good way! Like keen to give me Hooked 4 stars.")</f>
        <v>The many events I found this book in terms of atmosphere quite different potty. What is less to laugh, a lot more emotional, not least good way! Like keen to give me Hooked 4 stars.</v>
      </c>
    </row>
    <row r="1452" ht="15.75" customHeight="1">
      <c r="A1452" s="1">
        <v>1450.0</v>
      </c>
      <c r="B1452" s="3">
        <v>0.0</v>
      </c>
      <c r="C1452" s="3">
        <v>0.0</v>
      </c>
      <c r="D1452" s="3">
        <v>0.0</v>
      </c>
      <c r="E1452" s="3" t="s">
        <v>1455</v>
      </c>
      <c r="F1452" s="3" t="str">
        <f>IFERROR(__xludf.DUMMYFUNCTION("GOOGLETRANSLATE(E1452,""nl"",""en"")"),"I won this book directly from the author, which of course I am very grateful for. The cover is really beautiful. The story itself is fine and will appeal to many children. The effect is for me unfortunately not enough. On the one hand, the language someti"&amp;"mes very simple, on the other hand, there is talk of beheading, murder and manslaughter. This makes it confusing to read, but also to check for which audience this book is intended. The characters are somewhat cliché. An example of a boy named Arthur is v"&amp;"ery skillful with a sword. For me that's too obvious. The world was created speaks to the imagination, but had for me may be drawn deeper, even more detail.Wat unfortunately I noticed is that there is still quite some guarantee language errors. Flemish st"&amp;"atements are not a problem for me, but may be confusing for Dutch children. All in all a nice story, but would be a good editor could be much better.")</f>
        <v>I won this book directly from the author, which of course I am very grateful for. The cover is really beautiful. The story itself is fine and will appeal to many children. The effect is for me unfortunately not enough. On the one hand, the language sometimes very simple, on the other hand, there is talk of beheading, murder and manslaughter. This makes it confusing to read, but also to check for which audience this book is intended. The characters are somewhat cliché. An example of a boy named Arthur is very skillful with a sword. For me that's too obvious. The world was created speaks to the imagination, but had for me may be drawn deeper, even more detail.Wat unfortunately I noticed is that there is still quite some guarantee language errors. Flemish statements are not a problem for me, but may be confusing for Dutch children. All in all a nice story, but would be a good editor could be much better.</v>
      </c>
    </row>
    <row r="1453" ht="15.75" customHeight="1">
      <c r="A1453" s="1">
        <v>1451.0</v>
      </c>
      <c r="B1453" s="3">
        <v>1.0</v>
      </c>
      <c r="C1453" s="3">
        <v>1.0</v>
      </c>
      <c r="D1453" s="3">
        <v>1.0</v>
      </c>
      <c r="E1453" s="3" t="s">
        <v>1456</v>
      </c>
      <c r="F1453" s="3" t="str">
        <f>IFERROR(__xludf.DUMMYFUNCTION("GOOGLETRANSLATE(E1453,""nl"",""en"")"),"Direct written and visual. Good plot, beautiful nature and atmosphere descriptions and a powerful effect of the different characters. The changing narrative perspective (the story is told alternately by six characters) is risky and takes fine. Fascinating"&amp;" to the bitter end.")</f>
        <v>Direct written and visual. Good plot, beautiful nature and atmosphere descriptions and a powerful effect of the different characters. The changing narrative perspective (the story is told alternately by six characters) is risky and takes fine. Fascinating to the bitter end.</v>
      </c>
    </row>
    <row r="1454" ht="15.75" customHeight="1">
      <c r="A1454" s="1">
        <v>1452.0</v>
      </c>
      <c r="B1454" s="3">
        <v>1.0</v>
      </c>
      <c r="C1454" s="3">
        <v>1.0</v>
      </c>
      <c r="D1454" s="3">
        <v>1.0</v>
      </c>
      <c r="E1454" s="3" t="s">
        <v>1457</v>
      </c>
      <c r="F1454" s="3" t="str">
        <f>IFERROR(__xludf.DUMMYFUNCTION("GOOGLETRANSLATE(E1454,""nl"",""en"")"),"The story had me from page one in its grip. Could not put the book away. So real, I saw the images for me, I smelled the odors. Maybe time to read again and experience whether it's me after about 30 years back as getting into his grasp.")</f>
        <v>The story had me from page one in its grip. Could not put the book away. So real, I saw the images for me, I smelled the odors. Maybe time to read again and experience whether it's me after about 30 years back as getting into his grasp.</v>
      </c>
    </row>
    <row r="1455" ht="15.75" customHeight="1">
      <c r="A1455" s="1">
        <v>1453.0</v>
      </c>
      <c r="B1455" s="3">
        <v>0.0</v>
      </c>
      <c r="C1455" s="3">
        <v>0.0</v>
      </c>
      <c r="D1455" s="3">
        <v>0.0</v>
      </c>
      <c r="E1455" s="3" t="s">
        <v>1458</v>
      </c>
      <c r="F1455" s="3" t="str">
        <f>IFERROR(__xludf.DUMMYFUNCTION("GOOGLETRANSLATE(E1455,""nl"",""en"")"),"A book that could be a tearjerker. Had yes unfortunately it did not come so far with me. The subject of the book is the tragic suicide of Antonie and how the family then tries their lives to tackle. A subject which of itself takes a load with it. But I fe"&amp;"lt while reading this depth unfortunately niet.Het book to me is very much based on facts (eg start of their career) and is there for me too long about. I had hoped to find more depth, where the story unfortunately remains very flat. The emotions are of c"&amp;"ourse included in the book, but do not come very naturally to uiting.Het not take away the subject is very sad!")</f>
        <v>A book that could be a tearjerker. Had yes unfortunately it did not come so far with me. The subject of the book is the tragic suicide of Antonie and how the family then tries their lives to tackle. A subject which of itself takes a load with it. But I felt while reading this depth unfortunately niet.Het book to me is very much based on facts (eg start of their career) and is there for me too long about. I had hoped to find more depth, where the story unfortunately remains very flat. The emotions are of course included in the book, but do not come very naturally to uiting.Het not take away the subject is very sad!</v>
      </c>
    </row>
    <row r="1456" ht="15.75" customHeight="1">
      <c r="A1456" s="1">
        <v>1454.0</v>
      </c>
      <c r="B1456" s="3">
        <v>1.0</v>
      </c>
      <c r="C1456" s="3">
        <v>1.0</v>
      </c>
      <c r="D1456" s="3">
        <v>1.0</v>
      </c>
      <c r="E1456" s="3" t="s">
        <v>1459</v>
      </c>
      <c r="F1456" s="3" t="str">
        <f>IFERROR(__xludf.DUMMYFUNCTION("GOOGLETRANSLATE(E1456,""nl"",""en"")"),"Do not look away ... but read this a better title Barclay could not come up: if you see this book in a shop, do not look away, but buy and read this! Look you out and let you be the book, do you short yourself seriously! You're missing a wonderful reading"&amp;" experience. This book has everything what should have a good thriller at home: characterizations, plot twists, suspense and especially lots of momentum. If you have a story to tell to know in such a pace and still keep your power and knows how to keep th"&amp;"e story tight in terms of plot twists, you have delivered a brilliant performance! Bravo!")</f>
        <v>Do not look away ... but read this a better title Barclay could not come up: if you see this book in a shop, do not look away, but buy and read this! Look you out and let you be the book, do you short yourself seriously! You're missing a wonderful reading experience. This book has everything what should have a good thriller at home: characterizations, plot twists, suspense and especially lots of momentum. If you have a story to tell to know in such a pace and still keep your power and knows how to keep the story tight in terms of plot twists, you have delivered a brilliant performance! Bravo!</v>
      </c>
    </row>
    <row r="1457" ht="15.75" customHeight="1">
      <c r="A1457" s="1">
        <v>1455.0</v>
      </c>
      <c r="B1457" s="3">
        <v>1.0</v>
      </c>
      <c r="C1457" s="3">
        <v>1.0</v>
      </c>
      <c r="D1457" s="3">
        <v>1.0</v>
      </c>
      <c r="E1457" s="3" t="s">
        <v>1460</v>
      </c>
      <c r="F1457" s="3" t="str">
        <f>IFERROR(__xludf.DUMMYFUNCTION("GOOGLETRANSLATE(E1457,""nl"",""en"")"),"Very nice debut of this writer, they do bring vibrancy to the Irish community and each character gets a detailed story about the book certainly benefit. We learn about when bog bodies and archaeological sites, Hart knows so bring you see yourself already "&amp;"on the hill in front of the Irish countryside. The tension is not actually cut in this book, the lapping tasty further but this certainly does not detract from the story, the disappearance of mother and child become interspersed with the discovery of the "&amp;"head of the girl with the red hair or are business still intertwined? A writing style that your imagination tickled ...")</f>
        <v>Very nice debut of this writer, they do bring vibrancy to the Irish community and each character gets a detailed story about the book certainly benefit. We learn about when bog bodies and archaeological sites, Hart knows so bring you see yourself already on the hill in front of the Irish countryside. The tension is not actually cut in this book, the lapping tasty further but this certainly does not detract from the story, the disappearance of mother and child become interspersed with the discovery of the head of the girl with the red hair or are business still intertwined? A writing style that your imagination tickled ...</v>
      </c>
    </row>
    <row r="1458" ht="15.75" customHeight="1">
      <c r="A1458" s="1">
        <v>1456.0</v>
      </c>
      <c r="B1458" s="3">
        <v>1.0</v>
      </c>
      <c r="C1458" s="3">
        <v>1.0</v>
      </c>
      <c r="D1458" s="3">
        <v>1.0</v>
      </c>
      <c r="E1458" s="3" t="s">
        <v>1461</v>
      </c>
      <c r="F1458" s="3" t="str">
        <f>IFERROR(__xludf.DUMMYFUNCTION("GOOGLETRANSLATE(E1458,""nl"",""en"")"),"Graham Norton is a comedian who is best known for his talk show; The Graham Norton Show. Here he receives each episode several celebrity guests and interview them. Humor here will never fail and the guests do their part. In addition, Norton provides comme"&amp;"ntary for the BBC during the Eurovision Songfestival.Nu there is his debut novel: Preservation. We discover a new talent Norton here? And again Norton gives a smile? In Custody we meet the inhabitants of Duneen, a small Irish village. Social control is ce"&amp;"rtain, and actually it is a village that you anywhere. If there is found a body that keeps minds. Who is it? And above all: what happened Norton manages to put the excellent atmosphere and drags the reader the book?. You feel you rush yourself in the vill"&amp;"age and teach the locals know better than you might previously thought. Despite the fact that the people hold each other close eye, there still seem to be secrets. That raises the question of whether we actually really know each other? Or rather; each cot"&amp;"tage has its kruisje.De humor that Norton seems to be inextricably linked is slightly present. Not clear, but between the senses. Prima dosed. Altogether Storage is an excellent debut that tastes like more.")</f>
        <v>Graham Norton is a comedian who is best known for his talk show; The Graham Norton Show. Here he receives each episode several celebrity guests and interview them. Humor here will never fail and the guests do their part. In addition, Norton provides commentary for the BBC during the Eurovision Songfestival.Nu there is his debut novel: Preservation. We discover a new talent Norton here? And again Norton gives a smile? In Custody we meet the inhabitants of Duneen, a small Irish village. Social control is certain, and actually it is a village that you anywhere. If there is found a body that keeps minds. Who is it? And above all: what happened Norton manages to put the excellent atmosphere and drags the reader the book?. You feel you rush yourself in the village and teach the locals know better than you might previously thought. Despite the fact that the people hold each other close eye, there still seem to be secrets. That raises the question of whether we actually really know each other? Or rather; each cottage has its kruisje.De humor that Norton seems to be inextricably linked is slightly present. Not clear, but between the senses. Prima dosed. Altogether Storage is an excellent debut that tastes like more.</v>
      </c>
    </row>
    <row r="1459" ht="15.75" customHeight="1">
      <c r="A1459" s="1">
        <v>1457.0</v>
      </c>
      <c r="B1459" s="3">
        <v>0.0</v>
      </c>
      <c r="C1459" s="3">
        <v>0.0</v>
      </c>
      <c r="D1459" s="3">
        <v>1.0</v>
      </c>
      <c r="E1459" s="3" t="s">
        <v>1462</v>
      </c>
      <c r="F1459" s="3" t="str">
        <f>IFERROR(__xludf.DUMMYFUNCTION("GOOGLETRANSLATE(E1459,""nl"",""en"")"),"For Americans the Vanderbilt family is a known data. The family climbed the late 19th century in the highest social circles of New York. Anne Therese Fowler dedicates her novel the woman who helped put the Vanderbilts on the map. The title, an illustrious"&amp;" woman, summarizes the main character perfectly together. Alva Belmont (1853-1933) was in fact driven by the desire to gain prestige and stood up for themselves at a time when the women anything but obvious was.Alva and her sisters initially lead a carefr"&amp;"ee youth that are especially aimed at a marriage makes sense to close. All indications are that they will beat a rich man with a lot of power on the hook. These predictions are in smoke when their mother died at a young age and their father loses his capi"&amp;"tal. With barely enough money to feed themselves, Alva throws herself on the marriage market. She has only one goal: her family from ruin redden.William Vanderbilt has a huge family fortune, Alva's capabilities in social climbing. The connection between t"&amp;"he two is therefore an ideal combination. The disadvantage of this well-reasoned choice turns all during their first days of marriage, but Alva can not be thrown off balance. She makes it her mission to bring the Vanderbilt family endless fame and fortune"&amp;". In exchange for money and status they systematically pushes the happiness of herself and her family side. She finally chooses its own ideals is unprecedented at the time. While the glitterati her back is turned, she scrambles back to his feet and deeper"&amp;" they increasingly take the fight to vrouwenstemrecht.Fowler Alva initially as a human character and disguise its negative sides not. That makes her credible and intriguing. It is particularly unfortunate that Fowler chooses especially climbing the social"&amp;" ladder to stress. Alva's intelligence, humor and tactical power are almost entirely in the shade in front of the endless descriptions of parties, dresses and accessories and society gossip. Although the hypocrisy and glamor of the rich is exposed, the st"&amp;"ory gets bogged down too often in a conservative, honest tone. Fowler justify that choice by her afterword to establish that they complied with nineteenth-century characters and an accompanying narrative. That style is entertaining, but lacks an interesti"&amp;"ng angle to the attention of the reader to the end must know to houden.Ondanks Alva's idiosyncratic choices is they gradually a stereotypical view of a strategically minded woman heartless proceed and then self-pitying sigh which she did everything her he"&amp;"art desires and still is not happy. Even when it finally passes its political ambitions, the attention of the author is to systematically superficial: ""For the meeting on Tuesday Alva wore a demure green gown with matching jacket and her simple hats. Her"&amp;" jewelry was already aware simple gehouden.Dat Alva's involvement in the suffragette movement finally takes only a few pages, illustrates the choices that the author has gemaakt.Een illustrious woman is a woman who is not only suitable for a long time in "&amp;"the its role is imposed, but forces that straitjacket also to her daughter. Fowler writes: ""I know that we are different on certain issues feminist thinking, but I'm assuming that my choice speaks for itself and we have no modern sensitivities loslaten.'"&amp;"Wie must merely a relaxing book about high society wants read, this choice will support. Who expects a nuanced story with depth, will be disappointed.")</f>
        <v>For Americans the Vanderbilt family is a known data. The family climbed the late 19th century in the highest social circles of New York. Anne Therese Fowler dedicates her novel the woman who helped put the Vanderbilts on the map. The title, an illustrious woman, summarizes the main character perfectly together. Alva Belmont (1853-1933) was in fact driven by the desire to gain prestige and stood up for themselves at a time when the women anything but obvious was.Alva and her sisters initially lead a carefree youth that are especially aimed at a marriage makes sense to close. All indications are that they will beat a rich man with a lot of power on the hook. These predictions are in smoke when their mother died at a young age and their father loses his capital. With barely enough money to feed themselves, Alva throws herself on the marriage market. She has only one goal: her family from ruin redden.William Vanderbilt has a huge family fortune, Alva's capabilities in social climbing. The connection between the two is therefore an ideal combination. The disadvantage of this well-reasoned choice turns all during their first days of marriage, but Alva can not be thrown off balance. She makes it her mission to bring the Vanderbilt family endless fame and fortune. In exchange for money and status they systematically pushes the happiness of herself and her family side. She finally chooses its own ideals is unprecedented at the time. While the glitterati her back is turned, she scrambles back to his feet and deeper they increasingly take the fight to vrouwenstemrecht.Fowler Alva initially as a human character and disguise its negative sides not. That makes her credible and intriguing. It is particularly unfortunate that Fowler chooses especially climbing the social ladder to stress. Alva's intelligence, humor and tactical power are almost entirely in the shade in front of the endless descriptions of parties, dresses and accessories and society gossip. Although the hypocrisy and glamor of the rich is exposed, the story gets bogged down too often in a conservative, honest tone. Fowler justify that choice by her afterword to establish that they complied with nineteenth-century characters and an accompanying narrative. That style is entertaining, but lacks an interesting angle to the attention of the reader to the end must know to houden.Ondanks Alva's idiosyncratic choices is they gradually a stereotypical view of a strategically minded woman heartless proceed and then self-pitying sigh which she did everything her heart desires and still is not happy. Even when it finally passes its political ambitions, the attention of the author is to systematically superficial: "For the meeting on Tuesday Alva wore a demure green gown with matching jacket and her simple hats. Her jewelry was already aware simple gehouden.Dat Alva's involvement in the suffragette movement finally takes only a few pages, illustrates the choices that the author has gemaakt.Een illustrious woman is a woman who is not only suitable for a long time in the its role is imposed, but forces that straitjacket also to her daughter. Fowler writes: "I know that we are different on certain issues feminist thinking, but I'm assuming that my choice speaks for itself and we have no modern sensitivities loslaten.'Wie must merely a relaxing book about high society wants read, this choice will support. Who expects a nuanced story with depth, will be disappointed.</v>
      </c>
    </row>
    <row r="1460" ht="15.75" customHeight="1">
      <c r="A1460" s="1">
        <v>1458.0</v>
      </c>
      <c r="B1460" s="3">
        <v>0.0</v>
      </c>
      <c r="C1460" s="3">
        <v>0.0</v>
      </c>
      <c r="D1460" s="3">
        <v>1.0</v>
      </c>
      <c r="E1460" s="3" t="s">
        <v>1463</v>
      </c>
      <c r="F1460" s="3" t="str">
        <f>IFERROR(__xludf.DUMMYFUNCTION("GOOGLETRANSLATE(E1460,""nl"",""en"")"),"Back on track is a literary thriller. At least ... that's the genre that is given to the book. True, in the last quarter of the book is a touch of ""tension"" around the corner, but the category (travel) novel was more appropriate geweest.In Back on track"&amp;" Tansy Harris invited by a friend to her in a childcare in the ashram to help in India. Tansy is eager, but with her family. Yet she leaves alone. Especially with her husband Max, who suffers with problems Tansy acknowledges and the ticket to India geboek"&amp;"t.Aanvankelijk Tansy is difficult and often thinks of her family. Still, she becomes more and more in her element and she comes to rest. Until things happen that saw everyone except themselves. And again it's Max who her out of trouble haalt.Back on track"&amp;" is a pleasant book to, but it's not the best book Barr wrote. It reads smoothly, thanks to the short chapters, and the book has a good structure. For those looking for excitement, the book is inadvisable, but who wants to read a nice holiday book, makes "&amp;"this book a good choice.")</f>
        <v>Back on track is a literary thriller. At least ... that's the genre that is given to the book. True, in the last quarter of the book is a touch of "tension" around the corner, but the category (travel) novel was more appropriate geweest.In Back on track Tansy Harris invited by a friend to her in a childcare in the ashram to help in India. Tansy is eager, but with her family. Yet she leaves alone. Especially with her husband Max, who suffers with problems Tansy acknowledges and the ticket to India geboekt.Aanvankelijk Tansy is difficult and often thinks of her family. Still, she becomes more and more in her element and she comes to rest. Until things happen that saw everyone except themselves. And again it's Max who her out of trouble haalt.Back on track is a pleasant book to, but it's not the best book Barr wrote. It reads smoothly, thanks to the short chapters, and the book has a good structure. For those looking for excitement, the book is inadvisable, but who wants to read a nice holiday book, makes this book a good choice.</v>
      </c>
    </row>
    <row r="1461" ht="15.75" customHeight="1">
      <c r="A1461" s="1">
        <v>1459.0</v>
      </c>
      <c r="B1461" s="3">
        <v>1.0</v>
      </c>
      <c r="C1461" s="3">
        <v>1.0</v>
      </c>
      <c r="D1461" s="3">
        <v>1.0</v>
      </c>
      <c r="E1461" s="3" t="s">
        <v>1464</v>
      </c>
      <c r="F1461" s="3" t="str">
        <f>IFERROR(__xludf.DUMMYFUNCTION("GOOGLETRANSLATE(E1461,""nl"",""en"")"),"Beware! If you start it may be that you can put it off no longer on this book. It swallows you up, lets you experience, makes you shiver of excitement and spitting out you end up out to you to let your thoughts be navoelen! Intense and intelligent book!")</f>
        <v>Beware! If you start it may be that you can put it off no longer on this book. It swallows you up, lets you experience, makes you shiver of excitement and spitting out you end up out to you to let your thoughts be navoelen! Intense and intelligent book!</v>
      </c>
    </row>
    <row r="1462" ht="15.75" customHeight="1">
      <c r="A1462" s="1">
        <v>1460.0</v>
      </c>
      <c r="B1462" s="3">
        <v>1.0</v>
      </c>
      <c r="C1462" s="3">
        <v>1.0</v>
      </c>
      <c r="D1462" s="3">
        <v>1.0</v>
      </c>
      <c r="E1462" s="3" t="s">
        <v>1465</v>
      </c>
      <c r="F1462" s="3" t="str">
        <f>IFERROR(__xludf.DUMMYFUNCTION("GOOGLETRANSLATE(E1462,""nl"",""en"")"),"I booked the DVD of the movie, but I wanted to read the book. I did not honestly expect much, after ""Drift"" to read, but I was excited!")</f>
        <v>I booked the DVD of the movie, but I wanted to read the book. I did not honestly expect much, after "Drift" to read, but I was excited!</v>
      </c>
    </row>
    <row r="1463" ht="15.75" customHeight="1">
      <c r="A1463" s="1">
        <v>1461.0</v>
      </c>
      <c r="B1463" s="3">
        <v>1.0</v>
      </c>
      <c r="C1463" s="3">
        <v>1.0</v>
      </c>
      <c r="D1463" s="3">
        <v>1.0</v>
      </c>
      <c r="E1463" s="3" t="s">
        <v>1466</v>
      </c>
      <c r="F1463" s="3" t="str">
        <f>IFERROR(__xludf.DUMMYFUNCTION("GOOGLETRANSLATE(E1463,""nl"",""en"")"),"A new story with Roy Grace has its home situation verandert.Kapster Lorna Belling is found dead in the bath. Suicide? Murder? Accident, it is not immediately clear. Her husband is certainly a brute because there have been several reports of homely violenc"&amp;"e. Then he will have been sure? But if you dig further, there will be more suspects on the radar. The real culprit remains unclear long. Until quite something really happens to team.Na previous book could have been done to the series for me, but after thi"&amp;"s book, I'm glad it goes, though I found that it took a long time for the book really got underway.")</f>
        <v>A new story with Roy Grace has its home situation verandert.Kapster Lorna Belling is found dead in the bath. Suicide? Murder? Accident, it is not immediately clear. Her husband is certainly a brute because there have been several reports of homely violence. Then he will have been sure? But if you dig further, there will be more suspects on the radar. The real culprit remains unclear long. Until quite something really happens to team.Na previous book could have been done to the series for me, but after this book, I'm glad it goes, though I found that it took a long time for the book really got underway.</v>
      </c>
    </row>
    <row r="1464" ht="15.75" customHeight="1">
      <c r="A1464" s="1">
        <v>1462.0</v>
      </c>
      <c r="B1464" s="3">
        <v>0.0</v>
      </c>
      <c r="C1464" s="3">
        <v>0.0</v>
      </c>
      <c r="D1464" s="3">
        <v>0.0</v>
      </c>
      <c r="E1464" s="3" t="s">
        <v>1467</v>
      </c>
      <c r="F1464" s="3" t="str">
        <f>IFERROR(__xludf.DUMMYFUNCTION("GOOGLETRANSLATE(E1464,""nl"",""en"")"),"Mankell translated all the stories I find this the least. Despite the clear characters I find very pulled by the hair this story.")</f>
        <v>Mankell translated all the stories I find this the least. Despite the clear characters I find very pulled by the hair this story.</v>
      </c>
    </row>
    <row r="1465" ht="15.75" customHeight="1">
      <c r="A1465" s="1">
        <v>1463.0</v>
      </c>
      <c r="B1465" s="3">
        <v>0.0</v>
      </c>
      <c r="C1465" s="3">
        <v>1.0</v>
      </c>
      <c r="D1465" s="3">
        <v>1.0</v>
      </c>
      <c r="E1465" s="3" t="s">
        <v>1468</v>
      </c>
      <c r="F1465" s="3" t="str">
        <f>IFERROR(__xludf.DUMMYFUNCTION("GOOGLETRANSLATE(E1465,""nl"",""en"")"),"In four sections, the author takes you to Antwerp, late nineteenth century. She takes you into the lives of four people, Marysa Gallant, Madam Elsa, Monsieur Matthieu and Anna Matthieu.Ieder chapter describes through the eyes of one of these four characte"&amp;"rs. The story is partly a result slowly and is initially not really compelling. After Chapter 2 I also book a time put aside, I was not dragged into the story. It felt as confusing and disjointed to. Yet the book was gnawing at me, I wanted to know, had i"&amp;"ntrigued me anyway? A new start in the book made me see it with different eyes. Due to the very different approaches to the structure of the story is quite unique. Briessinck succeeds really to take you to Antwerp in the year 1900. The book exudes the atm"&amp;"osphere of that time. When you're through Chapter 2, the story begins to fit together. Will it all intrigerend.Even by biting much more is the message, because a strange boek.De revealed different characters are nicely drawn. Their character is laid bare "&amp;"to you. You can perfectly imagine what type of personality you make hebt.Het book begs to be read with full attention, it's not a light snack. This would also put dishonor the book. But you will be rewarded as a reader with a story that includes several p"&amp;"uzzle pieces. Piece by piece reveals its secrets prijs.De author's story has a romantic style of writing, which in stark contrast with the theme of the book. This combination creates a remarkable, yet attractive spanningsveld.In second instance, the book "&amp;"has charmed me. The quirky design and explain the different perspectives did me the first book on the side, and then stays in my head hang and finally convinced me. Nicely done, I look forward to the next book.")</f>
        <v>In four sections, the author takes you to Antwerp, late nineteenth century. She takes you into the lives of four people, Marysa Gallant, Madam Elsa, Monsieur Matthieu and Anna Matthieu.Ieder chapter describes through the eyes of one of these four characters. The story is partly a result slowly and is initially not really compelling. After Chapter 2 I also book a time put aside, I was not dragged into the story. It felt as confusing and disjointed to. Yet the book was gnawing at me, I wanted to know, had intrigued me anyway? A new start in the book made me see it with different eyes. Due to the very different approaches to the structure of the story is quite unique. Briessinck succeeds really to take you to Antwerp in the year 1900. The book exudes the atmosphere of that time. When you're through Chapter 2, the story begins to fit together. Will it all intrigerend.Even by biting much more is the message, because a strange boek.De revealed different characters are nicely drawn. Their character is laid bare to you. You can perfectly imagine what type of personality you make hebt.Het book begs to be read with full attention, it's not a light snack. This would also put dishonor the book. But you will be rewarded as a reader with a story that includes several puzzle pieces. Piece by piece reveals its secrets prijs.De author's story has a romantic style of writing, which in stark contrast with the theme of the book. This combination creates a remarkable, yet attractive spanningsveld.In second instance, the book has charmed me. The quirky design and explain the different perspectives did me the first book on the side, and then stays in my head hang and finally convinced me. Nicely done, I look forward to the next book.</v>
      </c>
    </row>
    <row r="1466" ht="15.75" customHeight="1">
      <c r="A1466" s="1">
        <v>1464.0</v>
      </c>
      <c r="B1466" s="3">
        <v>0.0</v>
      </c>
      <c r="C1466" s="3">
        <v>1.0</v>
      </c>
      <c r="D1466" s="3">
        <v>1.0</v>
      </c>
      <c r="E1466" s="3" t="s">
        <v>1469</v>
      </c>
      <c r="F1466" s="3" t="str">
        <f>IFERROR(__xludf.DUMMYFUNCTION("GOOGLETRANSLATE(E1466,""nl"",""en"")"),"The mystery of the 'ragdoll', up to a rag doll sewn together parts of the body of six different victims, the London Metropolitan Police is heavy on the stomach, the more so since the killer has released a list with the names of the following six victims. "&amp;"Including Detective William Oliver Layton Fawkes, nicknamed Wolf. Wolf is controversial and only returned to work after four years earlier could not stomach the acquittal of ""Cremation Killer"" and the man Naguib Khalid, enter the court attacked ging.Dan"&amp;"iel Cole in ""Ragdoll"" and gives many characters ample explanation. Because the reader can not distinguish between important and unimportant details you have twisted ease of doing business and to keep each other in a row. The writing style of the author "&amp;"is quite pleasant, but certainly not easy. (Black) humor verluchtigt the text, though Cole must guard against exaggeration. For me it was just right so wonderful to lezen.- quote - ""... I appreciate your concern, but it would probably mean more if I had "&amp;"not seen whispering all morning in a bowl of cornflakes."" X looked light offended. ""A man with a god would know the difference between whispering and pray,"" he said accusingly. ""And one man in his right mind would know the difference between a bowl of"&amp;" cornflakes and his divinity,"" Wolf sneered with an involuntary grin. ...- / quote -About the plot and the development of the characters I am somewhat less enthusiastic. Although the story is original, but rubs against incredibility on, here and there ov"&amp;"er the top, too far-fetched. The many switches in perspective and the speed with which everything happens, the author gives the reader the chance to nowhere 'acclimatiseren'.Van the characters you come - unless necessary - little knowing. There could be w"&amp;"orked on in the next part of the Wolf-series, but I expect actually that Cole likes it so well fine. [I also, but it stands in stark contrast to the verbosity with which he surrounds other elements.] Assassin perspective is sorely missed. What goes on ins"&amp;"ide him for one character, the author makes an exception, namely Andrea, ex Wolf, who is ambitious in its capacity as a journalist on the other side: opposition to the research interests. A dilemma because while they will not Wolf suffered the lappenpopmo"&amp;"ordenaar. What is more important? [4 tension, plot 3, 5 writing style, reading 5, 5 originality, psychology 3]")</f>
        <v>The mystery of the 'ragdoll', up to a rag doll sewn together parts of the body of six different victims, the London Metropolitan Police is heavy on the stomach, the more so since the killer has released a list with the names of the following six victims. Including Detective William Oliver Layton Fawkes, nicknamed Wolf. Wolf is controversial and only returned to work after four years earlier could not stomach the acquittal of "Cremation Killer" and the man Naguib Khalid, enter the court attacked ging.Daniel Cole in "Ragdoll" and gives many characters ample explanation. Because the reader can not distinguish between important and unimportant details you have twisted ease of doing business and to keep each other in a row. The writing style of the author is quite pleasant, but certainly not easy. (Black) humor verluchtigt the text, though Cole must guard against exaggeration. For me it was just right so wonderful to lezen.- quote - "... I appreciate your concern, but it would probably mean more if I had not seen whispering all morning in a bowl of cornflakes." X looked light offended. "A man with a god would know the difference between whispering and pray," he said accusingly. "And one man in his right mind would know the difference between a bowl of cornflakes and his divinity," Wolf sneered with an involuntary grin. ...- / quote -About the plot and the development of the characters I am somewhat less enthusiastic. Although the story is original, but rubs against incredibility on, here and there over the top, too far-fetched. The many switches in perspective and the speed with which everything happens, the author gives the reader the chance to nowhere 'acclimatiseren'.Van the characters you come - unless necessary - little knowing. There could be worked on in the next part of the Wolf-series, but I expect actually that Cole likes it so well fine. [I also, but it stands in stark contrast to the verbosity with which he surrounds other elements.] Assassin perspective is sorely missed. What goes on inside him for one character, the author makes an exception, namely Andrea, ex Wolf, who is ambitious in its capacity as a journalist on the other side: opposition to the research interests. A dilemma because while they will not Wolf suffered the lappenpopmoordenaar. What is more important? [4 tension, plot 3, 5 writing style, reading 5, 5 originality, psychology 3]</v>
      </c>
    </row>
    <row r="1467" ht="15.75" customHeight="1">
      <c r="A1467" s="1">
        <v>1465.0</v>
      </c>
      <c r="B1467" s="3">
        <v>1.0</v>
      </c>
      <c r="C1467" s="3">
        <v>1.0</v>
      </c>
      <c r="D1467" s="3">
        <v>1.0</v>
      </c>
      <c r="E1467" s="3" t="s">
        <v>1470</v>
      </c>
      <c r="F1467" s="3" t="str">
        <f>IFERROR(__xludf.DUMMYFUNCTION("GOOGLETRANSLATE(E1467,""nl"",""en"")"),"The earlier books I devoured with pleasure the Rosie series Graeme Simsion, so when I saw that Rosie the results would be published, I immediately reserved a copy. The books in this series are indeed a pleasure to read, with the only drawback that they ar"&amp;"e out so quickly. This new book has me - like the previous two - let laughed and cry, and also has another more depth than its predecessors. For me the icing on the cake of a fantastic series. I only hope, however, that many parts will follow! Of course, "&amp;"also in this book, as in The Rosie Project The Rosie and Effect, autism center. Draft is, in particular, can be found in the motif 'self-acceptance "". Different characters struggle with properties that make them 'different' than make 'normal', where auti"&amp;"sm is an example. They feel strange, and not belonging. During the story develop these characters are such that they themselves fully accepteren.Ook this book as full written from the perspective of Don Tillard, in whose head the most hilarious conclusion"&amp;"s plaatsvinden.Een long story kortDe son of Don and Rosie, Hudson is now eleven years old and is getting ready to go to high school. The school, however, not everything goes smoothly. He is bullied and sometimes he suffers from short circuits. Rosie and D"&amp;"on have repeatedly come to school to discuss incidents and at some point suggests the director to get tested Hudson on autism. Don and Rosie have as their primary concerns bij.Op Hudson is clearly ""different"" than his classmates, so he is not allowed fr"&amp;"ee in high school. Don Hudson decides to help himself to take his environment to suit dismissal and collapsed completely on the Hudson project. Soon he decides that it is better not only for Hudson to have compassion and enlists the help of various friend"&amp;"s and familieleden.Door best coaching Hudson always know better adapt and make good friends. He even won a swimming competition, an app and put it develops a business on. Yet it pinches. Because he is not good as it is, rather than focusing just need to c"&amp;"hange? Personal touchOok this was another superb book a hilarious series. After reading I immediately want to reread the other two parts. Also liked that the book that has more depth and give an important message to his readers the importance of self-acce"&amp;"ptance. This book, like the previous parts, recommended by the humorous books and books with autism thema.https: //lekkerlezen.jimdofree.com/hetrosieresultaat/")</f>
        <v>The earlier books I devoured with pleasure the Rosie series Graeme Simsion, so when I saw that Rosie the results would be published, I immediately reserved a copy. The books in this series are indeed a pleasure to read, with the only drawback that they are out so quickly. This new book has me - like the previous two - let laughed and cry, and also has another more depth than its predecessors. For me the icing on the cake of a fantastic series. I only hope, however, that many parts will follow! Of course, also in this book, as in The Rosie Project The Rosie and Effect, autism center. Draft is, in particular, can be found in the motif 'self-acceptance ". Different characters struggle with properties that make them 'different' than make 'normal', where autism is an example. They feel strange, and not belonging. During the story develop these characters are such that they themselves fully accepteren.Ook this book as full written from the perspective of Don Tillard, in whose head the most hilarious conclusions plaatsvinden.Een long story kortDe son of Don and Rosie, Hudson is now eleven years old and is getting ready to go to high school. The school, however, not everything goes smoothly. He is bullied and sometimes he suffers from short circuits. Rosie and Don have repeatedly come to school to discuss incidents and at some point suggests the director to get tested Hudson on autism. Don and Rosie have as their primary concerns bij.Op Hudson is clearly "different" than his classmates, so he is not allowed free in high school. Don Hudson decides to help himself to take his environment to suit dismissal and collapsed completely on the Hudson project. Soon he decides that it is better not only for Hudson to have compassion and enlists the help of various friends and familieleden.Door best coaching Hudson always know better adapt and make good friends. He even won a swimming competition, an app and put it develops a business on. Yet it pinches. Because he is not good as it is, rather than focusing just need to change? Personal touchOok this was another superb book a hilarious series. After reading I immediately want to reread the other two parts. Also liked that the book that has more depth and give an important message to his readers the importance of self-acceptance. This book, like the previous parts, recommended by the humorous books and books with autism thema.https: //lekkerlezen.jimdofree.com/hetrosieresultaat/</v>
      </c>
    </row>
    <row r="1468" ht="15.75" customHeight="1">
      <c r="A1468" s="1">
        <v>1466.0</v>
      </c>
      <c r="B1468" s="3">
        <v>0.0</v>
      </c>
      <c r="C1468" s="3">
        <v>0.0</v>
      </c>
      <c r="D1468" s="3">
        <v>0.0</v>
      </c>
      <c r="E1468" s="3" t="s">
        <v>1471</v>
      </c>
      <c r="F1468" s="3" t="str">
        <f>IFERROR(__xludf.DUMMYFUNCTION("GOOGLETRANSLATE(E1468,""nl"",""en"")"),"2 stars for the story ... I really wished it was a lot more as the idea / impression the blurb gift of the book was very promising and could really make a good story. Unfortunately the whole story is nothing more than one great journey / chase (and not a "&amp;"convincing one) to rescue the girl's mother while shouting out very Regularly That the wolf wilder girl, Feo, is not afraid of anything. And that's it. The characters all stay extremely flat and it is a missed opportunity to not tell more about Russia a h"&amp;"undred years ago (it's history and country) .but worse if you put in the blurb the following: ""A wolf wilder is the opposite of an animal tamer: it is a person who teaches tamed animals to fend for them selves, and to fight and to run, and to be wary of "&amp;"humans'. than it's quite stupid to let Feo and her friend ride on them for hours and give them a lot 'not wolflike' roles in the story and tell nothing about Their real way of living in nature.I do give 5 stars for the illustrations, theywere absolutely b"&amp;"eautiful !!!")</f>
        <v>2 stars for the story ... I really wished it was a lot more as the idea / impression the blurb gift of the book was very promising and could really make a good story. Unfortunately the whole story is nothing more than one great journey / chase (and not a convincing one) to rescue the girl's mother while shouting out very Regularly That the wolf wilder girl, Feo, is not afraid of anything. And that's it. The characters all stay extremely flat and it is a missed opportunity to not tell more about Russia a hundred years ago (it's history and country) .but worse if you put in the blurb the following: "A wolf wilder is the opposite of an animal tamer: it is a person who teaches tamed animals to fend for them selves, and to fight and to run, and to be wary of humans'. than it's quite stupid to let Feo and her friend ride on them for hours and give them a lot 'not wolflike' roles in the story and tell nothing about Their real way of living in nature.I do give 5 stars for the illustrations, theywere absolutely beautiful !!!</v>
      </c>
    </row>
    <row r="1469" ht="15.75" customHeight="1">
      <c r="A1469" s="1">
        <v>1467.0</v>
      </c>
      <c r="B1469" s="3">
        <v>0.0</v>
      </c>
      <c r="C1469" s="3">
        <v>0.0</v>
      </c>
      <c r="D1469" s="3">
        <v>0.0</v>
      </c>
      <c r="E1469" s="3" t="s">
        <v>1472</v>
      </c>
      <c r="F1469" s="3" t="str">
        <f>IFERROR(__xludf.DUMMYFUNCTION("GOOGLETRANSLATE(E1469,""nl"",""en"")"),"""In October 2013 appeared The smell of coal journalist Joep Dohmen. The book is a family history, enabling Dohmen examines the rise and fall of his hometown Heerlen. The press was The smell of coal mainly focus because of what Dohmen labeled as the hithe"&amp;"rto 'unknown war history' by Marcel van Grunsven, who was until 1961 mayor of Heerlen 1926 this he would prove've seen in include the National Archives in the Hague -. ""Secret files were first opened."" after reading the smell of coal lasts an image of a"&amp;" mayor who maintained very close contact with Nazis and NSB, which carried anti-Semitic and discriminatory measures of the occupier and that might remain after the war only through his contacts in high society mayor. in short, until recently, a positive i"&amp;"mage of Van Grunsven as war mayor would not rise kloppen.Naar va n the ""new facts"" that Dohmen presented in his book, the Heerlen city council called for a renewed investigation of the war history of the city - in particular the role of its mayor. Histo"&amp;"ry Works to carry out a collective of Limburg historians, offered upon that research. The results are presented in the September 17 presented book ""Finally a real mayor. Facts and myths about Marcel van Grunsven 1940-1946.Aan using passages from The smel"&amp;"l of coal is made clear how Dohmen constructs his story about Van Grunsven. Pick tunes dissatisfied. Incomplete and mutilated quotations omitted explanatory information and context, suggestive formulations and tendentious interpretation create an image of"&amp;" a mayor who is much to criticize. So Dohmen not mention that his main protagonist in the sources literally a 'troublemaker' is mentioned and he does the detailed replicas of Van Grunsven with the phrase: ""In his defense, Van Grunsven dismisses complaint"&amp;"s weg.'Van Dohmens claim that the consulted files in the National Archives reveal to us the dark side of Van Grunsven, nothing remains. He has not gone beyond taking over accusations of Van Grunsven seventy years ago did not hold, the unfounded suspicion "&amp;"making the purification by Interior and the whipping of an investigation by a Special Court that has never plaatsgevonden.Dit all this raises the question: is this an accident, the result of an understandable lack of knowledge or experience of an historia"&amp;"n? The researchers have the resources seen Dohmen seen. They define the relevant information he omits how he abused the sources, how he ignores contexts and the rebuttal of Van Grunsven and others hardly reflect. The reader may judge whether there is fals"&amp;"ification of history. Certainly there is bias and manipulation. The memory of mayor Van Grunsven, which led Heerlen with skillful hand by the uncertain war years, there is, in any case, unnecessary by bedoezeld.Bovenstaande is, of course, only a brief sum"&amp;"mary of the results, which have been extensively developed in'Eindelijk a real mayor. "" ""See also appended documentary on youTube: http://youtu.be/3FFVIvu0hkM")</f>
        <v>"In October 2013 appeared The smell of coal journalist Joep Dohmen. The book is a family history, enabling Dohmen examines the rise and fall of his hometown Heerlen. The press was The smell of coal mainly focus because of what Dohmen labeled as the hitherto 'unknown war history' by Marcel van Grunsven, who was until 1961 mayor of Heerlen 1926 this he would prove've seen in include the National Archives in the Hague -. "Secret files were first opened." after reading the smell of coal lasts an image of a mayor who maintained very close contact with Nazis and NSB, which carried anti-Semitic and discriminatory measures of the occupier and that might remain after the war only through his contacts in high society mayor. in short, until recently, a positive image of Van Grunsven as war mayor would not rise kloppen.Naar va n the "new facts" that Dohmen presented in his book, the Heerlen city council called for a renewed investigation of the war history of the city - in particular the role of its mayor. History Works to carry out a collective of Limburg historians, offered upon that research. The results are presented in the September 17 presented book "Finally a real mayor. Facts and myths about Marcel van Grunsven 1940-1946.Aan using passages from The smell of coal is made clear how Dohmen constructs his story about Van Grunsven. Pick tunes dissatisfied. Incomplete and mutilated quotations omitted explanatory information and context, suggestive formulations and tendentious interpretation create an image of a mayor who is much to criticize. So Dohmen not mention that his main protagonist in the sources literally a 'troublemaker' is mentioned and he does the detailed replicas of Van Grunsven with the phrase: "In his defense, Van Grunsven dismisses complaints weg.'Van Dohmens claim that the consulted files in the National Archives reveal to us the dark side of Van Grunsven, nothing remains. He has not gone beyond taking over accusations of Van Grunsven seventy years ago did not hold, the unfounded suspicion making the purification by Interior and the whipping of an investigation by a Special Court that has never plaatsgevonden.Dit all this raises the question: is this an accident, the result of an understandable lack of knowledge or experience of an historian? The researchers have the resources seen Dohmen seen. They define the relevant information he omits how he abused the sources, how he ignores contexts and the rebuttal of Van Grunsven and others hardly reflect. The reader may judge whether there is falsification of history. Certainly there is bias and manipulation. The memory of mayor Van Grunsven, which led Heerlen with skillful hand by the uncertain war years, there is, in any case, unnecessary by bedoezeld.Bovenstaande is, of course, only a brief summary of the results, which have been extensively developed in'Eindelijk a real mayor. " "See also appended documentary on youTube: http://youtu.be/3FFVIvu0hkM</v>
      </c>
    </row>
    <row r="1470" ht="15.75" customHeight="1">
      <c r="A1470" s="1">
        <v>1468.0</v>
      </c>
      <c r="B1470" s="3">
        <v>0.0</v>
      </c>
      <c r="C1470" s="3">
        <v>0.0</v>
      </c>
      <c r="D1470" s="3">
        <v>0.0</v>
      </c>
      <c r="E1470" s="3" t="s">
        <v>1473</v>
      </c>
      <c r="F1470" s="3" t="str">
        <f>IFERROR(__xludf.DUMMYFUNCTION("GOOGLETRANSLATE(E1470,""nl"",""en"")"),"After many positive reactions have read, I have dared me to this book. But it got me in the end not bekoren.Het beginning can still fell it, but at the time it becomes tedious and even boring. I found it humorous at all, but I will have it may not really "&amp;"like books!")</f>
        <v>After many positive reactions have read, I have dared me to this book. But it got me in the end not bekoren.Het beginning can still fell it, but at the time it becomes tedious and even boring. I found it humorous at all, but I will have it may not really like books!</v>
      </c>
    </row>
    <row r="1471" ht="15.75" customHeight="1">
      <c r="A1471" s="1">
        <v>1469.0</v>
      </c>
      <c r="B1471" s="3">
        <v>1.0</v>
      </c>
      <c r="C1471" s="3">
        <v>1.0</v>
      </c>
      <c r="D1471" s="3">
        <v>1.0</v>
      </c>
      <c r="E1471" s="3" t="s">
        <v>1474</v>
      </c>
      <c r="F1471" s="3" t="str">
        <f>IFERROR(__xludf.DUMMYFUNCTION("GOOGLETRANSLATE(E1471,""nl"",""en"")"),"It manages theatherschip Cirque des Etoiles not to get success, what could be their downfall. You follow the facts of Fourth Assistant director and Hoie she tries to get out of this desperate situation. Is salvation possible for the circus ... Bo puts dow"&amp;"n a touching story. See you slowly crumbling tight regime in the ship and how one person it is about. Beautiful, compelling SF story.")</f>
        <v>It manages theatherschip Cirque des Etoiles not to get success, what could be their downfall. You follow the facts of Fourth Assistant director and Hoie she tries to get out of this desperate situation. Is salvation possible for the circus ... Bo puts down a touching story. See you slowly crumbling tight regime in the ship and how one person it is about. Beautiful, compelling SF story.</v>
      </c>
    </row>
    <row r="1472" ht="15.75" customHeight="1">
      <c r="A1472" s="1">
        <v>1470.0</v>
      </c>
      <c r="B1472" s="3">
        <v>1.0</v>
      </c>
      <c r="C1472" s="3">
        <v>1.0</v>
      </c>
      <c r="D1472" s="3">
        <v>1.0</v>
      </c>
      <c r="E1472" s="3" t="s">
        <v>1475</v>
      </c>
      <c r="F1472" s="3" t="str">
        <f>IFERROR(__xludf.DUMMYFUNCTION("GOOGLETRANSLATE(E1472,""nl"",""en"")"),"The girl on the train, the first thriller of the 42-year-old Paula Hawkins, was a great success. She had always wanted to be a popular writer but the first novel she wrote she had no success. She later began a thriller. For this book she took inspiration "&amp;"from her everyday life. For her work, she had a clear day to take the train to and from central London. This book made Hawkins immediately a valued and respected writer. When she later, when the book was written, sent her manuscript to a publisher, it was"&amp;" not long before it was found on different ordering lists. Throughout the world, the book was read by different people in different languages. Also, book into a film and the film rights sold to one of the biggest film companies in the country, namely Drea"&amp;"mWorks. What so many want to say about the excellent storyline of the book. The book was also labeled the best edition of the thriller genre last jaar.Interpretatie: Hawkins uses various themes in the book. Both anxiety, infidelity, jealousy and love are "&amp;"addressed so that the book is exciting and compelling. The exciting thing is that the book tells become the eyes of Rachel, a divorced alcoholic whose memory let her down repeatedly. Such a person you trust not too easy because they can put you ever been "&amp;"on the wrong leg. The story is not only written through the eyes of Rachel but also by two other women. Megan is the second woman telling her side of the story. The third and final narrator is Anna. Rachel is the protagonist. All three tell women from an "&amp;"ego perspective. When you read the book you think at first that there are subplots which means that there are several story lines are flowing but later all these storylines together. So you come to know that Rachel and Anna have more to do with the death "&amp;"of Megan without them having to start this yourself ... The chronology of the book Paula Hawkins made more complicated. The three characters, from whose eyes are told the story, tell their stories on different days so you sometimes forget what situation f"&amp;"irst afspeelde.Zoals mentioned above inspired Hawkins on her own life for the book. Rachel should be just like the writer a train every day. If Rachel does so she passes every day over several houses including her former home and a house where two people "&amp;"live who do not know them but she could see from her train compartment. The couple she looks, so blissful look that Rachel is a ritual to admire them every day. This occurs several times before. They even invent names for the couple but there is a plotwen"&amp;"dig not only Rachel's life upside down but also that of Anna and especially it was Megan.Het main objective of Hawkins to shock her readers. That's her certainly succeeded with this macabre thriller. One of the messages they want to convey is that alcohol"&amp;"ism is good for nothing. Because Rachel as often drink them not believe her at the police when there is a statement about passing something she has seen from her train window. This brings learned serious consequences are mee.Wat I of the book is that peop"&amp;"le sometimes better know who you are then you are by yourself anyway. People do the boredom and let other people study what sometimes surprising consequences may involve. What I learned from the book is that people are not always who they claim to be. Peo"&amp;"ple do often else to create a better image of itself. Think of Tom. He is the husband of Anna, the ex-husband of Rachel, but what he Megan and he has something to do with her mysterious disappearance? From the disappearance of Megan you wondered who have "&amp;"anything to do could have in relation to this mysterious disappearance. The whole story through this trying to figure out. Because the little clues that you get you eventually come to the denouement of the story. Indications were all slopes you think you "&amp;"put the wrong leg making were a possibility. This book was exciting until the einde.Naar my opinion lacked the power aspect certainly not. It took just three days before I had finished the book so what is, read it quickly. The book took place over 66 days"&amp;", which is to say that the time was told more than tell time. There was no question of delay which I think is very good. When I finally the denouement was handed the book to me satisfaction because it not predictable or open end had.Een Another positive n"&amp;"ote is that it is no ordinary detective novels. She takes all kinds of themes such as jealousy, hatred, desire to have children ... You got in touch with the problems of the characters from the book. These problems had put me thinking because they were co"&amp;"mmonplace and everyone could happen. Rachel had an immense desire to have children but had told them given that this was not possible. This was also one of the reasons why she had started drinking what caused a separation is meebracht.Een last aspect I wa"&amp;"nt to talk about in reviewing this book is the development of the protagonist. I thought it was successful that Rachel was not quite right in her head. Sometimes I felt sorry for her because she was divorced and lonely. Moreover, she was once fired from h"&amp;"er job. On the other hand you feel then disgust towards her by her great love for liquor and her jealousy of the new wife of her ex-husband.")</f>
        <v>The girl on the train, the first thriller of the 42-year-old Paula Hawkins, was a great success. She had always wanted to be a popular writer but the first novel she wrote she had no success. She later began a thriller. For this book she took inspiration from her everyday life. For her work, she had a clear day to take the train to and from central London. This book made Hawkins immediately a valued and respected writer. When she later, when the book was written, sent her manuscript to a publisher, it was not long before it was found on different ordering lists. Throughout the world, the book was read by different people in different languages. Also, book into a film and the film rights sold to one of the biggest film companies in the country, namely DreamWorks. What so many want to say about the excellent storyline of the book. The book was also labeled the best edition of the thriller genre last jaar.Interpretatie: Hawkins uses various themes in the book. Both anxiety, infidelity, jealousy and love are addressed so that the book is exciting and compelling. The exciting thing is that the book tells become the eyes of Rachel, a divorced alcoholic whose memory let her down repeatedly. Such a person you trust not too easy because they can put you ever been on the wrong leg. The story is not only written through the eyes of Rachel but also by two other women. Megan is the second woman telling her side of the story. The third and final narrator is Anna. Rachel is the protagonist. All three tell women from an ego perspective. When you read the book you think at first that there are subplots which means that there are several story lines are flowing but later all these storylines together. So you come to know that Rachel and Anna have more to do with the death of Megan without them having to start this yourself ... The chronology of the book Paula Hawkins made more complicated. The three characters, from whose eyes are told the story, tell their stories on different days so you sometimes forget what situation first afspeelde.Zoals mentioned above inspired Hawkins on her own life for the book. Rachel should be just like the writer a train every day. If Rachel does so she passes every day over several houses including her former home and a house where two people live who do not know them but she could see from her train compartment. The couple she looks, so blissful look that Rachel is a ritual to admire them every day. This occurs several times before. They even invent names for the couple but there is a plotwendig not only Rachel's life upside down but also that of Anna and especially it was Megan.Het main objective of Hawkins to shock her readers. That's her certainly succeeded with this macabre thriller. One of the messages they want to convey is that alcoholism is good for nothing. Because Rachel as often drink them not believe her at the police when there is a statement about passing something she has seen from her train window. This brings learned serious consequences are mee.Wat I of the book is that people sometimes better know who you are then you are by yourself anyway. People do the boredom and let other people study what sometimes surprising consequences may involve. What I learned from the book is that people are not always who they claim to be. People do often else to create a better image of itself. Think of Tom. He is the husband of Anna, the ex-husband of Rachel, but what he Megan and he has something to do with her mysterious disappearance? From the disappearance of Megan you wondered who have anything to do could have in relation to this mysterious disappearance. The whole story through this trying to figure out. Because the little clues that you get you eventually come to the denouement of the story. Indications were all slopes you think you put the wrong leg making were a possibility. This book was exciting until the einde.Naar my opinion lacked the power aspect certainly not. It took just three days before I had finished the book so what is, read it quickly. The book took place over 66 days, which is to say that the time was told more than tell time. There was no question of delay which I think is very good. When I finally the denouement was handed the book to me satisfaction because it not predictable or open end had.Een Another positive note is that it is no ordinary detective novels. She takes all kinds of themes such as jealousy, hatred, desire to have children ... You got in touch with the problems of the characters from the book. These problems had put me thinking because they were commonplace and everyone could happen. Rachel had an immense desire to have children but had told them given that this was not possible. This was also one of the reasons why she had started drinking what caused a separation is meebracht.Een last aspect I want to talk about in reviewing this book is the development of the protagonist. I thought it was successful that Rachel was not quite right in her head. Sometimes I felt sorry for her because she was divorced and lonely. Moreover, she was once fired from her job. On the other hand you feel then disgust towards her by her great love for liquor and her jealousy of the new wife of her ex-husband.</v>
      </c>
    </row>
    <row r="1473" ht="15.75" customHeight="1">
      <c r="A1473" s="1">
        <v>1471.0</v>
      </c>
      <c r="B1473" s="3">
        <v>0.0</v>
      </c>
      <c r="C1473" s="3">
        <v>0.0</v>
      </c>
      <c r="D1473" s="3">
        <v>0.0</v>
      </c>
      <c r="E1473" s="3" t="s">
        <v>1476</v>
      </c>
      <c r="F1473" s="3" t="str">
        <f>IFERROR(__xludf.DUMMYFUNCTION("GOOGLETRANSLATE(E1473,""nl"",""en"")"),"Monica, I think what you do not write under the heading ""review"" is. You say nothing at all about the book but speaks to me about my opinion that's just weird. I also wonder whether the editors here that appreciates. But I do not know. Indeed, I found T"&amp;"he surgeon also horribly distasteful but not in such a way (by the way I was not sick of hearing) what I found in this book. Such a topic just not talking to me and I believe that I should be able to put down here as well.")</f>
        <v>Monica, I think what you do not write under the heading "review" is. You say nothing at all about the book but speaks to me about my opinion that's just weird. I also wonder whether the editors here that appreciates. But I do not know. Indeed, I found The surgeon also horribly distasteful but not in such a way (by the way I was not sick of hearing) what I found in this book. Such a topic just not talking to me and I believe that I should be able to put down here as well.</v>
      </c>
    </row>
    <row r="1474" ht="15.75" customHeight="1">
      <c r="A1474" s="1">
        <v>1472.0</v>
      </c>
      <c r="B1474" s="3">
        <v>1.0</v>
      </c>
      <c r="C1474" s="3">
        <v>0.0</v>
      </c>
      <c r="D1474" s="3">
        <v>1.0</v>
      </c>
      <c r="E1474" s="3" t="s">
        <v>1477</v>
      </c>
      <c r="F1474" s="3" t="str">
        <f>IFERROR(__xludf.DUMMYFUNCTION("GOOGLETRANSLATE(E1474,""nl"",""en"")"),"What a difference from one book! Far fewer (or no) scientific words, making it easier to read way. And it happened a lot in this book. I've just got to kind of poor person Werner drilling missed the cover, which for me was an abrupt verandering.Dit book c"&amp;"an not be compared with part one, often the story continues in a follow-up book, but there is much new input in , nice! Although science fiction is not my genre, I'm still very curious to part 3!")</f>
        <v>What a difference from one book! Far fewer (or no) scientific words, making it easier to read way. And it happened a lot in this book. I've just got to kind of poor person Werner drilling missed the cover, which for me was an abrupt verandering.Dit book can not be compared with part one, often the story continues in a follow-up book, but there is much new input in , nice! Although science fiction is not my genre, I'm still very curious to part 3!</v>
      </c>
    </row>
    <row r="1475" ht="15.75" customHeight="1">
      <c r="A1475" s="1">
        <v>1473.0</v>
      </c>
      <c r="B1475" s="3">
        <v>1.0</v>
      </c>
      <c r="C1475" s="3">
        <v>1.0</v>
      </c>
      <c r="D1475" s="3">
        <v>1.0</v>
      </c>
      <c r="E1475" s="3" t="s">
        <v>1478</v>
      </c>
      <c r="F1475" s="3" t="str">
        <f>IFERROR(__xludf.DUMMYFUNCTION("GOOGLETRANSLATE(E1475,""nl"",""en"")"),"Wow wow wow, what a beautiful special book! Great compliment to the author. She has a heart-wrenching way described the beauty of Alaska, live trials, love and honesty.")</f>
        <v>Wow wow wow, what a beautiful special book! Great compliment to the author. She has a heart-wrenching way described the beauty of Alaska, live trials, love and honesty.</v>
      </c>
    </row>
    <row r="1476" ht="15.75" customHeight="1">
      <c r="A1476" s="1">
        <v>1474.0</v>
      </c>
      <c r="B1476" s="3">
        <v>0.0</v>
      </c>
      <c r="C1476" s="3">
        <v>0.0</v>
      </c>
      <c r="D1476" s="3">
        <v>1.0</v>
      </c>
      <c r="E1476" s="3" t="s">
        <v>1479</v>
      </c>
      <c r="F1476" s="3" t="str">
        <f>IFERROR(__xludf.DUMMYFUNCTION("GOOGLETRANSLATE(E1476,""nl"",""en"")"),"With the death of Cassandra Steven Saylor throws the reader back to Rome in the year 48 BC. It is the era of the power struggle between Caesar and his rival Pompey. Against this background Saylor places a murder mystery. The remarkable woman Cassandra who"&amp;" was known for the dramatic way they could predict the future is poisoned. Her lover Gordian decides he suspects all have to hear the truth surfaced to halen.Het book publisher trendy label ""literary thriller"" was given, no complicated work with pompous"&amp;" language and complex structures. In simple terms outlined Saylor to the revolt buzzing capital of the Roman Empire. For a long time he follows the pattern in which chapters will be looked back on life Cassandra interspersed with chapters Gordian says the"&amp;" suspects. Actually not Gordian, all relevant research questions. He does not ask for alibis, no attempt to discover patterns or evidence gathering. He is especially curious about the woman who was his mistress because he concludes that he has hardly seen"&amp;" her. Who was she? That question makes the book interesting enough just to leave by lezen.Als detective's death Cassandra some about to be desired. The final denouement comes as no great revelation. Gordian encounters itself on the offender without a figh"&amp;"t confess guilt. Without that confession Gordian had no leg to stand on. In my opinion it is a bit cheesy. The ancient world outlined is the only factor which makes this book ultimately worth reading was worth. If historical novel not bad.")</f>
        <v>With the death of Cassandra Steven Saylor throws the reader back to Rome in the year 48 BC. It is the era of the power struggle between Caesar and his rival Pompey. Against this background Saylor places a murder mystery. The remarkable woman Cassandra who was known for the dramatic way they could predict the future is poisoned. Her lover Gordian decides he suspects all have to hear the truth surfaced to halen.Het book publisher trendy label "literary thriller" was given, no complicated work with pompous language and complex structures. In simple terms outlined Saylor to the revolt buzzing capital of the Roman Empire. For a long time he follows the pattern in which chapters will be looked back on life Cassandra interspersed with chapters Gordian says the suspects. Actually not Gordian, all relevant research questions. He does not ask for alibis, no attempt to discover patterns or evidence gathering. He is especially curious about the woman who was his mistress because he concludes that he has hardly seen her. Who was she? That question makes the book interesting enough just to leave by lezen.Als detective's death Cassandra some about to be desired. The final denouement comes as no great revelation. Gordian encounters itself on the offender without a fight confess guilt. Without that confession Gordian had no leg to stand on. In my opinion it is a bit cheesy. The ancient world outlined is the only factor which makes this book ultimately worth reading was worth. If historical novel not bad.</v>
      </c>
    </row>
    <row r="1477" ht="15.75" customHeight="1">
      <c r="A1477" s="1">
        <v>1475.0</v>
      </c>
      <c r="B1477" s="3">
        <v>0.0</v>
      </c>
      <c r="C1477" s="3">
        <v>0.0</v>
      </c>
      <c r="D1477" s="3">
        <v>1.0</v>
      </c>
      <c r="E1477" s="3" t="s">
        <v>1480</v>
      </c>
      <c r="F1477" s="3" t="str">
        <f>IFERROR(__xludf.DUMMYFUNCTION("GOOGLETRANSLATE(E1477,""nl"",""en"")"),"Anna Nooshin's fashion blogger and successful online entrepreneur. In 2015 she published her first book On top - your guide to online success. Exactly one year later, there is now its second, smaller and a lot more personal book On life. The subtitle cove"&amp;"rs, unlike her earlier work, the cargo: Anna about fashion, beauty, travel, friendship and love. In On top Nooshin told all about her ""flight history"": for political reasons along with her parents and sister, she had to flee from Iran, and they stayed i"&amp;"n the Netherlands in several refugee centers. Yet she knew it thanks to her perseverance to successful entrepreneur kick, now with multiple projects and employees under him. Incidentally Nooshin now also be seen on television as an expert on the desk of R"&amp;"TL Boulevard. In On top she told about this business trip. On life is a much more personal story. In eight chapters Nooshin takes readers through topics that are inextricably linked with her life: fashion, love, family, friendship and even a whole chapter"&amp;" dedicated to her long locks, Nooshins trade mark. In each chapter she is also talking to the people closest to her. So are her two best friends - who never go public - speaking and in focus, like her sister and mother. The latter also provides the most i"&amp;"nteresting chapter as Nooshin her mother about the reasons behind her escape from Iran asks, but also the depth in.Want that this conversation is still not where it really is this small, handy booklet a little on missing: depth. The reader will learn more"&amp;" about the woman behind all enterprises, and she does her best to the great themes of life negotiable to her loved ones, but beyond the frequently asked question ""what is the best lesson you with readers want to share? ""it is not. Questions by and let h"&amp;"er own views on these life lessons does not happen, and also the conversations often Nooshin especially about himself. ""How would you describe my make-up style?"" ""What's my worst quality?"" And ""Would you ever dare to examples my hair really short cut"&amp;"? 'Are from. ""The conduct of these talks was for me the highlight of my year,"" Nooshin says in the afterword of On life. ""I could do it for hours, my beloved interrogate about their wishes, dreams and ideals."" Maybe Nooshin should have done anyway. Fo"&amp;"r though the intention is, this book is more like a first draft to be a prelude to a larger, more interesting work. On Unfortunately, life had not quite the successor to the high expectations which Nooshin On top of that make. Of course the book is spiced"&amp;" with Polaroids and other beautiful images of the author herself. A great book for the faithful follower and fan of Anna Nooshin, who know more about this successful lady wants, but more than that it's not unfortunately.")</f>
        <v>Anna Nooshin's fashion blogger and successful online entrepreneur. In 2015 she published her first book On top - your guide to online success. Exactly one year later, there is now its second, smaller and a lot more personal book On life. The subtitle covers, unlike her earlier work, the cargo: Anna about fashion, beauty, travel, friendship and love. In On top Nooshin told all about her "flight history": for political reasons along with her parents and sister, she had to flee from Iran, and they stayed in the Netherlands in several refugee centers. Yet she knew it thanks to her perseverance to successful entrepreneur kick, now with multiple projects and employees under him. Incidentally Nooshin now also be seen on television as an expert on the desk of RTL Boulevard. In On top she told about this business trip. On life is a much more personal story. In eight chapters Nooshin takes readers through topics that are inextricably linked with her life: fashion, love, family, friendship and even a whole chapter dedicated to her long locks, Nooshins trade mark. In each chapter she is also talking to the people closest to her. So are her two best friends - who never go public - speaking and in focus, like her sister and mother. The latter also provides the most interesting chapter as Nooshin her mother about the reasons behind her escape from Iran asks, but also the depth in.Want that this conversation is still not where it really is this small, handy booklet a little on missing: depth. The reader will learn more about the woman behind all enterprises, and she does her best to the great themes of life negotiable to her loved ones, but beyond the frequently asked question "what is the best lesson you with readers want to share? "it is not. Questions by and let her own views on these life lessons does not happen, and also the conversations often Nooshin especially about himself. "How would you describe my make-up style?" "What's my worst quality?" And "Would you ever dare to examples my hair really short cut? 'Are from. "The conduct of these talks was for me the highlight of my year," Nooshin says in the afterword of On life. "I could do it for hours, my beloved interrogate about their wishes, dreams and ideals." Maybe Nooshin should have done anyway. For though the intention is, this book is more like a first draft to be a prelude to a larger, more interesting work. On Unfortunately, life had not quite the successor to the high expectations which Nooshin On top of that make. Of course the book is spiced with Polaroids and other beautiful images of the author herself. A great book for the faithful follower and fan of Anna Nooshin, who know more about this successful lady wants, but more than that it's not unfortunately.</v>
      </c>
    </row>
    <row r="1478" ht="15.75" customHeight="1">
      <c r="A1478" s="1">
        <v>1476.0</v>
      </c>
      <c r="B1478" s="3">
        <v>1.0</v>
      </c>
      <c r="C1478" s="3">
        <v>1.0</v>
      </c>
      <c r="D1478" s="3">
        <v>1.0</v>
      </c>
      <c r="E1478" s="3" t="s">
        <v>1481</v>
      </c>
      <c r="F1478" s="3" t="str">
        <f>IFERROR(__xludf.DUMMYFUNCTION("GOOGLETRANSLATE(E1478,""nl"",""en"")"),"As the daughter of Leah Smolders decision to live ""temporarily"" to Grandmother Dora, the world of Lea upside. Leah has her suspicions that her mother here behind it and also decides that she will do everything to win over her daughter back. One day Dora"&amp;" grandmother had a stroke and is in a coma. Lea takes the decision to take care of her mother and moves in with her mother Dora and her daughter in Ifi. But if they once lived Dora still seems to dominate her life and plays much more ... ""What remains na"&amp;"meless' is a tragicomedy that keeps you sharp when reading but which also contains a dose of humor is processed. What is evident in this book is the relationship between mother and daughter who controls their lives. Lea gets heavy and regularly goes back "&amp;"to the past, which in turn raises a psychological effect on her and do laten.Liefde runs like a thread through the book, both Lea towards her daughter Ifi, as Leah for her mother . And then there are the mysterious neighbor who slowly their lives binnensl"&amp;"uipt.Tijdens reading this book you stand regularly reflect on the events that make you think about life and death. What effect would this all on me if I were in that situation? Tom Cornu has a sharp style of writing and will keep you in the story and want"&amp;" to know how this family tragedy exactly works. The psychological charge that makes getting the characters body and spirit and therefore they are very realistic. You live also all come with their situations.")</f>
        <v>As the daughter of Leah Smolders decision to live "temporarily" to Grandmother Dora, the world of Lea upside. Leah has her suspicions that her mother here behind it and also decides that she will do everything to win over her daughter back. One day Dora grandmother had a stroke and is in a coma. Lea takes the decision to take care of her mother and moves in with her mother Dora and her daughter in Ifi. But if they once lived Dora still seems to dominate her life and plays much more ... "What remains nameless' is a tragicomedy that keeps you sharp when reading but which also contains a dose of humor is processed. What is evident in this book is the relationship between mother and daughter who controls their lives. Lea gets heavy and regularly goes back to the past, which in turn raises a psychological effect on her and do laten.Liefde runs like a thread through the book, both Lea towards her daughter Ifi, as Leah for her mother . And then there are the mysterious neighbor who slowly their lives binnensluipt.Tijdens reading this book you stand regularly reflect on the events that make you think about life and death. What effect would this all on me if I were in that situation? Tom Cornu has a sharp style of writing and will keep you in the story and want to know how this family tragedy exactly works. The psychological charge that makes getting the characters body and spirit and therefore they are very realistic. You live also all come with their situations.</v>
      </c>
    </row>
    <row r="1479" ht="15.75" customHeight="1">
      <c r="A1479" s="1">
        <v>1477.0</v>
      </c>
      <c r="B1479" s="3">
        <v>0.0</v>
      </c>
      <c r="C1479" s="3">
        <v>0.0</v>
      </c>
      <c r="D1479" s="3">
        <v>0.0</v>
      </c>
      <c r="E1479" s="3" t="s">
        <v>1482</v>
      </c>
      <c r="F1479" s="3" t="str">
        <f>IFERROR(__xludf.DUMMYFUNCTION("GOOGLETRANSLATE(E1479,""nl"",""en"")"),"Many free text, much bla bla bla, and exciting it get nowhere.")</f>
        <v>Many free text, much bla bla bla, and exciting it get nowhere.</v>
      </c>
    </row>
    <row r="1480" ht="15.75" customHeight="1">
      <c r="A1480" s="1">
        <v>1478.0</v>
      </c>
      <c r="B1480" s="3">
        <v>1.0</v>
      </c>
      <c r="C1480" s="3">
        <v>1.0</v>
      </c>
      <c r="D1480" s="3">
        <v>1.0</v>
      </c>
      <c r="E1480" s="3" t="s">
        <v>1483</v>
      </c>
      <c r="F1480" s="3" t="str">
        <f>IFERROR(__xludf.DUMMYFUNCTION("GOOGLETRANSLATE(E1480,""nl"",""en"")"),"Miquel Gensana looks back on his life half a century, his family history of two centuries during a dinner with a good friend who was also the mistress of his deceased friend Bolos. The book shows an important part of the Catalan history by Miquel Cabré la"&amp;"te figure in the opposition to Franco. He daubed buildings and voiced criticisms that went to the extreme. If Franco is leaving him disillusioned and he does not know how he should focus on in life. Additionally Miquel looks back on his relationship with "&amp;"Teresa, a violinist which separately and it attracts to it remains alone again. And each time he realizes again the shadow of the Eunuch, he is the last Gensana after him there is no one left to vertellen.Cabré uses the story in ""The Shadow of the Eunuch"&amp;" 'a particular narrative style in which the omniscient narrator and I -personage run through each other, even in the same sense. This is the book alienating, but in a nice way. The book is not smooth, sometimes even tedious, but mostly very nice, a story "&amp;"about life, the impossible love, the end of an era and a generation.")</f>
        <v>Miquel Gensana looks back on his life half a century, his family history of two centuries during a dinner with a good friend who was also the mistress of his deceased friend Bolos. The book shows an important part of the Catalan history by Miquel Cabré late figure in the opposition to Franco. He daubed buildings and voiced criticisms that went to the extreme. If Franco is leaving him disillusioned and he does not know how he should focus on in life. Additionally Miquel looks back on his relationship with Teresa, a violinist which separately and it attracts to it remains alone again. And each time he realizes again the shadow of the Eunuch, he is the last Gensana after him there is no one left to vertellen.Cabré uses the story in "The Shadow of the Eunuch 'a particular narrative style in which the omniscient narrator and I -personage run through each other, even in the same sense. This is the book alienating, but in a nice way. The book is not smooth, sometimes even tedious, but mostly very nice, a story about life, the impossible love, the end of an era and a generation.</v>
      </c>
    </row>
    <row r="1481" ht="15.75" customHeight="1">
      <c r="A1481" s="1">
        <v>1479.0</v>
      </c>
      <c r="B1481" s="3">
        <v>0.0</v>
      </c>
      <c r="C1481" s="3">
        <v>0.0</v>
      </c>
      <c r="D1481" s="3">
        <v>0.0</v>
      </c>
      <c r="E1481" s="3" t="s">
        <v>1484</v>
      </c>
      <c r="F1481" s="3" t="str">
        <f>IFERROR(__xludf.DUMMYFUNCTION("GOOGLETRANSLATE(E1481,""nl"",""en"")"),"Tempest and Slaughter is the first of a new trilogy of Tamora Pierce, who would make up the prologue to the books play in Tortall. Newcomers are promised to get to know an unforgettable adventure, where the future of the kingdom rests on the shoulders of "&amp;"a young jongen.Om come straight to the bush: this promise is not fulfilled. It is certainly not to read boring story, but unfortunately it is not really working somewhere. Because of this curiosity, the changes in boredom. That's too bad, because the worl"&amp;"d that defines Pierce is fun and has potential. But it seems unfinished. It feels like the first book is a long run to make the next part of this trilogie.We know Arram, who goes to a school where he learns to deal with magic. In Tempest Slaughter and we "&amp;"follow him and his friends, and Ozorne VARICE in their early school years. There are some similarities can be found with Harry Potter, but never get the upper hand and the book is really a set of Pierce stijlDe own writing style is very fine. Nowhere are "&amp;"used foreign words and flows all delicious together in an easily readable text. This actually could be a perfect book for beginners in the fantasy genre. Unfortunately apron there some things in the elaboration and the big sleeper is the plot. Or missing "&amp;"the plot.Tempest and Slaughter is probably great fun to read if you are known (there) with the world of Tortall because it gives a lot of background. Personally I would'm skipping if you're still new at this fantasy series and first go read something else"&amp;" from Pierce.")</f>
        <v>Tempest and Slaughter is the first of a new trilogy of Tamora Pierce, who would make up the prologue to the books play in Tortall. Newcomers are promised to get to know an unforgettable adventure, where the future of the kingdom rests on the shoulders of a young jongen.Om come straight to the bush: this promise is not fulfilled. It is certainly not to read boring story, but unfortunately it is not really working somewhere. Because of this curiosity, the changes in boredom. That's too bad, because the world that defines Pierce is fun and has potential. But it seems unfinished. It feels like the first book is a long run to make the next part of this trilogie.We know Arram, who goes to a school where he learns to deal with magic. In Tempest Slaughter and we follow him and his friends, and Ozorne VARICE in their early school years. There are some similarities can be found with Harry Potter, but never get the upper hand and the book is really a set of Pierce stijlDe own writing style is very fine. Nowhere are used foreign words and flows all delicious together in an easily readable text. This actually could be a perfect book for beginners in the fantasy genre. Unfortunately apron there some things in the elaboration and the big sleeper is the plot. Or missing the plot.Tempest and Slaughter is probably great fun to read if you are known (there) with the world of Tortall because it gives a lot of background. Personally I would'm skipping if you're still new at this fantasy series and first go read something else from Pierce.</v>
      </c>
    </row>
    <row r="1482" ht="15.75" customHeight="1">
      <c r="A1482" s="1">
        <v>1480.0</v>
      </c>
      <c r="B1482" s="3">
        <v>1.0</v>
      </c>
      <c r="C1482" s="3">
        <v>1.0</v>
      </c>
      <c r="D1482" s="3">
        <v>1.0</v>
      </c>
      <c r="E1482" s="3" t="s">
        <v>1485</v>
      </c>
      <c r="F1482" s="3" t="str">
        <f>IFERROR(__xludf.DUMMYFUNCTION("GOOGLETRANSLATE(E1482,""nl"",""en"")"),"Cassandra Mort Main (17) lives with her father, who once wrote a successful book but since then no pen has more put on paper, her artistic stepmother, her bitter older sister Rose (21), her younger brother Thomas (15) and the handsome Stephen (18), the so"&amp;"n of their deceased servant, in a ruined castle. They have no income, all their good furniture is sold, and the only solution they can think of is that Rose should marry a rich man. But then they must get there zijn.Dan new neighbors: rich young American "&amp;"brothers and their mother ... Those new neighbors put their lives forever upside You read all events in the three diaries of Cassandra, she keeps to! learning a novel to write and to practice her shorthand. Her observations are sincere, are full of dry hu"&amp;"mor and paint a vivid picture of the area, the castle and its inhabitants. You really get the feeling that you are there and everything meebeleeft. Her early love ... The story is really timeless, you do not feel you have a story from the 40s / 50s are re"&amp;"ading (also compliment the translator!). What I sit enjoying reading! I think it's such a great story. I'm also very curious to hit the filming, so which I will definitely look soon. Thanks Wilma that you have estimated it as well, I've got a fine reading"&amp;" experience again! Only that bittersweet ending huh ...")</f>
        <v>Cassandra Mort Main (17) lives with her father, who once wrote a successful book but since then no pen has more put on paper, her artistic stepmother, her bitter older sister Rose (21), her younger brother Thomas (15) and the handsome Stephen (18), the son of their deceased servant, in a ruined castle. They have no income, all their good furniture is sold, and the only solution they can think of is that Rose should marry a rich man. But then they must get there zijn.Dan new neighbors: rich young American brothers and their mother ... Those new neighbors put their lives forever upside You read all events in the three diaries of Cassandra, she keeps to! learning a novel to write and to practice her shorthand. Her observations are sincere, are full of dry humor and paint a vivid picture of the area, the castle and its inhabitants. You really get the feeling that you are there and everything meebeleeft. Her early love ... The story is really timeless, you do not feel you have a story from the 40s / 50s are reading (also compliment the translator!). What I sit enjoying reading! I think it's such a great story. I'm also very curious to hit the filming, so which I will definitely look soon. Thanks Wilma that you have estimated it as well, I've got a fine reading experience again! Only that bittersweet ending huh ...</v>
      </c>
    </row>
    <row r="1483" ht="15.75" customHeight="1">
      <c r="A1483" s="1">
        <v>1481.0</v>
      </c>
      <c r="B1483" s="3">
        <v>1.0</v>
      </c>
      <c r="C1483" s="3">
        <v>1.0</v>
      </c>
      <c r="D1483" s="3">
        <v>1.0</v>
      </c>
      <c r="E1483" s="3" t="s">
        <v>1486</v>
      </c>
      <c r="F1483" s="3" t="str">
        <f>IFERROR(__xludf.DUMMYFUNCTION("GOOGLETRANSLATE(E1483,""nl"",""en"")"),"Linda Conrad writer has lived for 11 years secluded in her villa after they become traumatized because they found murdered her sister Anna. She has the offender on the run as a shadow seen. After 11 years she seems to recognize him on TV and decides to lu"&amp;"re him into the trap of such a confession from him to dwingen.Het story begins with a very clear, long and good introduction to the life Linda Conrad now lives. Everything in her life is slow and sluggish, so everything is very accurate and widely describ"&amp;"ed. Himself making coffee shows that the concept of time is not at issue in the life of Linda. Are also the problems faced with Linda clearly expressed. The description of her anxiety and her thoughts are very well articulated. You see fear and panic as i"&amp;"t were, with your own eyes. And you feel with her verdriet.Na seeing the perpetrator on television Linda decides to write a thriller in which she describes her experiences and wants to journalist Victor Lenzen provoke murder confess. The story of this thr"&amp;"iller is the common thread is difference made by the book and with the main story by separate chapters with another lettertype.Dan following the meeting with Victor and start the cat and mouse game. This part of the book is psychologically very well const"&amp;"ructed. You are the author is always put on the wrong track and do not know the truth. Victor is the perpetrator or Linda committed the murder and repressed and therefore she lives so isolated? Or manipulates Victor Linda? The story has a good structure a"&amp;"nd a good plot and you can not let go at any given time. The denouement is surprising and then drop many pieces of the puzzle in place. Then it turns out that love and the lack of it certainly has affected the lives of Linda.")</f>
        <v>Linda Conrad writer has lived for 11 years secluded in her villa after they become traumatized because they found murdered her sister Anna. She has the offender on the run as a shadow seen. After 11 years she seems to recognize him on TV and decides to lure him into the trap of such a confession from him to dwingen.Het story begins with a very clear, long and good introduction to the life Linda Conrad now lives. Everything in her life is slow and sluggish, so everything is very accurate and widely described. Himself making coffee shows that the concept of time is not at issue in the life of Linda. Are also the problems faced with Linda clearly expressed. The description of her anxiety and her thoughts are very well articulated. You see fear and panic as it were, with your own eyes. And you feel with her verdriet.Na seeing the perpetrator on television Linda decides to write a thriller in which she describes her experiences and wants to journalist Victor Lenzen provoke murder confess. The story of this thriller is the common thread is difference made by the book and with the main story by separate chapters with another lettertype.Dan following the meeting with Victor and start the cat and mouse game. This part of the book is psychologically very well constructed. You are the author is always put on the wrong track and do not know the truth. Victor is the perpetrator or Linda committed the murder and repressed and therefore she lives so isolated? Or manipulates Victor Linda? The story has a good structure and a good plot and you can not let go at any given time. The denouement is surprising and then drop many pieces of the puzzle in place. Then it turns out that love and the lack of it certainly has affected the lives of Linda.</v>
      </c>
    </row>
    <row r="1484" ht="15.75" customHeight="1">
      <c r="A1484" s="1">
        <v>1482.0</v>
      </c>
      <c r="B1484" s="3">
        <v>1.0</v>
      </c>
      <c r="C1484" s="3">
        <v>1.0</v>
      </c>
      <c r="D1484" s="3">
        <v>1.0</v>
      </c>
      <c r="E1484" s="3" t="s">
        <v>1487</v>
      </c>
      <c r="F1484" s="3" t="str">
        <f>IFERROR(__xludf.DUMMYFUNCTION("GOOGLETRANSLATE(E1484,""nl"",""en"")"),"In puppeteer, a thriller set in the world of finance of Moscow, the reader is already immediately introduced to Fredrik Kastrup has made a financial deal in St. Petersburg and then forced a man down to schieten.Vervolgens makes the story a leap of ten yea"&amp;"rs and plays it further in Moscow. Tom Blixen, who left due to private circumstances of Sweden, is to put a deal in which his friend Fredrik Kastrup is.Als also concerned the matter is almost settled, Fredrik comes from a terrorist attack killed. At least"&amp;" that would have you believe the perpetrators. As Olga Okoelova, friend of Fredrik and ex-lover Tom, later dies, Tom wonders if his own life is at stake? The puppeteer starts promising but then dropped slightly as the story mostly about the financial fini"&amp;"shes of going to an equity transaction. After about a quarter of the story is well under way and increases the tension. Therefore keep the book interesting until the last bladzijde.Het book is the first part of the Moscow Noir trilogy. After reading this "&amp;"first part gives you a taste of Moscow and you will prefer to go to the next section to begin.")</f>
        <v>In puppeteer, a thriller set in the world of finance of Moscow, the reader is already immediately introduced to Fredrik Kastrup has made a financial deal in St. Petersburg and then forced a man down to schieten.Vervolgens makes the story a leap of ten years and plays it further in Moscow. Tom Blixen, who left due to private circumstances of Sweden, is to put a deal in which his friend Fredrik Kastrup is.Als also concerned the matter is almost settled, Fredrik comes from a terrorist attack killed. At least that would have you believe the perpetrators. As Olga Okoelova, friend of Fredrik and ex-lover Tom, later dies, Tom wonders if his own life is at stake? The puppeteer starts promising but then dropped slightly as the story mostly about the financial finishes of going to an equity transaction. After about a quarter of the story is well under way and increases the tension. Therefore keep the book interesting until the last bladzijde.Het book is the first part of the Moscow Noir trilogy. After reading this first part gives you a taste of Moscow and you will prefer to go to the next section to begin.</v>
      </c>
    </row>
    <row r="1485" ht="15.75" customHeight="1">
      <c r="A1485" s="1">
        <v>1483.0</v>
      </c>
      <c r="B1485" s="3">
        <v>0.0</v>
      </c>
      <c r="C1485" s="3">
        <v>0.0</v>
      </c>
      <c r="D1485" s="3">
        <v>0.0</v>
      </c>
      <c r="E1485" s="3" t="s">
        <v>1488</v>
      </c>
      <c r="F1485" s="3" t="str">
        <f>IFERROR(__xludf.DUMMYFUNCTION("GOOGLETRANSLATE(E1485,""nl"",""en"")"),"You have some of those writers you think: 'Why are they so popular? ""The Alchemist was Coelho's first book I read. Everyone I spoke and read, there was enthusiastic. other hand, I thought it was a children's story. It was poorly written and without depth"&amp;". For me it was not a reason Coelho books to read. Yet I could not resist. I read include The Zahir that at least as bad bleek.De winner stands alone seemed like a new challenge. Although the book was not considered thriller, but the subject was different"&amp;" one was used by the author. But unfortunately, I still found much to close it completely. The characters are not currently alive. The story is not very interesting and there accidentally murders happen is indeed intended for the books of Coelho's story f"&amp;"or readers interesting houden.Het advantage is that you have them in one go and not too much time wasted on the reading. My advice nonetheless states fail to start.")</f>
        <v>You have some of those writers you think: 'Why are they so popular? "The Alchemist was Coelho's first book I read. Everyone I spoke and read, there was enthusiastic. other hand, I thought it was a children's story. It was poorly written and without depth. For me it was not a reason Coelho books to read. Yet I could not resist. I read include The Zahir that at least as bad bleek.De winner stands alone seemed like a new challenge. Although the book was not considered thriller, but the subject was different one was used by the author. But unfortunately, I still found much to close it completely. The characters are not currently alive. The story is not very interesting and there accidentally murders happen is indeed intended for the books of Coelho's story for readers interesting houden.Het advantage is that you have them in one go and not too much time wasted on the reading. My advice nonetheless states fail to start.</v>
      </c>
    </row>
    <row r="1486" ht="15.75" customHeight="1">
      <c r="A1486" s="1">
        <v>1484.0</v>
      </c>
      <c r="B1486" s="3">
        <v>1.0</v>
      </c>
      <c r="C1486" s="3">
        <v>1.0</v>
      </c>
      <c r="D1486" s="3">
        <v>1.0</v>
      </c>
      <c r="E1486" s="3" t="s">
        <v>1489</v>
      </c>
      <c r="F1486" s="3" t="str">
        <f>IFERROR(__xludf.DUMMYFUNCTION("GOOGLETRANSLATE(E1486,""nl"",""en"")"),"This book for children 5 years and gives a playful way about the theater world. Have you always wanted to know what happens behind the scenes, what a usherette and how actors overcome their stage fright? Then this book is for jou.Naar theater is part of t"&amp;"he informative series ""Will Wete 'of Clavis. In this series, a variety of subjects to be treated, on Indians until dinosaurs. To give answers to the questions of curious young children.The book sometimes uses tabs to give an impression to certain situati"&amp;"ons. The design is varied. Important concepts, such as 'comedy' and 'opera' bold stand. Readers learn about the history of the theater, from ancient Greece to the modern form. In addition, there are examples of types of theater given exercises which actor"&amp;"s and explained a bit theatrical text. And much more. Endured the whole book you datjes knew ""with funny or special tricks such as"" did you know that some Japanese puppets are so big that three people are needed to move them? "". Besides the informative"&amp;" text and at the level of the children (school musical) is a do-it-yourself is also instructed in the atmosphere of the theater subject: 'make your own puppet. At the end of the book includes a questionnaire so that your knowledge about the theater world "&amp;"checken.Illustraties may abound, from filling spread to several small illustrations on the pages back. There is a cross section of a theater where you can properly see how convenient everything is organized. The illustrations are playful, childlike drawin"&amp;"g style. With a fine scribe lines have been put down, and with colored pencil of the planes are colored. The situations, from small to large, are clearly displayed. The property has a soft feel. The only minus: two illustrations (the clown and the Japanes"&amp;"e theater players) are obviously copied from photographs, giving the attitudes suddenly are much more realistic and the ratio of the head is different. The facial features are different than shown in the main post. This is unfortunate since these illustra"&amp;"tions as some fall outside the sphere of the rest of the book. Funny detail: the illustration of the African people narrator are all African children stark. This fits within the used font style, but if you look at the illustration separately it looks so w"&amp;"eird uit.Kortom, a nice glance over the theater, so that children in an accessible way to know it can maken.Gecharmeerd the drawing style of the Belgian illustrator Chantal Peten? Please have a look at it through her illustrated book to the museum, which "&amp;"earlier in the series ""Will Wete 'appeared. Also in collaboration with the author Florence DUCATTEAU. They also have the narrative picture book made at the lake, which is also published by Clavis.")</f>
        <v>This book for children 5 years and gives a playful way about the theater world. Have you always wanted to know what happens behind the scenes, what a usherette and how actors overcome their stage fright? Then this book is for jou.Naar theater is part of the informative series "Will Wete 'of Clavis. In this series, a variety of subjects to be treated, on Indians until dinosaurs. To give answers to the questions of curious young children.The book sometimes uses tabs to give an impression to certain situations. The design is varied. Important concepts, such as 'comedy' and 'opera' bold stand. Readers learn about the history of the theater, from ancient Greece to the modern form. In addition, there are examples of types of theater given exercises which actors and explained a bit theatrical text. And much more. Endured the whole book you datjes knew "with funny or special tricks such as" did you know that some Japanese puppets are so big that three people are needed to move them? ". Besides the informative text and at the level of the children (school musical) is a do-it-yourself is also instructed in the atmosphere of the theater subject: 'make your own puppet. At the end of the book includes a questionnaire so that your knowledge about the theater world checken.Illustraties may abound, from filling spread to several small illustrations on the pages back. There is a cross section of a theater where you can properly see how convenient everything is organized. The illustrations are playful, childlike drawing style. With a fine scribe lines have been put down, and with colored pencil of the planes are colored. The situations, from small to large, are clearly displayed. The property has a soft feel. The only minus: two illustrations (the clown and the Japanese theater players) are obviously copied from photographs, giving the attitudes suddenly are much more realistic and the ratio of the head is different. The facial features are different than shown in the main post. This is unfortunate since these illustrations as some fall outside the sphere of the rest of the book. Funny detail: the illustration of the African people narrator are all African children stark. This fits within the used font style, but if you look at the illustration separately it looks so weird uit.Kortom, a nice glance over the theater, so that children in an accessible way to know it can maken.Gecharmeerd the drawing style of the Belgian illustrator Chantal Peten? Please have a look at it through her illustrated book to the museum, which earlier in the series "Will Wete 'appeared. Also in collaboration with the author Florence DUCATTEAU. They also have the narrative picture book made at the lake, which is also published by Clavis.</v>
      </c>
    </row>
    <row r="1487" ht="15.75" customHeight="1">
      <c r="A1487" s="1">
        <v>1485.0</v>
      </c>
      <c r="B1487" s="3">
        <v>0.0</v>
      </c>
      <c r="C1487" s="3">
        <v>0.0</v>
      </c>
      <c r="D1487" s="3">
        <v>0.0</v>
      </c>
      <c r="E1487" s="3" t="s">
        <v>1490</v>
      </c>
      <c r="F1487" s="3" t="str">
        <f>IFERROR(__xludf.DUMMYFUNCTION("GOOGLETRANSLATE(E1487,""nl"",""en"")"),"The publicity surrounding the book was promising. Finally a book about hooligans would leave the story behind the hooligan zien.Daar look little back. A pretty one-dimensional book in which various fighting factions are described and between the lines to "&amp;"the reader to infer what the tough guys are ... wantze stood in front ... I was hoping to read what people drijfttot hooliganism, but more than ""ff not stupid mats, iker get out. The existing prejudices about hooligans be fully confirmed by Kievits.")</f>
        <v>The publicity surrounding the book was promising. Finally a book about hooligans would leave the story behind the hooligan zien.Daar look little back. A pretty one-dimensional book in which various fighting factions are described and between the lines to the reader to infer what the tough guys are ... wantze stood in front ... I was hoping to read what people drijfttot hooliganism, but more than "ff not stupid mats, iker get out. The existing prejudices about hooligans be fully confirmed by Kievits.</v>
      </c>
    </row>
    <row r="1488" ht="15.75" customHeight="1">
      <c r="A1488" s="1">
        <v>1486.0</v>
      </c>
      <c r="B1488" s="3">
        <v>1.0</v>
      </c>
      <c r="C1488" s="3">
        <v>1.0</v>
      </c>
      <c r="D1488" s="3">
        <v>1.0</v>
      </c>
      <c r="E1488" s="3" t="s">
        <v>1491</v>
      </c>
      <c r="F1488" s="3" t="str">
        <f>IFERROR(__xludf.DUMMYFUNCTION("GOOGLETRANSLATE(E1488,""nl"",""en"")"),"The 100-year-old man who came back to save the world. Jonas Jonasson.Hij is back in the world today, Allan who who disappeared on his 100th birthday of one, verzorgingshuis.Zijn experiences are not common, it happens to him. As a result of his choices and"&amp;" those of his friends. And Allan accept that. He makes a virtue of necessity, is inventive in solving problems but focuses on solutions that the world might not chaotic maken.Zodoende can look facts in this story and fiction, the fiction of factuality ber"&amp;"usten.Een story being read with a smile and yet it is more serious than it seems.")</f>
        <v>The 100-year-old man who came back to save the world. Jonas Jonasson.Hij is back in the world today, Allan who who disappeared on his 100th birthday of one, verzorgingshuis.Zijn experiences are not common, it happens to him. As a result of his choices and those of his friends. And Allan accept that. He makes a virtue of necessity, is inventive in solving problems but focuses on solutions that the world might not chaotic maken.Zodoende can look facts in this story and fiction, the fiction of factuality berusten.Een story being read with a smile and yet it is more serious than it seems.</v>
      </c>
    </row>
    <row r="1489" ht="15.75" customHeight="1">
      <c r="A1489" s="1">
        <v>1487.0</v>
      </c>
      <c r="B1489" s="3">
        <v>1.0</v>
      </c>
      <c r="C1489" s="3">
        <v>1.0</v>
      </c>
      <c r="D1489" s="3">
        <v>1.0</v>
      </c>
      <c r="E1489" s="3" t="s">
        <v>1492</v>
      </c>
      <c r="F1489" s="3" t="str">
        <f>IFERROR(__xludf.DUMMYFUNCTION("GOOGLETRANSLATE(E1489,""nl"",""en"")"),"This book is about whether or not pleasures of food. What one child likes, find the other child dirty again! There are several children and food were passed in the book. Everything is not fine goes to the dog Bello. That desire anything but fish. You see "&amp;"the dog in the story increasingly thicken. At last there is trout to the dog, which Bello all spits out. The story begins and ends with grandma's roast kalkoen.Het book is for the older toddler. The story is written in rhyme, which is always good for the "&amp;"toddler. Excerpt from the book: That sweet, I'm tired! I want a cordon bleu! Max is startled: A cordon what ?? Never in my life I'll take that! The following sentence keeps coming back to the story: But I think Bello is happy with! That lust everything (e"&amp;"xcept fish). On each page there is a small piece of text. The story itself is not difficult and actually quite funny. Well there are offered for toddlers, many new words and concepts, such as: disgusting, delicious, hate, eat what is okay, gagging, grieze"&amp;"lt, Smikkel, odious, cordon bleu, trout. Words that best still be difficult for a toddler, but you can discuss and possibly after you do. The illustrations are quiet color and fit well with the story. (Also nice that there is a girl in a wheelchair.) The "&amp;"facial expressions are well displayed. The open mouths with tridents turns me geslaagd.Tijdens the reading I notice that the toddler just have to get used to the book, I myself. The recurrent phrase was soon joined. And then the conversations go quickly a"&amp;"bout it and not finding good food. When the piece leaving a wind, is equal secretly laughed. Some toddlers a new word. And when it says in the text: Who eats I do not react with a toddler: You must not tell you! Same again a great moment conversation (it'"&amp;"s a joke because with an asterisk referring the writer to a footnote'Ouders of educated children can also instead of reading'vreet''eet'.). This drew me a smile. When Bello spits everything is with yuck, dirty responded, again a nice conversation moment. "&amp;"In retrospect, however a better book than I thought. :)")</f>
        <v>This book is about whether or not pleasures of food. What one child likes, find the other child dirty again! There are several children and food were passed in the book. Everything is not fine goes to the dog Bello. That desire anything but fish. You see the dog in the story increasingly thicken. At last there is trout to the dog, which Bello all spits out. The story begins and ends with grandma's roast kalkoen.Het book is for the older toddler. The story is written in rhyme, which is always good for the toddler. Excerpt from the book: That sweet, I'm tired! I want a cordon bleu! Max is startled: A cordon what ?? Never in my life I'll take that! The following sentence keeps coming back to the story: But I think Bello is happy with! That lust everything (except fish). On each page there is a small piece of text. The story itself is not difficult and actually quite funny. Well there are offered for toddlers, many new words and concepts, such as: disgusting, delicious, hate, eat what is okay, gagging, griezelt, Smikkel, odious, cordon bleu, trout. Words that best still be difficult for a toddler, but you can discuss and possibly after you do. The illustrations are quiet color and fit well with the story. (Also nice that there is a girl in a wheelchair.) The facial expressions are well displayed. The open mouths with tridents turns me geslaagd.Tijdens the reading I notice that the toddler just have to get used to the book, I myself. The recurrent phrase was soon joined. And then the conversations go quickly about it and not finding good food. When the piece leaving a wind, is equal secretly laughed. Some toddlers a new word. And when it says in the text: Who eats I do not react with a toddler: You must not tell you! Same again a great moment conversation (it's a joke because with an asterisk referring the writer to a footnote'Ouders of educated children can also instead of reading'vreet''eet'.). This drew me a smile. When Bello spits everything is with yuck, dirty responded, again a nice conversation moment. In retrospect, however a better book than I thought. :)</v>
      </c>
    </row>
    <row r="1490" ht="15.75" customHeight="1">
      <c r="A1490" s="1">
        <v>1488.0</v>
      </c>
      <c r="B1490" s="3">
        <v>0.0</v>
      </c>
      <c r="C1490" s="3">
        <v>0.0</v>
      </c>
      <c r="D1490" s="3">
        <v>0.0</v>
      </c>
      <c r="E1490" s="3" t="s">
        <v>1493</v>
      </c>
      <c r="F1490" s="3" t="str">
        <f>IFERROR(__xludf.DUMMYFUNCTION("GOOGLETRANSLATE(E1490,""nl"",""en"")"),"With great anticipation, I have been looking forward to the latest book by Indridason. Now I've read, I find it disappointing. Really exciting because the book is not. The oppressive atmosphere Indridasons previous books missing this time. Not that it is "&amp;"badly written but also a thriller is geenszins.Ik hope that the writer in the next book his old level knows to match.")</f>
        <v>With great anticipation, I have been looking forward to the latest book by Indridason. Now I've read, I find it disappointing. Really exciting because the book is not. The oppressive atmosphere Indridasons previous books missing this time. Not that it is badly written but also a thriller is geenszins.Ik hope that the writer in the next book his old level knows to match.</v>
      </c>
    </row>
    <row r="1491" ht="15.75" customHeight="1">
      <c r="A1491" s="1">
        <v>1489.0</v>
      </c>
      <c r="B1491" s="3">
        <v>0.0</v>
      </c>
      <c r="C1491" s="3">
        <v>0.0</v>
      </c>
      <c r="D1491" s="3">
        <v>0.0</v>
      </c>
      <c r="E1491" s="3" t="s">
        <v>1494</v>
      </c>
      <c r="F1491" s="3" t="str">
        <f>IFERROR(__xludf.DUMMYFUNCTION("GOOGLETRANSLATE(E1491,""nl"",""en"")"),"In this book are bundled amusing gaffe texts, which do all of the courtroom. Judges, lawyers, defendants, many people do turn again misses the mark on taalgebied.Aardig, but somewhat disappointing. I expected more blunders and fewer stories. Not that the "&amp;"mandatory texts are not interesting, but these are the main component of the language of the audience, ""while the cover indicates that it is"" hilarious sayings and language peculiarities of the rechtszaal'.De cover of ""Language in the room 'is inviting"&amp;" vormgegeven.Van go inside your hair stand straight up contrast: straight letters, cursive letters, uppercase, lowercase, underlined text in a gray block placed texts, downright awful. Who comes up with this? If it already liked to look like, I'd rather s"&amp;"ee funny illustrations than the chaotic effect of becoming a different font.")</f>
        <v>In this book are bundled amusing gaffe texts, which do all of the courtroom. Judges, lawyers, defendants, many people do turn again misses the mark on taalgebied.Aardig, but somewhat disappointing. I expected more blunders and fewer stories. Not that the mandatory texts are not interesting, but these are the main component of the language of the audience, "while the cover indicates that it is" hilarious sayings and language peculiarities of the rechtszaal'.De cover of "Language in the room 'is inviting vormgegeven.Van go inside your hair stand straight up contrast: straight letters, cursive letters, uppercase, lowercase, underlined text in a gray block placed texts, downright awful. Who comes up with this? If it already liked to look like, I'd rather see funny illustrations than the chaotic effect of becoming a different font.</v>
      </c>
    </row>
    <row r="1492" ht="15.75" customHeight="1">
      <c r="A1492" s="1">
        <v>1490.0</v>
      </c>
      <c r="B1492" s="3">
        <v>0.0</v>
      </c>
      <c r="C1492" s="3">
        <v>0.0</v>
      </c>
      <c r="D1492" s="3">
        <v>0.0</v>
      </c>
      <c r="E1492" s="3" t="s">
        <v>1495</v>
      </c>
      <c r="F1492" s="3" t="str">
        <f>IFERROR(__xludf.DUMMYFUNCTION("GOOGLETRANSLATE(E1492,""nl"",""en"")"),"After I read the first novel of Tineke Beishuizen fun I hurried to also devour her second novel. It is easy reading material but I thought it was unfortunately rather disappointing. The protagonist, Tess is forced MFI rather put down tough and I think the"&amp;" plot contrived. Fred comes as little character out of the paint and his death generates little emotion on the dames.Jammer but maybe I expect too much and you also need hosts this book under the heading ""pleasant beach reading.")</f>
        <v>After I read the first novel of Tineke Beishuizen fun I hurried to also devour her second novel. It is easy reading material but I thought it was unfortunately rather disappointing. The protagonist, Tess is forced MFI rather put down tough and I think the plot contrived. Fred comes as little character out of the paint and his death generates little emotion on the dames.Jammer but maybe I expect too much and you also need hosts this book under the heading "pleasant beach reading.</v>
      </c>
    </row>
    <row r="1493" ht="15.75" customHeight="1">
      <c r="A1493" s="1">
        <v>1491.0</v>
      </c>
      <c r="B1493" s="3">
        <v>1.0</v>
      </c>
      <c r="C1493" s="3">
        <v>1.0</v>
      </c>
      <c r="D1493" s="3">
        <v>1.0</v>
      </c>
      <c r="E1493" s="3" t="s">
        <v>1496</v>
      </c>
      <c r="F1493" s="3" t="str">
        <f>IFERROR(__xludf.DUMMYFUNCTION("GOOGLETRANSLATE(E1493,""nl"",""en"")"),"The phoenix club is the best thriller of 2004? That would be good kunnen.Janet Turner Hospital describes the quest of some children who survived a plane hijacking. Together they form the Phoenix Club, a group of children rising from the ashes of the infer"&amp;"no that the hijacking of the Air France 64 as one 14 years ago has ended. They try to figure out exactly what happened then. In their quest, they seek contact with other actors, including Lowell Hawthorne, whose mother also in the plane zat.Eind 80s of th"&amp;"e 20th century is one of the Air France plane hijacked by Islamic zealots. The plane was en route from Paris to New York, and contained many Jewish passengers. After lengthy negotiations with the hijackers demand the release of 10 Islamic extremists impri"&amp;"soned in Israel, France and the US, which does not go to the authorities, the aircraft is opgeblazen.De in the airplane children had been released earlier. It is these children who later form the Phoenix Club. They want to know whether any passengers were"&amp;" on the plane when it blew up, they want to know why the authorities were not complying with the demands of the hijackers. Many ask if Hawthorne is approached by them, he does not go there first in. But when his father mysteriously comes to life and negle"&amp;"cts him a mysterious package with documents and videotapes, and when he followed and earned his house upside down, unfolds a fascinating and sometimes bewildering verhaal.De description of the hostage is insistent . The writer is able to evoke images that"&amp;" oppress and hit you. Not only do they describe the anxiety of the hostages in such a way that it grabs the reader by the throat, including the description of their attempt to rise above them is prachtig.Is this scenario, the continuation of Twin Towers S"&amp;"eptember 11, 2001? And Madrid March 11, 2004? With that anxious question we are left Five (real) stars, and six as it could have been!")</f>
        <v>The phoenix club is the best thriller of 2004? That would be good kunnen.Janet Turner Hospital describes the quest of some children who survived a plane hijacking. Together they form the Phoenix Club, a group of children rising from the ashes of the inferno that the hijacking of the Air France 64 as one 14 years ago has ended. They try to figure out exactly what happened then. In their quest, they seek contact with other actors, including Lowell Hawthorne, whose mother also in the plane zat.Eind 80s of the 20th century is one of the Air France plane hijacked by Islamic zealots. The plane was en route from Paris to New York, and contained many Jewish passengers. After lengthy negotiations with the hijackers demand the release of 10 Islamic extremists imprisoned in Israel, France and the US, which does not go to the authorities, the aircraft is opgeblazen.De in the airplane children had been released earlier. It is these children who later form the Phoenix Club. They want to know whether any passengers were on the plane when it blew up, they want to know why the authorities were not complying with the demands of the hijackers. Many ask if Hawthorne is approached by them, he does not go there first in. But when his father mysteriously comes to life and neglects him a mysterious package with documents and videotapes, and when he followed and earned his house upside down, unfolds a fascinating and sometimes bewildering verhaal.De description of the hostage is insistent . The writer is able to evoke images that oppress and hit you. Not only do they describe the anxiety of the hostages in such a way that it grabs the reader by the throat, including the description of their attempt to rise above them is prachtig.Is this scenario, the continuation of Twin Towers September 11, 2001? And Madrid March 11, 2004? With that anxious question we are left Five (real) stars, and six as it could have been!</v>
      </c>
    </row>
    <row r="1494" ht="15.75" customHeight="1">
      <c r="A1494" s="1">
        <v>1492.0</v>
      </c>
      <c r="B1494" s="3">
        <v>0.0</v>
      </c>
      <c r="C1494" s="3">
        <v>1.0</v>
      </c>
      <c r="D1494" s="3">
        <v>1.0</v>
      </c>
      <c r="E1494" s="3" t="s">
        <v>1497</v>
      </c>
      <c r="F1494" s="3" t="str">
        <f>IFERROR(__xludf.DUMMYFUNCTION("GOOGLETRANSLATE(E1494,""nl"",""en"")"),"This book should be a Youth Thriller, but really exciting is not for people who frequently read thrillers. The book has a little too much 'happy ending' feelings for the book. However, this is not a drawback in this book. For me, this book was a great ins"&amp;"ight into life in Israel, and especially the lives of street musicians in Israel. For those who just want to know about other cultures this is a must, but one must keep in mind that it is written for children / teenagers.")</f>
        <v>This book should be a Youth Thriller, but really exciting is not for people who frequently read thrillers. The book has a little too much 'happy ending' feelings for the book. However, this is not a drawback in this book. For me, this book was a great insight into life in Israel, and especially the lives of street musicians in Israel. For those who just want to know about other cultures this is a must, but one must keep in mind that it is written for children / teenagers.</v>
      </c>
    </row>
    <row r="1495" ht="15.75" customHeight="1">
      <c r="A1495" s="1">
        <v>1493.0</v>
      </c>
      <c r="B1495" s="3">
        <v>1.0</v>
      </c>
      <c r="C1495" s="3">
        <v>1.0</v>
      </c>
      <c r="D1495" s="3">
        <v>1.0</v>
      </c>
      <c r="E1495" s="3" t="s">
        <v>1498</v>
      </c>
      <c r="F1495" s="3" t="str">
        <f>IFERROR(__xludf.DUMMYFUNCTION("GOOGLETRANSLATE(E1495,""nl"",""en"")"),"""Karin Fossum shows us the fragility of the state bestaan'Zo the front on the cover of the warner, the latest thriller by Norwegian author Karin Fossum. In the case of this book, this rule is 100% applicable. Konrad Sejer, Fossum's permanent inspector on"&amp;" duty, is facing some at first sight insignificant crimes you with good will could be described as the work of a gentle joker. But the results seem far banaal.Een carefree, enamored young pair with a sleeping baby one spry septuagenarian lady who has just"&amp;" celebrated her birthday with her children and friend income mother of a teenage girl who just got a scooter gift from her father all they are suddenly and brutally confronted with the fragility of their happiness. The culprit is from the start screen. It"&amp;" is a deranged, but in his way also very sensitive young man. Konrad Sejer takes seriously the events immediately. This inspector Karin Fossum created an unusually strong character, that each new story grows in depth. A disarming, warm human man with a lo"&amp;"t of empathy with respect to victims. The admonition is not a typical thriller, but it is among the strongest works of Karin Fossum. It is a story with many exciting twists, but even more the portrait of some ordinary people, whose degenerating life with "&amp;"all its certainties into a nightmare from which it is impossible yet to awaken. The author plays also ready to call the entire book by an oppressive atmosphere. While reading idyllic domestic scenes is a constant threat palpable. Page after page, you are "&amp;"there as a reader can be very subtle noted how fleeting joy and happiness. Along with Indian bride is the admonition to me the richest Fossum to date.")</f>
        <v>"Karin Fossum shows us the fragility of the state bestaan'Zo the front on the cover of the warner, the latest thriller by Norwegian author Karin Fossum. In the case of this book, this rule is 100% applicable. Konrad Sejer, Fossum's permanent inspector on duty, is facing some at first sight insignificant crimes you with good will could be described as the work of a gentle joker. But the results seem far banaal.Een carefree, enamored young pair with a sleeping baby one spry septuagenarian lady who has just celebrated her birthday with her children and friend income mother of a teenage girl who just got a scooter gift from her father all they are suddenly and brutally confronted with the fragility of their happiness. The culprit is from the start screen. It is a deranged, but in his way also very sensitive young man. Konrad Sejer takes seriously the events immediately. This inspector Karin Fossum created an unusually strong character, that each new story grows in depth. A disarming, warm human man with a lot of empathy with respect to victims. The admonition is not a typical thriller, but it is among the strongest works of Karin Fossum. It is a story with many exciting twists, but even more the portrait of some ordinary people, whose degenerating life with all its certainties into a nightmare from which it is impossible yet to awaken. The author plays also ready to call the entire book by an oppressive atmosphere. While reading idyllic domestic scenes is a constant threat palpable. Page after page, you are there as a reader can be very subtle noted how fleeting joy and happiness. Along with Indian bride is the admonition to me the richest Fossum to date.</v>
      </c>
    </row>
    <row r="1496" ht="15.75" customHeight="1">
      <c r="A1496" s="1">
        <v>1494.0</v>
      </c>
      <c r="B1496" s="3">
        <v>0.0</v>
      </c>
      <c r="C1496" s="3">
        <v>0.0</v>
      </c>
      <c r="D1496" s="3">
        <v>1.0</v>
      </c>
      <c r="E1496" s="3" t="s">
        <v>1499</v>
      </c>
      <c r="F1496" s="3" t="str">
        <f>IFERROR(__xludf.DUMMYFUNCTION("GOOGLETRANSLATE(E1496,""nl"",""en"")"),"""Scream nice, sweetheart, scream but throw it just out."" ""Floating on the music a temptress I was back and I loved me back so alive, to feel young and sexy."" Some quotes from the eetclub. Is this a new part in the series Bouquet? Aside from a serial? "&amp;"The script for a new episode Gogh? No. The eetclub the new literary thriller from Saskia Noort.Karin and her friends form a eetclub. They are married to successful men. One has a chain of sporting goods stores, the other opens one Grand cafe women after a"&amp;"ndere.En? One aspires to a career as an interior designer, the other wants nothing more than ""tennis Dennis"", the tennis coach (obviously) .Ciabatta, white wine, prawns, more white wine, the calls are always rich with food and drink. Of course it is not"&amp;" about children but about ""kids""; Of course it is about the tension between settled on the one hand and the need for ""wild parties"" and ""Dancing on the Volcano"" anderzijds.Maar they knew they ""would be settled in a day (their) hedonistic lifestyle,"&amp;""" writes Noort .Noort's the eetclub according cover a ""literary thriller"" .That, in addition to the sales figures will not lie and the nomination for the Golden Noose 2004 promises wat.Dat UN's thillergids gives ""only"" 2 stars, has Crimezone forum's "&amp;"criticism of the quality of the reviews in UN's thriller guide aangewakkerd.Nu a review never obectief. The background of the reviewer and his subjective preferences always play mee.Toch attempted objectification: the eetclub is not a literary book, becau"&amp;"se the two-dimensional. It lacks depth: there is only one storyline, characters are described only and not deepened, and there is hardly any haunted land description or reflection, let alone comment on the described wereld.De eetclub is not a thriller by "&amp;"Noort: the story is flat ie there is no spanningsopbouw- and ontlading.Hoogstens ask the reader wondering who all the Babettes and Karin victim from whom and in that sense this is a whodunnit' book. But that does not make it spannend.De eetclub is an admi"&amp;"ttedly easy reading book as women literature in the 'Dragonfly' can not fail, but if litereraire thriller barely passed. If you put it off, you're vegeten.Toch but 2 **.")</f>
        <v>"Scream nice, sweetheart, scream but throw it just out." "Floating on the music a temptress I was back and I loved me back so alive, to feel young and sexy." Some quotes from the eetclub. Is this a new part in the series Bouquet? Aside from a serial? The script for a new episode Gogh? No. The eetclub the new literary thriller from Saskia Noort.Karin and her friends form a eetclub. They are married to successful men. One has a chain of sporting goods stores, the other opens one Grand cafe women after andere.En? One aspires to a career as an interior designer, the other wants nothing more than "tennis Dennis", the tennis coach (obviously) .Ciabatta, white wine, prawns, more white wine, the calls are always rich with food and drink. Of course it is not about children but about "kids"; Of course it is about the tension between settled on the one hand and the need for "wild parties" and "Dancing on the Volcano" anderzijds.Maar they knew they "would be settled in a day (their) hedonistic lifestyle," writes Noort .Noort's the eetclub according cover a "literary thriller" .That, in addition to the sales figures will not lie and the nomination for the Golden Noose 2004 promises wat.Dat UN's thillergids gives "only" 2 stars, has Crimezone forum's criticism of the quality of the reviews in UN's thriller guide aangewakkerd.Nu a review never obectief. The background of the reviewer and his subjective preferences always play mee.Toch attempted objectification: the eetclub is not a literary book, because the two-dimensional. It lacks depth: there is only one storyline, characters are described only and not deepened, and there is hardly any haunted land description or reflection, let alone comment on the described wereld.De eetclub is not a thriller by Noort: the story is flat ie there is no spanningsopbouw- and ontlading.Hoogstens ask the reader wondering who all the Babettes and Karin victim from whom and in that sense this is a whodunnit' book. But that does not make it spannend.De eetclub is an admittedly easy reading book as women literature in the 'Dragonfly' can not fail, but if litereraire thriller barely passed. If you put it off, you're vegeten.Toch but 2 **.</v>
      </c>
    </row>
    <row r="1497" ht="15.75" customHeight="1">
      <c r="A1497" s="1">
        <v>1495.0</v>
      </c>
      <c r="B1497" s="3">
        <v>1.0</v>
      </c>
      <c r="C1497" s="3">
        <v>1.0</v>
      </c>
      <c r="D1497" s="3">
        <v>1.0</v>
      </c>
      <c r="E1497" s="3" t="s">
        <v>1500</v>
      </c>
      <c r="F1497" s="3" t="str">
        <f>IFERROR(__xludf.DUMMYFUNCTION("GOOGLETRANSLATE(E1497,""nl"",""en"")"),"Part one of the six books out there and do it with pleasure gelezen.Al knocks back cover text not because Brontë is on vacation and beach with Logan in the elevator. There's a hurricane off the island and Brontë intends to help and go back to the room to "&amp;"find. If they do not find them going is take the elevator a man said. Logan and she thinks he is manager and told him what could be improved. ... Logan ignores her first and what comes later release. They are drawn to each other and to come together in or"&amp;"der to be saved. They live as their adventure and be rescued by a friend of Logan Brontë and then finds out that he is the owner and rijk.Dat what they want and not run away from him, but Logan does not leave it to sit and goes on looking at her now .. he"&amp;" let doen.Als of which has found his first call but hangs up and then buy her workplace. She should then have him praten.Ze goes along to doubts him and Logan because he was disappointed in the past by a woman. His ex Brontë also is unsure what she sets h"&amp;"er verteld.Logan Brontë on a test and she does not like it and walks away. Rather than go back to home she stays in New York. Logan can then find the niey and was unhappy and now know her to him was to do and not to geld.Toch he finds her e buying again h"&amp;"er workplace and sets out to find him first what they feel for each other and go out as normal mensen.Logan find it hard but it does wel.Hij love her and want bewijzen.Hoe you should really own lezen.Boek good reading off a sometimes difficult to explain "&amp;"away because you want to know what now...")</f>
        <v>Part one of the six books out there and do it with pleasure gelezen.Al knocks back cover text not because Brontë is on vacation and beach with Logan in the elevator. There's a hurricane off the island and Brontë intends to help and go back to the room to find. If they do not find them going is take the elevator a man said. Logan and she thinks he is manager and told him what could be improved. ... Logan ignores her first and what comes later release. They are drawn to each other and to come together in order to be saved. They live as their adventure and be rescued by a friend of Logan Brontë and then finds out that he is the owner and rijk.Dat what they want and not run away from him, but Logan does not leave it to sit and goes on looking at her now .. he let doen.Als of which has found his first call but hangs up and then buy her workplace. She should then have him praten.Ze goes along to doubts him and Logan because he was disappointed in the past by a woman. His ex Brontë also is unsure what she sets her verteld.Logan Brontë on a test and she does not like it and walks away. Rather than go back to home she stays in New York. Logan can then find the niey and was unhappy and now know her to him was to do and not to geld.Toch he finds her e buying again her workplace and sets out to find him first what they feel for each other and go out as normal mensen.Logan find it hard but it does wel.Hij love her and want bewijzen.Hoe you should really own lezen.Boek good reading off a sometimes difficult to explain away because you want to know what now...</v>
      </c>
    </row>
    <row r="1498" ht="15.75" customHeight="1">
      <c r="A1498" s="1">
        <v>1496.0</v>
      </c>
      <c r="B1498" s="3">
        <v>0.0</v>
      </c>
      <c r="C1498" s="3">
        <v>0.0</v>
      </c>
      <c r="D1498" s="3">
        <v>0.0</v>
      </c>
      <c r="E1498" s="3" t="s">
        <v>1501</v>
      </c>
      <c r="F1498" s="3" t="str">
        <f>IFERROR(__xludf.DUMMYFUNCTION("GOOGLETRANSLATE(E1498,""nl"",""en"")"),"Because everyone (anyone?) This book look great, I thought, well then it must be a very good book. ... I'm not even reached half .... I got the jitters all the naive character, what's her name. And then the business extremely icy gray ... nope. Struck me "&amp;"as simplistic about .... That hype for this movie already zoiets.Geef just me but our own Marique Maas (Esther Verhoef)")</f>
        <v>Because everyone (anyone?) This book look great, I thought, well then it must be a very good book. ... I'm not even reached half .... I got the jitters all the naive character, what's her name. And then the business extremely icy gray ... nope. Struck me as simplistic about .... That hype for this movie already zoiets.Geef just me but our own Marique Maas (Esther Verhoef)</v>
      </c>
    </row>
    <row r="1499" ht="15.75" customHeight="1">
      <c r="A1499" s="1">
        <v>1497.0</v>
      </c>
      <c r="B1499" s="3">
        <v>1.0</v>
      </c>
      <c r="C1499" s="3">
        <v>1.0</v>
      </c>
      <c r="D1499" s="3">
        <v>1.0</v>
      </c>
      <c r="E1499" s="3" t="s">
        <v>1502</v>
      </c>
      <c r="F1499" s="3" t="str">
        <f>IFERROR(__xludf.DUMMYFUNCTION("GOOGLETRANSLATE(E1499,""nl"",""en"")"),"The story partly set in the present and partly in the past af.Je become equal in a pleasant way in this beautiful story with gesleept.Eigenlijk it also can pass for a novel. Vanwegge the thread in the story of Bianca and Itliaan Luca.Erg exciting I did no"&amp;"t like the story. But it gives a good picture of the first period of the arrival of foreign workers in our country. If Katja with another thriller comes out I hope for more excitement, but will read it again zekker. That road the pleasant way of schrijven"&amp;".Thanx Katja")</f>
        <v>The story partly set in the present and partly in the past af.Je become equal in a pleasant way in this beautiful story with gesleept.Eigenlijk it also can pass for a novel. Vanwegge the thread in the story of Bianca and Itliaan Luca.Erg exciting I did not like the story. But it gives a good picture of the first period of the arrival of foreign workers in our country. If Katja with another thriller comes out I hope for more excitement, but will read it again zekker. That road the pleasant way of schrijven.Thanx Katja</v>
      </c>
    </row>
    <row r="1500" ht="15.75" customHeight="1">
      <c r="A1500" s="1">
        <v>1498.0</v>
      </c>
      <c r="B1500" s="3">
        <v>0.0</v>
      </c>
      <c r="C1500" s="3">
        <v>0.0</v>
      </c>
      <c r="D1500" s="3">
        <v>0.0</v>
      </c>
      <c r="E1500" s="3" t="s">
        <v>1503</v>
      </c>
      <c r="F1500" s="3" t="str">
        <f>IFERROR(__xludf.DUMMYFUNCTION("GOOGLETRANSLATE(E1500,""nl"",""en"")"),"Well what can I say, I did not find fine book. The writing style is very simple and the characters have little to no depth. The protagonist also does regular things that are not logical and relationships all remain quite superficial. Maybe it's a nice hol"&amp;"iday book, you do not think")</f>
        <v>Well what can I say, I did not find fine book. The writing style is very simple and the characters have little to no depth. The protagonist also does regular things that are not logical and relationships all remain quite superficial. Maybe it's a nice holiday book, you do not think</v>
      </c>
    </row>
    <row r="1501" ht="15.75" customHeight="1">
      <c r="A1501" s="1">
        <v>1499.0</v>
      </c>
      <c r="B1501" s="3">
        <v>1.0</v>
      </c>
      <c r="C1501" s="3">
        <v>1.0</v>
      </c>
      <c r="D1501" s="3">
        <v>1.0</v>
      </c>
      <c r="E1501" s="3" t="s">
        <v>1504</v>
      </c>
      <c r="F1501" s="3" t="str">
        <f>IFERROR(__xludf.DUMMYFUNCTION("GOOGLETRANSLATE(E1501,""nl"",""en"")"),"Thanks Hebban I was reading this book in exchange for a review. And ohw, I was glad when I won this book. The story appealed to me at all, and who would not want to get sent home a signed and numbered copy? I have many opinions about this book pass by. Ev"&amp;"en the comparison was made with Tolkien. Yes, the book contains as the grand master of fantasy too beautiful poems and ""lyrics"". But in my opinion, do you have someone too short when it is compared with another. The shoes of another suit after all not a"&amp;"s good as jezelf.De first world is a great put down story that makes me want to direct the sequel. You can clearly see that there is considerable preparation in seated and that Leëvion Marc Lommert become real. The characters are all strong characters, al"&amp;"l with their own history that makes them strong. From the first page denotes, together with Eroc and Taru, an adventure. At no time for play, and never boring. I enjoyed to the fullest !!! Thanks!")</f>
        <v>Thanks Hebban I was reading this book in exchange for a review. And ohw, I was glad when I won this book. The story appealed to me at all, and who would not want to get sent home a signed and numbered copy? I have many opinions about this book pass by. Even the comparison was made with Tolkien. Yes, the book contains as the grand master of fantasy too beautiful poems and "lyrics". But in my opinion, do you have someone too short when it is compared with another. The shoes of another suit after all not as good as jezelf.De first world is a great put down story that makes me want to direct the sequel. You can clearly see that there is considerable preparation in seated and that Leëvion Marc Lommert become real. The characters are all strong characters, all with their own history that makes them strong. From the first page denotes, together with Eroc and Taru, an adventure. At no time for play, and never boring. I enjoyed to the fullest !!! Thanks!</v>
      </c>
    </row>
    <row r="1502" ht="15.75" customHeight="1">
      <c r="A1502" s="1">
        <v>1500.0</v>
      </c>
      <c r="B1502" s="3">
        <v>1.0</v>
      </c>
      <c r="C1502" s="3">
        <v>1.0</v>
      </c>
      <c r="D1502" s="3">
        <v>1.0</v>
      </c>
      <c r="E1502" s="3" t="s">
        <v>1505</v>
      </c>
      <c r="F1502" s="3" t="str">
        <f>IFERROR(__xludf.DUMMYFUNCTION("GOOGLETRANSLATE(E1502,""nl"",""en"")"),"The most intriguing thing about this book is that you understand the main character, but actually declare you therefore yourself crazy or normal protagonist. Huh? How Myrthe get that? The word 'burnout' usually evokes strong images and what you find in th"&amp;"is novel is that Myrthe nothing strikes the violent tone. It is the humor in the form of irony that her protagonist sees her world, the story makes luchtig.Myrthe know very clever line between 'mad' and 'normal' gray coloring. So some unusual and funny ca"&amp;"meos to you.This novel also appear supervisors that are ""normal"", is a must for those who appreciates irony in a story with a violent subject.")</f>
        <v>The most intriguing thing about this book is that you understand the main character, but actually declare you therefore yourself crazy or normal protagonist. Huh? How Myrthe get that? The word 'burnout' usually evokes strong images and what you find in this novel is that Myrthe nothing strikes the violent tone. It is the humor in the form of irony that her protagonist sees her world, the story makes luchtig.Myrthe know very clever line between 'mad' and 'normal' gray coloring. So some unusual and funny cameos to you.This novel also appear supervisors that are "normal", is a must for those who appreciates irony in a story with a violent subject.</v>
      </c>
    </row>
    <row r="1503" ht="15.75" customHeight="1">
      <c r="A1503" s="1">
        <v>1501.0</v>
      </c>
      <c r="B1503" s="3">
        <v>0.0</v>
      </c>
      <c r="C1503" s="3">
        <v>0.0</v>
      </c>
      <c r="D1503" s="3">
        <v>1.0</v>
      </c>
      <c r="E1503" s="3" t="s">
        <v>1506</v>
      </c>
      <c r="F1503" s="3" t="str">
        <f>IFERROR(__xludf.DUMMYFUNCTION("GOOGLETRANSLATE(E1503,""nl"",""en"")"),"Petra Woods, who heads the Coast Guard unit in Sydney (Australia) goes with her childhood friend Kirsten McKenzie (the posh and wealthy director of the Sentinel Bank) for a short vacation to South Africa. There they meet the 14-year-old Moses, a boy who s"&amp;"eems to have the gift of prophecy. Kirsten decided to take the boy to Australia to study and leave him there. Soon Kirsten turns to use the clairvoyance of the boy to save her ailing bank. If Petra understands what plans her friend, she takes the boy to h"&amp;"er remote home in the National Park. Moses predicts a number of things: that he will die in Australia, the ships participating in the Sydney Hobart Yacht Race will perish with many deaths, Petra and her fiance Billy will split and that he will come on the"&amp;" TV. When Kirsten kidnaps the boy and takes on board her yacht, they get into a cyclone. His other predictions of the small storm prophet also where Storm Prophet is a book that several groups trying to speak: the sports enthusiasts who love boats, water "&amp;"and sailing races, readers who like floats with the paranormal (Moses like water running and has the gift of prophecy), the reader of psychological novels, the reader of romance novels and the reader of adventure thrillers. In all areas the book gathers t"&amp;"ogether some points. However, the operations at sea, with lots of Hemingway-like traits, most aandacht.Tegelijkertijd saddles Storm Prophet get the reader with a number of clichés that is unparalleled. (Good) blonde Petra is a tomboy, preferably dressed i"&amp;"n jeans and t-shirt. A fair young woman of 33 with a heart of gold. As leader of the guard she's always boats tinkering. Her (malignant) girlfriend Kirsten is the opposite: it has dark hair, is wealthy, elegantly dressed, efficient and very calculating. T"&amp;"he two childhood friends come as enemies to face each other. Blonde versus darkness, good versus evil. Kirsten not only trying to protect the little boy to exploit where Petra him, but also threatens Kirsten's friend Petra, the beautiful Billy, down to pi"&amp;"kken.Het story is simple in language and intent. Young Moses with his gift of prophecy holds many minds. Is he really a prophet, one must take into account its forecasts or that's what he says humbug? The data is original, but is worked out poor. The unba"&amp;"lanced accrued story dreutelt far too long on this topic paltry and often gets bogged down in operations without tension. Only after 150 pages (out of 288), the story is a little corridor. Storm Prophet is virtually anywhere above, of course, while it doe"&amp;"s with that motive 'vamp'. It's occasionally soggy romantic and there are many touches in the Bouquet / Harlequin series. The tough girl Petra is the simple, beautiful adventurer Billy, an adrenaline junkie and a daredevil. They threaten apart to be drive"&amp;"n by the rich and false Kirsten.Met particularly long drawn out beginning proves the inability of the author to get his motives and plot are well on track. It also does not help that the actions of his characters sometimes have to completely implausible ("&amp;"or at least incomprehensible). The maniacal urge Kirsten to draw the young Moses for her business trolley, go too far to be too credible. The Baywatch-like exploits of Petra outside proportie.Het end of the book provides a solution that makes the reader a"&amp;"lmost dejected. How stupid does the writer that his readers? This book is not half as good as that Mind Games Hector MacDonald ever fully deplete the world veroverde.Stormprofeet would however injustice book. It is definitely nice for people who love adve"&amp;"ntures and underwater, storms and beaches, brown bodies and romantic interludes s. It is a combination of Baywatch and Superwoman, but written by Alistair McLean in association with Desmond Bagley. Just typical action-packed entertainment that need not be"&amp;" taken too seriously. does not require thinking. Tasty, bite-sized. That can sometimes be nice.")</f>
        <v>Petra Woods, who heads the Coast Guard unit in Sydney (Australia) goes with her childhood friend Kirsten McKenzie (the posh and wealthy director of the Sentinel Bank) for a short vacation to South Africa. There they meet the 14-year-old Moses, a boy who seems to have the gift of prophecy. Kirsten decided to take the boy to Australia to study and leave him there. Soon Kirsten turns to use the clairvoyance of the boy to save her ailing bank. If Petra understands what plans her friend, she takes the boy to her remote home in the National Park. Moses predicts a number of things: that he will die in Australia, the ships participating in the Sydney Hobart Yacht Race will perish with many deaths, Petra and her fiance Billy will split and that he will come on the TV. When Kirsten kidnaps the boy and takes on board her yacht, they get into a cyclone. His other predictions of the small storm prophet also where Storm Prophet is a book that several groups trying to speak: the sports enthusiasts who love boats, water and sailing races, readers who like floats with the paranormal (Moses like water running and has the gift of prophecy), the reader of psychological novels, the reader of romance novels and the reader of adventure thrillers. In all areas the book gathers together some points. However, the operations at sea, with lots of Hemingway-like traits, most aandacht.Tegelijkertijd saddles Storm Prophet get the reader with a number of clichés that is unparalleled. (Good) blonde Petra is a tomboy, preferably dressed in jeans and t-shirt. A fair young woman of 33 with a heart of gold. As leader of the guard she's always boats tinkering. Her (malignant) girlfriend Kirsten is the opposite: it has dark hair, is wealthy, elegantly dressed, efficient and very calculating. The two childhood friends come as enemies to face each other. Blonde versus darkness, good versus evil. Kirsten not only trying to protect the little boy to exploit where Petra him, but also threatens Kirsten's friend Petra, the beautiful Billy, down to pikken.Het story is simple in language and intent. Young Moses with his gift of prophecy holds many minds. Is he really a prophet, one must take into account its forecasts or that's what he says humbug? The data is original, but is worked out poor. The unbalanced accrued story dreutelt far too long on this topic paltry and often gets bogged down in operations without tension. Only after 150 pages (out of 288), the story is a little corridor. Storm Prophet is virtually anywhere above, of course, while it does with that motive 'vamp'. It's occasionally soggy romantic and there are many touches in the Bouquet / Harlequin series. The tough girl Petra is the simple, beautiful adventurer Billy, an adrenaline junkie and a daredevil. They threaten apart to be driven by the rich and false Kirsten.Met particularly long drawn out beginning proves the inability of the author to get his motives and plot are well on track. It also does not help that the actions of his characters sometimes have to completely implausible (or at least incomprehensible). The maniacal urge Kirsten to draw the young Moses for her business trolley, go too far to be too credible. The Baywatch-like exploits of Petra outside proportie.Het end of the book provides a solution that makes the reader almost dejected. How stupid does the writer that his readers? This book is not half as good as that Mind Games Hector MacDonald ever fully deplete the world veroverde.Stormprofeet would however injustice book. It is definitely nice for people who love adventures and underwater, storms and beaches, brown bodies and romantic interludes s. It is a combination of Baywatch and Superwoman, but written by Alistair McLean in association with Desmond Bagley. Just typical action-packed entertainment that need not be taken too seriously. does not require thinking. Tasty, bite-sized. That can sometimes be nice.</v>
      </c>
    </row>
    <row r="1504" ht="15.75" customHeight="1">
      <c r="A1504" s="1">
        <v>1502.0</v>
      </c>
      <c r="B1504" s="3">
        <v>0.0</v>
      </c>
      <c r="C1504" s="3">
        <v>0.0</v>
      </c>
      <c r="D1504" s="3">
        <v>0.0</v>
      </c>
      <c r="E1504" s="3" t="s">
        <v>1507</v>
      </c>
      <c r="F1504" s="3" t="str">
        <f>IFERROR(__xludf.DUMMYFUNCTION("GOOGLETRANSLATE(E1504,""nl"",""en"")"),"To be honest quite a setback. Imagine the book for people with Alzheimer's to their environment may have been interesting. But I found the story quite emotionless written, Dr. Dosa approaches Oscar's behavior is also quite scientific, which in the course "&amp;"of the book is slightly changed but it is just not on. Do not even read the book. Usually means one inside out, but there still 2 because I think it is more to myself (no affinity) than it is by the book.")</f>
        <v>To be honest quite a setback. Imagine the book for people with Alzheimer's to their environment may have been interesting. But I found the story quite emotionless written, Dr. Dosa approaches Oscar's behavior is also quite scientific, which in the course of the book is slightly changed but it is just not on. Do not even read the book. Usually means one inside out, but there still 2 because I think it is more to myself (no affinity) than it is by the book.</v>
      </c>
    </row>
    <row r="1505" ht="15.75" customHeight="1">
      <c r="A1505" s="1">
        <v>1503.0</v>
      </c>
      <c r="B1505" s="3">
        <v>0.0</v>
      </c>
      <c r="C1505" s="3">
        <v>0.0</v>
      </c>
      <c r="D1505" s="3">
        <v>0.0</v>
      </c>
      <c r="E1505" s="3" t="s">
        <v>1508</v>
      </c>
      <c r="F1505" s="3" t="str">
        <f>IFERROR(__xludf.DUMMYFUNCTION("GOOGLETRANSLATE(E1505,""nl"",""en"")"),"Airy entertainment for the holiday suitcase. Rather superficial and literary word is definitely out of place. Disappointed me")</f>
        <v>Airy entertainment for the holiday suitcase. Rather superficial and literary word is definitely out of place. Disappointed me</v>
      </c>
    </row>
    <row r="1506" ht="15.75" customHeight="1">
      <c r="A1506" s="1">
        <v>1504.0</v>
      </c>
      <c r="B1506" s="3">
        <v>0.0</v>
      </c>
      <c r="C1506" s="3">
        <v>0.0</v>
      </c>
      <c r="D1506" s="3">
        <v>0.0</v>
      </c>
      <c r="E1506" s="3" t="s">
        <v>1509</v>
      </c>
      <c r="F1506" s="3" t="str">
        <f>IFERROR(__xludf.DUMMYFUNCTION("GOOGLETRANSLATE(E1506,""nl"",""en"")"),"What a tegenvaller.Ik have read many books of this writer and many good mindergoede.Maar this book is really waardeloos.Als someone wants to know the books Grisham and he starts reading this boek.Dan never another book from him. Regrettable")</f>
        <v>What a tegenvaller.Ik have read many books of this writer and many good mindergoede.Maar this book is really waardeloos.Als someone wants to know the books Grisham and he starts reading this boek.Dan never another book from him. Regrettable</v>
      </c>
    </row>
    <row r="1507" ht="15.75" customHeight="1">
      <c r="A1507" s="1">
        <v>1505.0</v>
      </c>
      <c r="B1507" s="3">
        <v>1.0</v>
      </c>
      <c r="C1507" s="3">
        <v>1.0</v>
      </c>
      <c r="D1507" s="3">
        <v>1.0</v>
      </c>
      <c r="E1507" s="3" t="s">
        <v>1510</v>
      </c>
      <c r="F1507" s="3" t="str">
        <f>IFERROR(__xludf.DUMMYFUNCTION("GOOGLETRANSLATE(E1507,""nl"",""en"")"),",, Is not it very strange that more and more dead people recover, while the earth remains the same, so that one day there will not be enough room to bury anyone? (Foer, 2005: 5) ""This is one of many reflections of the precocious Oskar Schell who plays th"&amp;"e lead role in Foers novel Extremely Loud and Incredibly Close Oskar is nine years old and lost his father in the attacks of September 11.. 2001. the boy has a lot of grief for the death of his father. He thinks about death and life and is in therapy with"&amp;" his loss to learn omgaan.Twee years after ""the day it happened"" Oskar decides to take a look in the closet where his father's belongings stowed lie. in a vase he finds an envelope with a key in it, a clue! Together with his father dotted Oskar quests f"&amp;"rom, where they went in search of clues. by finding the key begins Oskar a search by the city of new York, where he met many new people, but more importantly, where he learns to his sorrow are a place to geven.Dat Foer stories like wrapped in quests was a"&amp;"lready evident in his d ebuutroman Everything Is Illuminated (2002). In his new novel, the protagonist on a quest. A quest is a quest in which an adventurous journey undertaken obstacles which must be overcome. The quest symbolizes the search for wisdom. "&amp;"This knowledge is obtained by the experiences of the protagonist during his quest opdoet.Oscar seeking meaning to the death of his father. The wisdom he gradually gain is how to deal with rouw.Aan the beginning of the novel is Oskar distraught. Foer gives"&amp;" the nice weather by Oskars childlike mindset extensively described. His thoughts jump from one thing to another, and he often thinks about his father and the way he died is.Tijdens quest brand you as a reader Oskar in a positive way and learn to think th"&amp;"at he can better perspective. He meets people who have their own grief and learns that he is not the only one who has experienced something traumatic past. The quest Oskar helps his fear of example to overcome transport and by talking to other people, he "&amp;"noticed that everyone in one way or another with grief is experiencing in life. This Oskar learns to talk about his own grief and to give a place, though he would never father vergeten.De Foer novel is not only a search for the protagonists. As a reader, "&amp;"you need to find the meaning of Oskars quest. Not just through plain text, but with letters, photos and pictures Foer gives readers piecemeal clues to find a solution. the pieces fall to the end of the novel in place. As a reader, you understand that the "&amp;"quest of Oskar is not only literally a search for the origin of the key, but he is the quest in itself and not the solution needs Loud and Incredibly Close is a strong processing are verdriet.Extreem written book. Foer knows a heavy theme in a lighthearte"&amp;"d way to treat, because he chooses the events seen through the eyes of a child. While Oskar smart for his age he is quite naive and that makes for funny situations. The writing style of Foer's comical, so the book is not as heavy as the theme suggests. Th"&amp;"e fact that he is not only written text but also plays add to the narrative through images and pages filled with numbers and red stripes contributes to this. You're always wondering what the reader will gaat.Het Foer is remarkable that both the protagonis"&amp;"t and the reader sends a search operator to be resolved at the end of the novel. This novel continues until the end interesting and gives it even after reading still food for thought. Chapeau, or, as Oskar would say ""José"".")</f>
        <v>,, Is not it very strange that more and more dead people recover, while the earth remains the same, so that one day there will not be enough room to bury anyone? (Foer, 2005: 5) "This is one of many reflections of the precocious Oskar Schell who plays the lead role in Foers novel Extremely Loud and Incredibly Close Oskar is nine years old and lost his father in the attacks of September 11.. 2001. the boy has a lot of grief for the death of his father. He thinks about death and life and is in therapy with his loss to learn omgaan.Twee years after "the day it happened" Oskar decides to take a look in the closet where his father's belongings stowed lie. in a vase he finds an envelope with a key in it, a clue! Together with his father dotted Oskar quests from, where they went in search of clues. by finding the key begins Oskar a search by the city of new York, where he met many new people, but more importantly, where he learns to his sorrow are a place to geven.Dat Foer stories like wrapped in quests was already evident in his d ebuutroman Everything Is Illuminated (2002). In his new novel, the protagonist on a quest. A quest is a quest in which an adventurous journey undertaken obstacles which must be overcome. The quest symbolizes the search for wisdom. This knowledge is obtained by the experiences of the protagonist during his quest opdoet.Oscar seeking meaning to the death of his father. The wisdom he gradually gain is how to deal with rouw.Aan the beginning of the novel is Oskar distraught. Foer gives the nice weather by Oskars childlike mindset extensively described. His thoughts jump from one thing to another, and he often thinks about his father and the way he died is.Tijdens quest brand you as a reader Oskar in a positive way and learn to think that he can better perspective. He meets people who have their own grief and learns that he is not the only one who has experienced something traumatic past. The quest Oskar helps his fear of example to overcome transport and by talking to other people, he noticed that everyone in one way or another with grief is experiencing in life. This Oskar learns to talk about his own grief and to give a place, though he would never father vergeten.De Foer novel is not only a search for the protagonists. As a reader, you need to find the meaning of Oskars quest. Not just through plain text, but with letters, photos and pictures Foer gives readers piecemeal clues to find a solution. the pieces fall to the end of the novel in place. As a reader, you understand that the quest of Oskar is not only literally a search for the origin of the key, but he is the quest in itself and not the solution needs Loud and Incredibly Close is a strong processing are verdriet.Extreem written book. Foer knows a heavy theme in a lighthearted way to treat, because he chooses the events seen through the eyes of a child. While Oskar smart for his age he is quite naive and that makes for funny situations. The writing style of Foer's comical, so the book is not as heavy as the theme suggests. The fact that he is not only written text but also plays add to the narrative through images and pages filled with numbers and red stripes contributes to this. You're always wondering what the reader will gaat.Het Foer is remarkable that both the protagonist and the reader sends a search operator to be resolved at the end of the novel. This novel continues until the end interesting and gives it even after reading still food for thought. Chapeau, or, as Oskar would say "José".</v>
      </c>
    </row>
    <row r="1508" ht="15.75" customHeight="1">
      <c r="A1508" s="1">
        <v>1506.0</v>
      </c>
      <c r="B1508" s="3">
        <v>1.0</v>
      </c>
      <c r="C1508" s="3">
        <v>1.0</v>
      </c>
      <c r="D1508" s="3">
        <v>1.0</v>
      </c>
      <c r="E1508" s="3" t="s">
        <v>1511</v>
      </c>
      <c r="F1508" s="3" t="str">
        <f>IFERROR(__xludf.DUMMYFUNCTION("GOOGLETRANSLATE(E1508,""nl"",""en"")"),"Cover Beautiful, mysterious cover that after reading the book also fits with the story. Black creates expectations and the woman behind the window does not seem to be aware of is that they bespied.AuteurAngelique Hook (Rotterdam, 1978) has since her child"&amp;"hood passion for reading and writing. In 2013 she won a regional essay competition on the occasion of the week of the exciting book. Then she began to itch, and decided to write their own thriller. ""A new beginning"" is her debut thriller (Source: Crime "&amp;"Company). View Jennifer is a great well-defined character. A lot of depth, a standard woman with house, tree and creature, but a young woman with many scars. The beauty of the story is that the things she has experienced in her past, sparsely explained. T"&amp;"his allows you constantly keep curious about the how and why. Other characters remain more on the surface, at a right part of the characters creates a little mystery and verdenking.Het theme is chosen, married women who are looking online for men, topical"&amp;" theme with all the commercials now scroll across flirting in your relationship and so on. Well picked up and elaborated in the book. Add to this the Jennifer past and adds a few murders and you have a great concept for a thriller.Het story is written tas"&amp;"ty, smooth, no difficult explanations on issues, not too many ""side lines"" which too much of the main distracted . Just good read, allowing quick out.The story is structured in terms of stress well, the story attracts, because it has a good opening. The"&amp;" voltage is gradually built up and expanded to include here and there, a peak. It was mythological touch creates a bit of mystery and curiosity to betekenis.Persoonlijk had suspicions of me yet forward may be something more, I had two suspects in my head "&amp;"which showed me so in the right corner. The final effect was still well verrassend.Kort again, I can not but conclude that it is a very good debut that Angelique has brought out. Another nice, exciting thriller from Dutch soil there. An author to keep an "&amp;"eye Plot: 4Schrijfstijl: 4Originaliteit: 4,5Psychologie: 4,5Leesplezier: 4Spanning: 4An restart Angelique Hook this gets a nice four star.")</f>
        <v>Cover Beautiful, mysterious cover that after reading the book also fits with the story. Black creates expectations and the woman behind the window does not seem to be aware of is that they bespied.AuteurAngelique Hook (Rotterdam, 1978) has since her childhood passion for reading and writing. In 2013 she won a regional essay competition on the occasion of the week of the exciting book. Then she began to itch, and decided to write their own thriller. "A new beginning" is her debut thriller (Source: Crime Company). View Jennifer is a great well-defined character. A lot of depth, a standard woman with house, tree and creature, but a young woman with many scars. The beauty of the story is that the things she has experienced in her past, sparsely explained. This allows you constantly keep curious about the how and why. Other characters remain more on the surface, at a right part of the characters creates a little mystery and verdenking.Het theme is chosen, married women who are looking online for men, topical theme with all the commercials now scroll across flirting in your relationship and so on. Well picked up and elaborated in the book. Add to this the Jennifer past and adds a few murders and you have a great concept for a thriller.Het story is written tasty, smooth, no difficult explanations on issues, not too many "side lines" which too much of the main distracted . Just good read, allowing quick out.The story is structured in terms of stress well, the story attracts, because it has a good opening. The voltage is gradually built up and expanded to include here and there, a peak. It was mythological touch creates a bit of mystery and curiosity to betekenis.Persoonlijk had suspicions of me yet forward may be something more, I had two suspects in my head which showed me so in the right corner. The final effect was still well verrassend.Kort again, I can not but conclude that it is a very good debut that Angelique has brought out. Another nice, exciting thriller from Dutch soil there. An author to keep an eye Plot: 4Schrijfstijl: 4Originaliteit: 4,5Psychologie: 4,5Leesplezier: 4Spanning: 4An restart Angelique Hook this gets a nice four star.</v>
      </c>
    </row>
    <row r="1509" ht="15.75" customHeight="1">
      <c r="A1509" s="1">
        <v>1507.0</v>
      </c>
      <c r="B1509" s="3">
        <v>1.0</v>
      </c>
      <c r="C1509" s="3">
        <v>1.0</v>
      </c>
      <c r="D1509" s="3">
        <v>1.0</v>
      </c>
      <c r="E1509" s="3" t="s">
        <v>1512</v>
      </c>
      <c r="F1509" s="3" t="str">
        <f>IFERROR(__xludf.DUMMYFUNCTION("GOOGLETRANSLATE(E1509,""nl"",""en"")"),"Super Exciting book, unfortunately, is the first ever translated in dutch but Mar did the german translation told quite well so I knew what it was about ging.Heel good book, highly recommended!")</f>
        <v>Super Exciting book, unfortunately, is the first ever translated in dutch but Mar did the german translation told quite well so I knew what it was about ging.Heel good book, highly recommended!</v>
      </c>
    </row>
    <row r="1510" ht="15.75" customHeight="1">
      <c r="A1510" s="1">
        <v>1508.0</v>
      </c>
      <c r="B1510" s="3">
        <v>1.0</v>
      </c>
      <c r="C1510" s="3">
        <v>1.0</v>
      </c>
      <c r="D1510" s="3">
        <v>1.0</v>
      </c>
      <c r="E1510" s="3" t="s">
        <v>1513</v>
      </c>
      <c r="F1510" s="3" t="str">
        <f>IFERROR(__xludf.DUMMYFUNCTION("GOOGLETRANSLATE(E1510,""nl"",""en"")"),"""My brother had sung on the night he died hit someone."" There's something to be said for the first phrases that make a strong impression, but it also takes always a certain expectation in. If that is not met then some sense still feels like a gimmick or"&amp;" empty talk. The novel, however, draws Debt 224 pages with short, poignant and pointed phrases that almost all arrive and rumbling beats. The reader can better be well prepared for the relentless pace of the story that Walter van den Berg dishes out and t"&amp;"he characters zijn.Schuld hopelessly adrift is a collage of stories about some people whose lives loosely while inextricably connected. So there is Kevin, a teenage boy who, despite his intellectual capacities in petty crime has landed and is looking for "&amp;"confirmation that all women are bad and a bunch of whores, but really just looking for a mother figure. His father nicknamed Singing Ron is a fairly talentless singer who through various complex structures and black laps each hopeless work in debt. Cor is"&amp;" the brother of Singing Ron, a writer who barely his work around can come and vainly tries to escape the malaise of his familie.Hun lives take place in Amsterdam West, a colorless and dreary environment where Walter den Berg has often his stories is situa"&amp;"ted. Such desolation and pale periphery of Amsterdam put into words in a nice way: ""The boys at school all came from areas that were not his, maybe a couple of guys from South and especially boys who came from somewhere else and find a room rented a hous"&amp;"e that had bought the father of one of the other tenants, all within the Ring, all excited because they're in the big city living, and Kevin who all his life lived on the edge of the city, that nasty edge that no one wanted. ""the frustrations, despair an"&amp;"d misery of the characters in the book have to do with it, pop off the pages and the letters down, all the way to the cover to it. Sometimes it's like Walter van den Berg semantically to freestyling is while words like bricks to the ground throw. The dial"&amp;"ogues are often no venom and words exchanged cannon and ricochet up a storm. It's tempting to take a dislike to or at least feel a detachment in relation to the characters, but Walter van den Berg makes sure that does not happen. The characters are at the"&amp;"ir creator because in very good hands and are always put down with a certain affection, making it feel more human, despite their failings. The result is that the book scours and whines. Debt is therefore not an easy book to read, but it is a novel that th"&amp;"e reader admissible under the skin crawl and there are barbs expands.")</f>
        <v>"My brother had sung on the night he died hit someone." There's something to be said for the first phrases that make a strong impression, but it also takes always a certain expectation in. If that is not met then some sense still feels like a gimmick or empty talk. The novel, however, draws Debt 224 pages with short, poignant and pointed phrases that almost all arrive and rumbling beats. The reader can better be well prepared for the relentless pace of the story that Walter van den Berg dishes out and the characters zijn.Schuld hopelessly adrift is a collage of stories about some people whose lives loosely while inextricably connected. So there is Kevin, a teenage boy who, despite his intellectual capacities in petty crime has landed and is looking for confirmation that all women are bad and a bunch of whores, but really just looking for a mother figure. His father nicknamed Singing Ron is a fairly talentless singer who through various complex structures and black laps each hopeless work in debt. Cor is the brother of Singing Ron, a writer who barely his work around can come and vainly tries to escape the malaise of his familie.Hun lives take place in Amsterdam West, a colorless and dreary environment where Walter den Berg has often his stories is situated. Such desolation and pale periphery of Amsterdam put into words in a nice way: "The boys at school all came from areas that were not his, maybe a couple of guys from South and especially boys who came from somewhere else and find a room rented a house that had bought the father of one of the other tenants, all within the Ring, all excited because they're in the big city living, and Kevin who all his life lived on the edge of the city, that nasty edge that no one wanted. "the frustrations, despair and misery of the characters in the book have to do with it, pop off the pages and the letters down, all the way to the cover to it. Sometimes it's like Walter van den Berg semantically to freestyling is while words like bricks to the ground throw. The dialogues are often no venom and words exchanged cannon and ricochet up a storm. It's tempting to take a dislike to or at least feel a detachment in relation to the characters, but Walter van den Berg makes sure that does not happen. The characters are at their creator because in very good hands and are always put down with a certain affection, making it feel more human, despite their failings. The result is that the book scours and whines. Debt is therefore not an easy book to read, but it is a novel that the reader admissible under the skin crawl and there are barbs expands.</v>
      </c>
    </row>
    <row r="1511" ht="15.75" customHeight="1">
      <c r="A1511" s="1">
        <v>1509.0</v>
      </c>
      <c r="B1511" s="3">
        <v>1.0</v>
      </c>
      <c r="C1511" s="3">
        <v>0.0</v>
      </c>
      <c r="D1511" s="3">
        <v>1.0</v>
      </c>
      <c r="E1511" s="3" t="s">
        <v>1514</v>
      </c>
      <c r="F1511" s="3" t="str">
        <f>IFERROR(__xludf.DUMMYFUNCTION("GOOGLETRANSLATE(E1511,""nl"",""en"")"),"The title refers both to the Origin German town of Bad Ems where the author Botho Strauss grew up in the forties and fifties as his stern, lonely father whom he increasingly lijken.In was the first part of Origin retrieves the 70-year-old Strauss through "&amp;"his memories, the similarities between him and this lonely man, a pharmacist in decline. His father not only hurt in his honor, but also literally, in World War I urged a bullet through his eye into his skull. Strauss raking in the autumn of his life toge"&amp;"ther memories that the desire for this man and the time they spent together stir. This melancholy makes him painfully aware that his father's attention he denied him as a young man now can only give still musing terugdenken.ook in Part strings Strauss ass"&amp;"ociative childhood memories together into a patchwork of nostalgia. On the eve of the day when his parents' house is emptied, let him fill with almost tangible memories Römerstrasse 18, Bad Ems, the river, his childhood friends, his mother and, again, his"&amp;" father. From this look back shows an overwhelming yearning for lost youth, lost traditions, demolished buildings, lost sight of people or what was lost in himself ... Origin is written in a balled prose homesickness, the craving to how it once was uninhi"&amp;"bited permits.")</f>
        <v>The title refers both to the Origin German town of Bad Ems where the author Botho Strauss grew up in the forties and fifties as his stern, lonely father whom he increasingly lijken.In was the first part of Origin retrieves the 70-year-old Strauss through his memories, the similarities between him and this lonely man, a pharmacist in decline. His father not only hurt in his honor, but also literally, in World War I urged a bullet through his eye into his skull. Strauss raking in the autumn of his life together memories that the desire for this man and the time they spent together stir. This melancholy makes him painfully aware that his father's attention he denied him as a young man now can only give still musing terugdenken.ook in Part strings Strauss associative childhood memories together into a patchwork of nostalgia. On the eve of the day when his parents' house is emptied, let him fill with almost tangible memories Römerstrasse 18, Bad Ems, the river, his childhood friends, his mother and, again, his father. From this look back shows an overwhelming yearning for lost youth, lost traditions, demolished buildings, lost sight of people or what was lost in himself ... Origin is written in a balled prose homesickness, the craving to how it once was uninhibited permits.</v>
      </c>
    </row>
    <row r="1512" ht="15.75" customHeight="1">
      <c r="A1512" s="1">
        <v>1510.0</v>
      </c>
      <c r="B1512" s="3">
        <v>1.0</v>
      </c>
      <c r="C1512" s="3">
        <v>1.0</v>
      </c>
      <c r="D1512" s="3">
        <v>1.0</v>
      </c>
      <c r="E1512" s="3" t="s">
        <v>1515</v>
      </c>
      <c r="F1512" s="3" t="str">
        <f>IFERROR(__xludf.DUMMYFUNCTION("GOOGLETRANSLATE(E1512,""nl"",""en"")"),"Wow, I read the book at once. Not normally good! I was often surprised by what Nicola wrote. It is super well written. I would recommend the book to anyone. Truly a top book!")</f>
        <v>Wow, I read the book at once. Not normally good! I was often surprised by what Nicola wrote. It is super well written. I would recommend the book to anyone. Truly a top book!</v>
      </c>
    </row>
    <row r="1513" ht="15.75" customHeight="1">
      <c r="A1513" s="1">
        <v>1511.0</v>
      </c>
      <c r="B1513" s="3">
        <v>0.0</v>
      </c>
      <c r="C1513" s="3">
        <v>0.0</v>
      </c>
      <c r="D1513" s="3">
        <v>0.0</v>
      </c>
      <c r="E1513" s="3" t="s">
        <v>1516</v>
      </c>
      <c r="F1513" s="3" t="str">
        <f>IFERROR(__xludf.DUMMYFUNCTION("GOOGLETRANSLATE(E1513,""nl"",""en"")"),"Matter of taste, which of course applies to any published book. I was curious, with all the media hoopla surrounding the book and the auteur.Ik am at p. 80 come and have laid up, something I rarely do when boek.Complete overkill style, emotions, drama, He"&amp;"el on the twig examples and supposedly funny comments. Lot of noise and drama, nothing for me.")</f>
        <v>Matter of taste, which of course applies to any published book. I was curious, with all the media hoopla surrounding the book and the auteur.Ik am at p. 80 come and have laid up, something I rarely do when boek.Complete overkill style, emotions, drama, Heel on the twig examples and supposedly funny comments. Lot of noise and drama, nothing for me.</v>
      </c>
    </row>
    <row r="1514" ht="15.75" customHeight="1">
      <c r="A1514" s="1">
        <v>1512.0</v>
      </c>
      <c r="B1514" s="3">
        <v>1.0</v>
      </c>
      <c r="C1514" s="3">
        <v>1.0</v>
      </c>
      <c r="D1514" s="3">
        <v>1.0</v>
      </c>
      <c r="E1514" s="3" t="s">
        <v>1517</v>
      </c>
      <c r="F1514" s="3" t="str">
        <f>IFERROR(__xludf.DUMMYFUNCTION("GOOGLETRANSLATE(E1514,""nl"",""en"")"),"As an adolescent, I do not read English books often, this was maybe the second or third. The nederlan language version of this book I have not read, and I'm not going to the doen.Donna Leon knows a crime novel here again down to pens full of humor, detail"&amp;"ed descriptions, feelings and so on. What many a lump of letters may seem is pushed together for me, and others I hope, a true reading sample. Donna Leon are libraries full of books you can write as much dragged into the world of Brunetti like this.")</f>
        <v>As an adolescent, I do not read English books often, this was maybe the second or third. The nederlan language version of this book I have not read, and I'm not going to the doen.Donna Leon knows a crime novel here again down to pens full of humor, detailed descriptions, feelings and so on. What many a lump of letters may seem is pushed together for me, and others I hope, a true reading sample. Donna Leon are libraries full of books you can write as much dragged into the world of Brunetti like this.</v>
      </c>
    </row>
    <row r="1515" ht="15.75" customHeight="1">
      <c r="A1515" s="1">
        <v>1513.0</v>
      </c>
      <c r="B1515" s="3">
        <v>0.0</v>
      </c>
      <c r="C1515" s="3">
        <v>0.0</v>
      </c>
      <c r="D1515" s="3">
        <v>0.0</v>
      </c>
      <c r="E1515" s="3" t="s">
        <v>1518</v>
      </c>
      <c r="F1515" s="3" t="str">
        <f>IFERROR(__xludf.DUMMYFUNCTION("GOOGLETRANSLATE(E1515,""nl"",""en"")"),"This book I did not realistic. Not what I'm used Marelle Boersma. For me, a big letdown, not exciting, I could not get into the story because I can not imagine that this really happened so I could not empathize. I hope that as from the beginning again the"&amp;" following marelle Boersma.")</f>
        <v>This book I did not realistic. Not what I'm used Marelle Boersma. For me, a big letdown, not exciting, I could not get into the story because I can not imagine that this really happened so I could not empathize. I hope that as from the beginning again the following marelle Boersma.</v>
      </c>
    </row>
    <row r="1516" ht="15.75" customHeight="1">
      <c r="A1516" s="1">
        <v>1514.0</v>
      </c>
      <c r="B1516" s="3">
        <v>0.0</v>
      </c>
      <c r="C1516" s="3">
        <v>0.0</v>
      </c>
      <c r="D1516" s="3">
        <v>0.0</v>
      </c>
      <c r="E1516" s="3" t="s">
        <v>1519</v>
      </c>
      <c r="F1516" s="3" t="str">
        <f>IFERROR(__xludf.DUMMYFUNCTION("GOOGLETRANSLATE(E1516,""nl"",""en"")"),"Through the book club Hebban I was one of the selected to the thillerdebuut Vogelvrij Kasper van Beek to lezen.Het beginning of the book grabs you right away and you sit on the edge of your seat. You want to read to see where the story and the characters "&amp;"are going. Kasper unfortunately do not keep up to this. The story is a page faint and Olaf takes decisions in his quest illogical, unrealistic and unlikely. After his colleague Mila in the story comes along looking to go for answers begins with me an irri"&amp;"tation coming on towards the main characters. As the end approaches Kasper knows all blurred storylines and decisions to a surprising but unrealistic stop a thriller to brengen.Is? For my no more an exciting story. Kasper is a film and television producer"&amp;" of professional brand you are good at writing. He writes so vividly that you do not have to use your imagination while reading. This story does not hang properly. This debut thriller gets me 2 sterren.Kasper van Beek (Amsterdam, 1985), film and televisio"&amp;"n producer. He co-founded two production companies, which he makes a wide range of national and international projects. He lives and works in Amsterdam. Kasper made his debut as an author with the thriller ""Vogelvrij'Achterflap: Olaf The quiet life is pu"&amp;"t upside down when he finds a green envelope from his post. Inside the envelope is a picture of himself, smiling on the shore of a frozen lake with his arm around another man's shoulders. He recognizes this man has no memory of the time when the picture w"&amp;"as taken. His family says the firm is a joke and that he is the picture but have forgotten, but Olaf can not loslaten.Samen with Mila, a colleague who has her own reasons to help him, Olaf begins a quest for the unknown man in the picture. It leads him fr"&amp;"om Amsterdam to Helsinki, and the nightmares that plague Olaf increasingly seem surprising to get close to the truth. The more Olaf and Mila discover how dangerous the attackers are chasing them. Who sent the photo and especially why?")</f>
        <v>Through the book club Hebban I was one of the selected to the thillerdebuut Vogelvrij Kasper van Beek to lezen.Het beginning of the book grabs you right away and you sit on the edge of your seat. You want to read to see where the story and the characters are going. Kasper unfortunately do not keep up to this. The story is a page faint and Olaf takes decisions in his quest illogical, unrealistic and unlikely. After his colleague Mila in the story comes along looking to go for answers begins with me an irritation coming on towards the main characters. As the end approaches Kasper knows all blurred storylines and decisions to a surprising but unrealistic stop a thriller to brengen.Is? For my no more an exciting story. Kasper is a film and television producer of professional brand you are good at writing. He writes so vividly that you do not have to use your imagination while reading. This story does not hang properly. This debut thriller gets me 2 sterren.Kasper van Beek (Amsterdam, 1985), film and television producer. He co-founded two production companies, which he makes a wide range of national and international projects. He lives and works in Amsterdam. Kasper made his debut as an author with the thriller "Vogelvrij'Achterflap: Olaf The quiet life is put upside down when he finds a green envelope from his post. Inside the envelope is a picture of himself, smiling on the shore of a frozen lake with his arm around another man's shoulders. He recognizes this man has no memory of the time when the picture was taken. His family says the firm is a joke and that he is the picture but have forgotten, but Olaf can not loslaten.Samen with Mila, a colleague who has her own reasons to help him, Olaf begins a quest for the unknown man in the picture. It leads him from Amsterdam to Helsinki, and the nightmares that plague Olaf increasingly seem surprising to get close to the truth. The more Olaf and Mila discover how dangerous the attackers are chasing them. Who sent the photo and especially why?</v>
      </c>
    </row>
    <row r="1517" ht="15.75" customHeight="1">
      <c r="A1517" s="1">
        <v>1515.0</v>
      </c>
      <c r="B1517" s="3">
        <v>0.0</v>
      </c>
      <c r="C1517" s="3">
        <v>0.0</v>
      </c>
      <c r="D1517" s="3">
        <v>0.0</v>
      </c>
      <c r="E1517" s="3" t="s">
        <v>1520</v>
      </c>
      <c r="F1517" s="3" t="str">
        <f>IFERROR(__xludf.DUMMYFUNCTION("GOOGLETRANSLATE(E1517,""nl"",""en"")"),"I wonder why Noort her latest book, a literary thriller dares to mention. New neighbors is nothing more than a cheap very predictable bouqetreeksrommantje with vulgar seks.Jammer because I had after back to the coast (top) and eetclub high expectations Sa"&amp;"skia Noort. She certainly has not lived up")</f>
        <v>I wonder why Noort her latest book, a literary thriller dares to mention. New neighbors is nothing more than a cheap very predictable bouqetreeksrommantje with vulgar seks.Jammer because I had after back to the coast (top) and eetclub high expectations Saskia Noort. She certainly has not lived up</v>
      </c>
    </row>
    <row r="1518" ht="15.75" customHeight="1">
      <c r="A1518" s="1">
        <v>1516.0</v>
      </c>
      <c r="B1518" s="3">
        <v>0.0</v>
      </c>
      <c r="C1518" s="3">
        <v>0.0</v>
      </c>
      <c r="D1518" s="3">
        <v>0.0</v>
      </c>
      <c r="E1518" s="3" t="s">
        <v>1521</v>
      </c>
      <c r="F1518" s="3" t="str">
        <f>IFERROR(__xludf.DUMMYFUNCTION("GOOGLETRANSLATE(E1518,""nl"",""en"")"),"After the killings Ragdoll Baxter is trying to get her life back. She has a PhD, she has a relationship, she delves copycat criminals who murder Ragdoll trying to recreate. Because most cases, Baxter runaway jokes clean enough. But then a murder happens i"&amp;"n America who may have a real connection with the murders Ragdoll. Forced out American agents Baxter for help ... ..not Baxter there to sit wachten.Kort Ragdoll before I've started Hangman reread to refresh my memory about the events that are in that book"&amp;" voorgedaan.Waar in Ragdoll all Wolf takes Hangman transferred to baxter the baton. Wolf I did not find amusing figure so I was glad Baxter took over, she is tough and sarcastic. Normally I do like that kind of character, unfortunately it took in Hangman "&amp;"otherwise uit.Baxter was so over do it and let the wry humor and sarcasm overshadow the rest of her character. I understand that it's a coping mechanism, but it is so exaggerated that it is not entertaining to lezen.Dit goes for more characters, they are "&amp;"described very big and exaggerated its case without them really get to know. The arrival of new characters adds so nothing aan.Gelukkig we Edmunds, he takes us out of the mess and takes us into the developments in his life plaatsvinden.Al all I got out a "&amp;"book hangover Hangman. The book is not very hard, but the writing style is more chaotic than its predecessor. That plus the ""over the top"" characters of the characters makes the most amusing book to bother no is.Waar me for me was what was in Ragdoll Wo"&amp;"lf in the center and brought the different storylines together. The Hangman with Baxter in precisely the opposite direction, the storylines are still at one point in her role but I am still not duidelijk.Het concept of the story is nice idea but its imple"&amp;"mentation leaves much to be desired. Therefore I will not pick up the sequels.")</f>
        <v>After the killings Ragdoll Baxter is trying to get her life back. She has a PhD, she has a relationship, she delves copycat criminals who murder Ragdoll trying to recreate. Because most cases, Baxter runaway jokes clean enough. But then a murder happens in America who may have a real connection with the murders Ragdoll. Forced out American agents Baxter for help ... ..not Baxter there to sit wachten.Kort Ragdoll before I've started Hangman reread to refresh my memory about the events that are in that book voorgedaan.Waar in Ragdoll all Wolf takes Hangman transferred to baxter the baton. Wolf I did not find amusing figure so I was glad Baxter took over, she is tough and sarcastic. Normally I do like that kind of character, unfortunately it took in Hangman otherwise uit.Baxter was so over do it and let the wry humor and sarcasm overshadow the rest of her character. I understand that it's a coping mechanism, but it is so exaggerated that it is not entertaining to lezen.Dit goes for more characters, they are described very big and exaggerated its case without them really get to know. The arrival of new characters adds so nothing aan.Gelukkig we Edmunds, he takes us out of the mess and takes us into the developments in his life plaatsvinden.Al all I got out a book hangover Hangman. The book is not very hard, but the writing style is more chaotic than its predecessor. That plus the "over the top" characters of the characters makes the most amusing book to bother no is.Waar me for me was what was in Ragdoll Wolf in the center and brought the different storylines together. The Hangman with Baxter in precisely the opposite direction, the storylines are still at one point in her role but I am still not duidelijk.Het concept of the story is nice idea but its implementation leaves much to be desired. Therefore I will not pick up the sequels.</v>
      </c>
    </row>
    <row r="1519" ht="15.75" customHeight="1">
      <c r="A1519" s="1">
        <v>1517.0</v>
      </c>
      <c r="B1519" s="3">
        <v>0.0</v>
      </c>
      <c r="C1519" s="3">
        <v>0.0</v>
      </c>
      <c r="D1519" s="3">
        <v>0.0</v>
      </c>
      <c r="E1519" s="3" t="s">
        <v>1522</v>
      </c>
      <c r="F1519" s="3" t="str">
        <f>IFERROR(__xludf.DUMMYFUNCTION("GOOGLETRANSLATE(E1519,""nl"",""en"")"),"A coming of age story in a journalistic manner gebracht.Edith Tulip is a journalist who frequently travels for her work in Africa. Trips that inspired her for a second or so romans.Alleen be brave to a story about a young woman with a somewhat troubled yo"&amp;"uth and a few definite future beeld.Uit desperation she focuses on what self-examination in a group therapy. With little result. She feels anything but at ease. But she pointed to a destination with some challenges, a journey through the Sahel. Impulsive "&amp;"as she is on a hop and a jump travel geboekt.Het tour group is not quite what they expected did it. She has struggled its way to vinden.Daarbij the difficult relationship with tour leader Koen not exactly restful. Infatuation and disgust alternate af.En u"&amp;"nfortunately appears 'white knight' Koen to hit a solid beacon in her life worden.Na the wanderings in the desert shows they no longer feel at home in her oppressive Netherlands. A re impulsive decision to go to carry out development work in Liberia final"&amp;"ly gives her the understanding that this is what she wants to do, to help people in Africa. However, the novel ends with an open end. Finally she found her destiny, but unfortunately they also see the downside of contemporary Africa and the role of the We"&amp;"st. And it might just end very badly with her ........ Edith can write that is clear, she knows her subjects sure to choose and are certainly interesting. However, where it goes wrong I do not know, but the story, no matter how heinous, romantic, politica"&amp;"lly correct, therefore, does not last. You read what you read, but my feeling is, 'what?'. In short, if novel captivates not. It is more a piece of journalism than a novel. And that pinches when you want to describe a coming of age of a young woman. So un"&amp;"fortunately for me not really successful book.")</f>
        <v>A coming of age story in a journalistic manner gebracht.Edith Tulip is a journalist who frequently travels for her work in Africa. Trips that inspired her for a second or so romans.Alleen be brave to a story about a young woman with a somewhat troubled youth and a few definite future beeld.Uit desperation she focuses on what self-examination in a group therapy. With little result. She feels anything but at ease. But she pointed to a destination with some challenges, a journey through the Sahel. Impulsive as she is on a hop and a jump travel geboekt.Het tour group is not quite what they expected did it. She has struggled its way to vinden.Daarbij the difficult relationship with tour leader Koen not exactly restful. Infatuation and disgust alternate af.En unfortunately appears 'white knight' Koen to hit a solid beacon in her life worden.Na the wanderings in the desert shows they no longer feel at home in her oppressive Netherlands. A re impulsive decision to go to carry out development work in Liberia finally gives her the understanding that this is what she wants to do, to help people in Africa. However, the novel ends with an open end. Finally she found her destiny, but unfortunately they also see the downside of contemporary Africa and the role of the West. And it might just end very badly with her ........ Edith can write that is clear, she knows her subjects sure to choose and are certainly interesting. However, where it goes wrong I do not know, but the story, no matter how heinous, romantic, politically correct, therefore, does not last. You read what you read, but my feeling is, 'what?'. In short, if novel captivates not. It is more a piece of journalism than a novel. And that pinches when you want to describe a coming of age of a young woman. So unfortunately for me not really successful book.</v>
      </c>
    </row>
    <row r="1520" ht="15.75" customHeight="1">
      <c r="A1520" s="1">
        <v>1518.0</v>
      </c>
      <c r="B1520" s="3">
        <v>1.0</v>
      </c>
      <c r="C1520" s="3">
        <v>0.0</v>
      </c>
      <c r="D1520" s="3">
        <v>1.0</v>
      </c>
      <c r="E1520" s="3" t="s">
        <v>1523</v>
      </c>
      <c r="F1520" s="3" t="str">
        <f>IFERROR(__xludf.DUMMYFUNCTION("GOOGLETRANSLATE(E1520,""nl"",""en"")"),"Women decorating is an art that the author into the finesse beheerst.Er be numerous tips for the male half of the readers how to hit a lady on the hook, interspersed with the personal experiences of the author. He is not afraid to show that it can sometim"&amp;"es go wrong with him. From the moment you have a lady for the first time sees to the moment you put together the first time sex, everything you always wanted to know all is explained and provided tips to make good every step verlopen.Ook fun for the ladie"&amp;"s among readers in a different way in the minds of the men to peek and look with a nod to the behavior of the private sekse.Herkenbaar and instructive. Sometimes evokes the memories of dear and less pleasant moments in life that most of us have ever meege"&amp;"maakt.Het is not explicit, but clear. A nice book to read to get you to know, whether you're a masher or niet.Beoordeling: ☆☆☆☆ ISBN: 9789462660700Uitgever: Writer Item Publisher Edition: Paperback Price: 15.95 Euro Ask Marco Van Driel")</f>
        <v>Women decorating is an art that the author into the finesse beheerst.Er be numerous tips for the male half of the readers how to hit a lady on the hook, interspersed with the personal experiences of the author. He is not afraid to show that it can sometimes go wrong with him. From the moment you have a lady for the first time sees to the moment you put together the first time sex, everything you always wanted to know all is explained and provided tips to make good every step verlopen.Ook fun for the ladies among readers in a different way in the minds of the men to peek and look with a nod to the behavior of the private sekse.Herkenbaar and instructive. Sometimes evokes the memories of dear and less pleasant moments in life that most of us have ever meegemaakt.Het is not explicit, but clear. A nice book to read to get you to know, whether you're a masher or niet.Beoordeling: ☆☆☆☆ ISBN: 9789462660700Uitgever: Writer Item Publisher Edition: Paperback Price: 15.95 Euro Ask Marco Van Driel</v>
      </c>
    </row>
    <row r="1521" ht="15.75" customHeight="1">
      <c r="A1521" s="1">
        <v>1519.0</v>
      </c>
      <c r="B1521" s="3">
        <v>0.0</v>
      </c>
      <c r="C1521" s="3">
        <v>0.0</v>
      </c>
      <c r="D1521" s="3">
        <v>0.0</v>
      </c>
      <c r="E1521" s="3" t="s">
        <v>1524</v>
      </c>
      <c r="F1521" s="3" t="str">
        <f>IFERROR(__xludf.DUMMYFUNCTION("GOOGLETRANSLATE(E1521,""nl"",""en"")"),"The first half was reading good way short chapters. But eventually the events were so unbelievable that I almost could not bring himself to read this book, too bad.")</f>
        <v>The first half was reading good way short chapters. But eventually the events were so unbelievable that I almost could not bring himself to read this book, too bad.</v>
      </c>
    </row>
    <row r="1522" ht="15.75" customHeight="1">
      <c r="A1522" s="1">
        <v>1520.0</v>
      </c>
      <c r="B1522" s="3">
        <v>0.0</v>
      </c>
      <c r="C1522" s="3">
        <v>0.0</v>
      </c>
      <c r="D1522" s="3">
        <v>1.0</v>
      </c>
      <c r="E1522" s="3" t="s">
        <v>1525</v>
      </c>
      <c r="F1522" s="3" t="str">
        <f>IFERROR(__xludf.DUMMYFUNCTION("GOOGLETRANSLATE(E1522,""nl"",""en"")"),"If during a party at the White House a clerk burst into tears because her grandson is deceased to using cocaine, the president has had enough. Cocaine should be cleared up once and for all the world. But how to do it? Paul Deveraux, nicknamed Cobra, is a "&amp;"former secret agent. His reputation is enough to ask the President to get this project to take on. Deveraux age (late sixties, early seventies) is no obstacle. After analyzing the problem Deveraux decision to the project itself, if its conditions are met."&amp;" The main one is a license for his actions and a large sum of money to finance the deal. After the approval of the president Deveraux going to work and that the cocaine world merken.Forsyth will is already in the seventies but is steadily writing. Will hi"&amp;"s own age something to do with the fact that he wants to show that even count the oldies in this book? Besides Deveraux is also a major role for Cal Dexter, a former bounty hunter from anywhere zestig.De writing style that we are used to Forsyth is also i"&amp;"n this book strongly forward. It reads like a novel but not so much as a historical list of all events and an explanation how one reaction influenced the other. And as is customary in his previous book, he tells of how some characters they grew up (and so"&amp;"metimes even how grown up the parents of those characters) so their current actions a statement geven.En that might a good book yield, as Forsyth had not choke so huge in the subject. Eradicating cocaine. Only cocaine, Mr. President? The rest do not? No h"&amp;"eroin, PCP, angel dust, or Ecstasy ubiquitous cannabis is attempting an employee of the president nog.Het bulk of the book Forsyth seems to matter under control and can experience the reader how the war goes against the cocaine, even though it gnaws then "&amp;"all that it still may not be as easy to proceed as outlined. But Forsyth must have a knitting end to the whole and that's where it goes awry. Without conclusive statements he makes characters do things that are different from their previous behavior, whic"&amp;"h he would have been better if the reader riddles achterlaat.Het Forsyth had raised less of a topic.")</f>
        <v>If during a party at the White House a clerk burst into tears because her grandson is deceased to using cocaine, the president has had enough. Cocaine should be cleared up once and for all the world. But how to do it? Paul Deveraux, nicknamed Cobra, is a former secret agent. His reputation is enough to ask the President to get this project to take on. Deveraux age (late sixties, early seventies) is no obstacle. After analyzing the problem Deveraux decision to the project itself, if its conditions are met. The main one is a license for his actions and a large sum of money to finance the deal. After the approval of the president Deveraux going to work and that the cocaine world merken.Forsyth will is already in the seventies but is steadily writing. Will his own age something to do with the fact that he wants to show that even count the oldies in this book? Besides Deveraux is also a major role for Cal Dexter, a former bounty hunter from anywhere zestig.De writing style that we are used to Forsyth is also in this book strongly forward. It reads like a novel but not so much as a historical list of all events and an explanation how one reaction influenced the other. And as is customary in his previous book, he tells of how some characters they grew up (and sometimes even how grown up the parents of those characters) so their current actions a statement geven.En that might a good book yield, as Forsyth had not choke so huge in the subject. Eradicating cocaine. Only cocaine, Mr. President? The rest do not? No heroin, PCP, angel dust, or Ecstasy ubiquitous cannabis is attempting an employee of the president nog.Het bulk of the book Forsyth seems to matter under control and can experience the reader how the war goes against the cocaine, even though it gnaws then all that it still may not be as easy to proceed as outlined. But Forsyth must have a knitting end to the whole and that's where it goes awry. Without conclusive statements he makes characters do things that are different from their previous behavior, which he would have been better if the reader riddles achterlaat.Het Forsyth had raised less of a topic.</v>
      </c>
    </row>
    <row r="1523" ht="15.75" customHeight="1">
      <c r="A1523" s="1">
        <v>1521.0</v>
      </c>
      <c r="B1523" s="3">
        <v>1.0</v>
      </c>
      <c r="C1523" s="3">
        <v>1.0</v>
      </c>
      <c r="D1523" s="3">
        <v>1.0</v>
      </c>
      <c r="E1523" s="3" t="s">
        <v>1526</v>
      </c>
      <c r="F1523" s="3" t="str">
        <f>IFERROR(__xludf.DUMMYFUNCTION("GOOGLETRANSLATE(E1523,""nl"",""en"")"),"Very beautiful and moving.")</f>
        <v>Very beautiful and moving.</v>
      </c>
    </row>
    <row r="1524" ht="15.75" customHeight="1">
      <c r="A1524" s="1">
        <v>1522.0</v>
      </c>
      <c r="B1524" s="3">
        <v>0.0</v>
      </c>
      <c r="C1524" s="3">
        <v>0.0</v>
      </c>
      <c r="D1524" s="3">
        <v>0.0</v>
      </c>
      <c r="E1524" s="3" t="s">
        <v>1527</v>
      </c>
      <c r="F1524" s="3" t="str">
        <f>IFERROR(__xludf.DUMMYFUNCTION("GOOGLETRANSLATE(E1524,""nl"",""en"")"),"Take an incredibly handsome, incredibly rich and powerful young man, throw there a huge chunk of cynicism, a truck full of misogyny, adolescent macho behavior and tendency to sobbing collapse at the first setback and behold: the main character Drew Evans "&amp;"worst imaginable example of a retro sexual thoroughbred . On the day when his path crossed by long legs as incredibly handsome, equally confident, successful and ambitious Kate Brooks, there will be a change in the simplistic spiritual life of Drew. he wa"&amp;"s previously more of: ""... you see that guy - black suit, murderously handsome ... yes, the guy who gets sucked into the toilet cubicle by a red-haired beauty?. That's me. The real me ... "", after meeting Kate transforms slowly into a more sensitive ver"&amp;"sion of himself. In both cases he remains a credible fantasized character. But who will now fantasize about such a monstrosity? Another window open in the pathetic thoughts Drew: ""... for the ladies who are listening ... if a guy you just met you a baby,"&amp;""" ""sweetie,"" ""darling"" mentions ... the main thing to think, he sees you sitting so much ... he does it because he is your real name no longer can or want to remember ... and no girl wants to hear the wrong name as she sits on her knees on the men's "&amp;"room. "" Next: ""... redhead has indeed done its best in the blowjob ... she deserved a drink. ..."" That ""... it is a lousy seesaw. A tip (for ladies) make no noise and lie still as a corpse ... no dazzling memory yields. "" It is inconceivable that the"&amp;"se words by a woman written and it is to be hoped that this is not its serious belief about how most men sit together (for a while I found while reading comfort in the thought that this should almost certainly comedic , but I fear it is not so) .Zulke gem"&amp;"s adorn almost every second page and although Drew himself and several times compares with Richard Gere in Pretty woman, the reader has a strong desire never before such a macho bag meet the real life. The character Drew then suddenly changes when he meet"&amp;"s the beautiful Kate. Unfortunately, the author does not know here to get enough of: it could have been quite exciting, two similar narcissistic and essentially empty figures meet both in the workplace and in a nascent love feeling, but unfortunately dege"&amp;"nerates into a little subtle battle between the sheets and endless repetitions of the oh so familiar leitmotif: Boy wants girl. Girls do not want kid. Boy wants girl still. Girl wants boy does. Boy wants girl still. Girl and boy have sex. Girl wants boy ("&amp;"anymore). And so on, and so on.The a lightweight story, the characters have no depth and generate no way the sympathies of the sympathy of the reader. The is quite repetitive descriptions of the sexual act are - despite the attraction between Drew and Kat"&amp;"e flows - soporific. The challenge in a good erotic novel is: show, do not tell. A good writer leaves something to the imagination of the reader, creates a world with gaps that invite the reader to fill them. Subtlety and imagination tantalizing descripti"&amp;"ons, not explicitly presented multiple act, those are the ingredients that make the reader yearning for more. And that is the art Emma Chase is not master.")</f>
        <v>Take an incredibly handsome, incredibly rich and powerful young man, throw there a huge chunk of cynicism, a truck full of misogyny, adolescent macho behavior and tendency to sobbing collapse at the first setback and behold: the main character Drew Evans worst imaginable example of a retro sexual thoroughbred . On the day when his path crossed by long legs as incredibly handsome, equally confident, successful and ambitious Kate Brooks, there will be a change in the simplistic spiritual life of Drew. he was previously more of: "... you see that guy - black suit, murderously handsome ... yes, the guy who gets sucked into the toilet cubicle by a red-haired beauty?. That's me. The real me ... ", after meeting Kate transforms slowly into a more sensitive version of himself. In both cases he remains a credible fantasized character. But who will now fantasize about such a monstrosity? Another window open in the pathetic thoughts Drew: "... for the ladies who are listening ... if a guy you just met you a baby," "sweetie," "darling" mentions ... the main thing to think, he sees you sitting so much ... he does it because he is your real name no longer can or want to remember ... and no girl wants to hear the wrong name as she sits on her knees on the men's room. " Next: "... redhead has indeed done its best in the blowjob ... she deserved a drink. ..." That "... it is a lousy seesaw. A tip (for ladies) make no noise and lie still as a corpse ... no dazzling memory yields. " It is inconceivable that these words by a woman written and it is to be hoped that this is not its serious belief about how most men sit together (for a while I found while reading comfort in the thought that this should almost certainly comedic , but I fear it is not so) .Zulke gems adorn almost every second page and although Drew himself and several times compares with Richard Gere in Pretty woman, the reader has a strong desire never before such a macho bag meet the real life. The character Drew then suddenly changes when he meets the beautiful Kate. Unfortunately, the author does not know here to get enough of: it could have been quite exciting, two similar narcissistic and essentially empty figures meet both in the workplace and in a nascent love feeling, but unfortunately degenerates into a little subtle battle between the sheets and endless repetitions of the oh so familiar leitmotif: Boy wants girl. Girls do not want kid. Boy wants girl still. Girl wants boy does. Boy wants girl still. Girl and boy have sex. Girl wants boy (anymore). And so on, and so on.The a lightweight story, the characters have no depth and generate no way the sympathies of the sympathy of the reader. The is quite repetitive descriptions of the sexual act are - despite the attraction between Drew and Kate flows - soporific. The challenge in a good erotic novel is: show, do not tell. A good writer leaves something to the imagination of the reader, creates a world with gaps that invite the reader to fill them. Subtlety and imagination tantalizing descriptions, not explicitly presented multiple act, those are the ingredients that make the reader yearning for more. And that is the art Emma Chase is not master.</v>
      </c>
    </row>
    <row r="1525" ht="15.75" customHeight="1">
      <c r="A1525" s="1">
        <v>1523.0</v>
      </c>
      <c r="B1525" s="3">
        <v>0.0</v>
      </c>
      <c r="C1525" s="3">
        <v>0.0</v>
      </c>
      <c r="D1525" s="3">
        <v>0.0</v>
      </c>
      <c r="E1525" s="3" t="s">
        <v>1528</v>
      </c>
      <c r="F1525" s="3" t="str">
        <f>IFERROR(__xludf.DUMMYFUNCTION("GOOGLETRANSLATE(E1525,""nl"",""en"")"),"Majgull Axelsson with the book: ""My name is not Miriam 'would actually linguistically: should be"" My name is not Miriam. It is a gripping novel about dark secrets of Sweden, the exclusion of the Gypsies (Roma) during and post-war period of the Second We"&amp;"reldoorlogIk am not sure why they chose this story in this way to write. The idea when Miriam while walking her life finally tells granddaughter (which is actually the step-granddaughter), does in my view not the true painful scenes of Auschwitz-Birkenau "&amp;"and Ravensbrück. Miriam called Malika as a teenage girl is constantly present as the brother Didi. It's like such a big secret to tell about the oppression of a whole people, the power of the story is weakened thereby. How to build for a lifetime with a l"&amp;"ie. I'd rather read a story first-hand, the Roma (gypsies) in their private woorden.Soms I felt so horrible that I skipped pages. Non-fiction and fiction is not for me. The numerous sources that the writer has her ideas are taken from specified end of the"&amp;" book.")</f>
        <v>Majgull Axelsson with the book: "My name is not Miriam 'would actually linguistically: should be" My name is not Miriam. It is a gripping novel about dark secrets of Sweden, the exclusion of the Gypsies (Roma) during and post-war period of the Second WereldoorlogIk am not sure why they chose this story in this way to write. The idea when Miriam while walking her life finally tells granddaughter (which is actually the step-granddaughter), does in my view not the true painful scenes of Auschwitz-Birkenau and Ravensbrück. Miriam called Malika as a teenage girl is constantly present as the brother Didi. It's like such a big secret to tell about the oppression of a whole people, the power of the story is weakened thereby. How to build for a lifetime with a lie. I'd rather read a story first-hand, the Roma (gypsies) in their private woorden.Soms I felt so horrible that I skipped pages. Non-fiction and fiction is not for me. The numerous sources that the writer has her ideas are taken from specified end of the book.</v>
      </c>
    </row>
    <row r="1526" ht="15.75" customHeight="1">
      <c r="A1526" s="1">
        <v>1524.0</v>
      </c>
      <c r="B1526" s="3">
        <v>0.0</v>
      </c>
      <c r="C1526" s="3">
        <v>0.0</v>
      </c>
      <c r="D1526" s="3">
        <v>0.0</v>
      </c>
      <c r="E1526" s="3" t="s">
        <v>1529</v>
      </c>
      <c r="F1526" s="3" t="str">
        <f>IFERROR(__xludf.DUMMYFUNCTION("GOOGLETRANSLATE(E1526,""nl"",""en"")"),"If you read addiction started out by reading medical thriller, I'm always happy when I get to read a new book that genre.Maar this ensures that I read another book of my favorites in this area: Robin Cook. I found toe-curling het.Veel get tapped but not u"&amp;"itgewerkt.Het ease with which Manon patient data sharing with me her friend is something easy where her doctor morality? Sure yield Manon eventually but this was very simpler is a murder, and the police do not get on? Quite apart and convenience why not g"&amp;"et done. later there is no thorough examination where it appears that the two friends are innocent even though they all appearances against hebben.Dan gone given the son of Charlotte to a ""uncle"" which also goes easy on the nursery. To makkelijk.Ze must"&amp;" then take a picture to find her son? She takes a picture with a list? As a good mother, there are at least 1,000 on your telefoon.Nee a lot of issues to be tapped but it lacks uitwerking.Zelfs medical terms are explained as you have never given birth or "&amp;"not all duidelijk.Nee were my favorite was the niet.Er more negative reactions, but they are gone.")</f>
        <v>If you read addiction started out by reading medical thriller, I'm always happy when I get to read a new book that genre.Maar this ensures that I read another book of my favorites in this area: Robin Cook. I found toe-curling het.Veel get tapped but not uitgewerkt.Het ease with which Manon patient data sharing with me her friend is something easy where her doctor morality? Sure yield Manon eventually but this was very simpler is a murder, and the police do not get on? Quite apart and convenience why not get done. later there is no thorough examination where it appears that the two friends are innocent even though they all appearances against hebben.Dan gone given the son of Charlotte to a "uncle" which also goes easy on the nursery. To makkelijk.Ze must then take a picture to find her son? She takes a picture with a list? As a good mother, there are at least 1,000 on your telefoon.Nee a lot of issues to be tapped but it lacks uitwerking.Zelfs medical terms are explained as you have never given birth or not all duidelijk.Nee were my favorite was the niet.Er more negative reactions, but they are gone.</v>
      </c>
    </row>
    <row r="1527" ht="15.75" customHeight="1">
      <c r="A1527" s="1">
        <v>1525.0</v>
      </c>
      <c r="B1527" s="3">
        <v>0.0</v>
      </c>
      <c r="C1527" s="3">
        <v>0.0</v>
      </c>
      <c r="D1527" s="3">
        <v>0.0</v>
      </c>
      <c r="E1527" s="3" t="s">
        <v>1530</v>
      </c>
      <c r="F1527" s="3" t="str">
        <f>IFERROR(__xludf.DUMMYFUNCTION("GOOGLETRANSLATE(E1527,""nl"",""en"")"),"What I was glad Hebban I had chosen to join the buzz about Cody's debut thriller Bernice Berk Live. The wonderful weather lends itself perfectly for finally reading a good boek.Het exciting story begins with the worst nightmare a parent can imagine: the c"&amp;"radle of your two-month-old son is empty and soon turns out that your husband on the police reported with the corpse in the Maxi Cosi. From the very beginning it is clear that the worst has occurred, hoping for a happy ending is not bij.De question in thi"&amp;"s story is not what happens but how it happened and who is responsible. A challenge for a writer to the book still hold too exciting, but unfortunately the author did not succeed. And while the final denouement quite surprising. The disappointment lies in"&amp;" the fact that the various protagonists in the story rather unnatural respond to events. You're not really with them sympathize and does not feel deep sorrow. The story is mainly described from the mother, the father and from the diary of another lady and"&amp;" is divided into six parts: day 1 t / m 6.In addition to the fact that the main characters in the book does not really come to life, the language often a bit forced. This quite apart from the fact that there is a lot of space is taken up by music lyrics a"&amp;"nd titles of films, while this usually is not functional, but seems to serve as bladvulling.Op the back cover is the author taste of writing to has suits. Hopefully she succeeds better to deliver a good thriller for her next book.")</f>
        <v>What I was glad Hebban I had chosen to join the buzz about Cody's debut thriller Bernice Berk Live. The wonderful weather lends itself perfectly for finally reading a good boek.Het exciting story begins with the worst nightmare a parent can imagine: the cradle of your two-month-old son is empty and soon turns out that your husband on the police reported with the corpse in the Maxi Cosi. From the very beginning it is clear that the worst has occurred, hoping for a happy ending is not bij.De question in this story is not what happens but how it happened and who is responsible. A challenge for a writer to the book still hold too exciting, but unfortunately the author did not succeed. And while the final denouement quite surprising. The disappointment lies in the fact that the various protagonists in the story rather unnatural respond to events. You're not really with them sympathize and does not feel deep sorrow. The story is mainly described from the mother, the father and from the diary of another lady and is divided into six parts: day 1 t / m 6.In addition to the fact that the main characters in the book does not really come to life, the language often a bit forced. This quite apart from the fact that there is a lot of space is taken up by music lyrics and titles of films, while this usually is not functional, but seems to serve as bladvulling.Op the back cover is the author taste of writing to has suits. Hopefully she succeeds better to deliver a good thriller for her next book.</v>
      </c>
    </row>
    <row r="1528" ht="15.75" customHeight="1">
      <c r="A1528" s="1">
        <v>1526.0</v>
      </c>
      <c r="B1528" s="3">
        <v>1.0</v>
      </c>
      <c r="C1528" s="3">
        <v>1.0</v>
      </c>
      <c r="D1528" s="3">
        <v>1.0</v>
      </c>
      <c r="E1528" s="3" t="s">
        <v>1531</v>
      </c>
      <c r="F1528" s="3" t="str">
        <f>IFERROR(__xludf.DUMMYFUNCTION("GOOGLETRANSLATE(E1528,""nl"",""en"")"),"window.addEvent ( ""domready ', function () {var FO1257965130 = {movie:"" http://www.youtube.com/v/CbVzFEwbHyw "", width:"" 300 "", height:"" 247 "", major version,"" 8 "", build:"" 0 "", xi:"" true ""}; UFO.create (FO1257965130,"" divID1257965130 "");});")</f>
        <v>window.addEvent ( "domready ', function () {var FO1257965130 = {movie:" http://www.youtube.com/v/CbVzFEwbHyw ", width:" 300 ", height:" 247 ", major version," 8 ", build:" 0 ", xi:" true "}; UFO.create (FO1257965130," divID1257965130 ");});</v>
      </c>
    </row>
    <row r="1529" ht="15.75" customHeight="1">
      <c r="A1529" s="1">
        <v>1527.0</v>
      </c>
      <c r="B1529" s="3">
        <v>1.0</v>
      </c>
      <c r="C1529" s="3">
        <v>1.0</v>
      </c>
      <c r="D1529" s="3">
        <v>1.0</v>
      </c>
      <c r="E1529" s="3" t="s">
        <v>1532</v>
      </c>
      <c r="F1529" s="3" t="str">
        <f>IFERROR(__xludf.DUMMYFUNCTION("GOOGLETRANSLATE(E1529,""nl"",""en"")"),"After a good review in the newspaper ""De Standaard"" I decided to read the book, and I must say that I certainly was not disappointed. This book should not it a nail biting tension, but excels in a beautiful and very rich and poetic language, a sublime a"&amp;"tmosphere creation, an excellent effect of the different characters and a beautiful sketch of the manners and customs of the nineteenth century ""Stamboul "". The use of different narrative perspectives make for a pleasant change and characters like Kamil"&amp;", Sybil and Jaanan really seem to come to life. Add to that a complex and well crafted tale, and you find yourself in the Orient, where different plots intersect each other and where we incidentally learn something about the nineteenth century politics of"&amp;" Turkey and Engeland.Sommige phrases are real gems and so can a poetry justified. A historical novel as there are (too) little. Splendor book and highly recommended !!!")</f>
        <v>After a good review in the newspaper "De Standaard" I decided to read the book, and I must say that I certainly was not disappointed. This book should not it a nail biting tension, but excels in a beautiful and very rich and poetic language, a sublime atmosphere creation, an excellent effect of the different characters and a beautiful sketch of the manners and customs of the nineteenth century "Stamboul ". The use of different narrative perspectives make for a pleasant change and characters like Kamil, Sybil and Jaanan really seem to come to life. Add to that a complex and well crafted tale, and you find yourself in the Orient, where different plots intersect each other and where we incidentally learn something about the nineteenth century politics of Turkey and Engeland.Sommige phrases are real gems and so can a poetry justified. A historical novel as there are (too) little. Splendor book and highly recommended !!!</v>
      </c>
    </row>
    <row r="1530" ht="15.75" customHeight="1">
      <c r="A1530" s="1">
        <v>1528.0</v>
      </c>
      <c r="B1530" s="3">
        <v>1.0</v>
      </c>
      <c r="C1530" s="3">
        <v>1.0</v>
      </c>
      <c r="D1530" s="3">
        <v>1.0</v>
      </c>
      <c r="E1530" s="3" t="s">
        <v>1533</v>
      </c>
      <c r="F1530" s="3" t="str">
        <f>IFERROR(__xludf.DUMMYFUNCTION("GOOGLETRANSLATE(E1530,""nl"",""en"")"),"I found it extremely interesting to read this book because it is unpredictable. As you may have the title to format the story is set in the dark corners of society. Violence is thus one of the main themes. Other topics covered are sex and drugs in maffiak"&amp;"ringen.In Banker mafia exchange exciting complications each other soon. This, like the large number of characters, something that you should wennen.Doordat the characters are round characters, it is easy to put oneself in them. This promotes reading.")</f>
        <v>I found it extremely interesting to read this book because it is unpredictable. As you may have the title to format the story is set in the dark corners of society. Violence is thus one of the main themes. Other topics covered are sex and drugs in maffiakringen.In Banker mafia exchange exciting complications each other soon. This, like the large number of characters, something that you should wennen.Doordat the characters are round characters, it is easy to put oneself in them. This promotes reading.</v>
      </c>
    </row>
    <row r="1531" ht="15.75" customHeight="1">
      <c r="A1531" s="1">
        <v>1529.0</v>
      </c>
      <c r="B1531" s="3">
        <v>0.0</v>
      </c>
      <c r="C1531" s="3">
        <v>0.0</v>
      </c>
      <c r="D1531" s="3">
        <v>0.0</v>
      </c>
      <c r="E1531" s="3" t="s">
        <v>1534</v>
      </c>
      <c r="F1531" s="3" t="str">
        <f>IFERROR(__xludf.DUMMYFUNCTION("GOOGLETRANSLATE(E1531,""nl"",""en"")"),"I thought it was a messy and poorly written book. After Chapter 3, I quit it because I could find no structure. These are short pieces with experiences of liberation children randomly put in succession. They are not introduced, but you suddenly get the st"&amp;"ory of the gene or read to. Halfway through the text is the protagonist sometimes suddenly someone else. Beginning the first of Lydia, are suddenly told the experiences of Tiny. Head nor staart.Daarnaast are largely similar experiences. Everyone seems to "&amp;"know except the liberation kid themselves that upset and left with questions as he / she discovers the secret. The mother refuses because anything to say.")</f>
        <v>I thought it was a messy and poorly written book. After Chapter 3, I quit it because I could find no structure. These are short pieces with experiences of liberation children randomly put in succession. They are not introduced, but you suddenly get the story of the gene or read to. Halfway through the text is the protagonist sometimes suddenly someone else. Beginning the first of Lydia, are suddenly told the experiences of Tiny. Head nor staart.Daarnaast are largely similar experiences. Everyone seems to know except the liberation kid themselves that upset and left with questions as he / she discovers the secret. The mother refuses because anything to say.</v>
      </c>
    </row>
    <row r="1532" ht="15.75" customHeight="1">
      <c r="A1532" s="1">
        <v>1530.0</v>
      </c>
      <c r="B1532" s="3">
        <v>1.0</v>
      </c>
      <c r="C1532" s="3">
        <v>1.0</v>
      </c>
      <c r="D1532" s="3">
        <v>1.0</v>
      </c>
      <c r="E1532" s="3" t="s">
        <v>1535</v>
      </c>
      <c r="F1532" s="3" t="str">
        <f>IFERROR(__xludf.DUMMYFUNCTION("GOOGLETRANSLATE(E1532,""nl"",""en"")"),"""The infinite sea"" is the second book in the fifth wave Fantasy series by Rick Yancey.De Fifth Wave is coming, and humanity is on the verge of total vernietiging.Cassie, Ben and Ringer survived the first four destructive waves and represent a difficult "&amp;"choice: wait for Evan Walker returns or seek out other survivors before the enemy gets hold them. Because there is a new attack is inevitable. Cassie and her friends will have to face the ultimate battle between hope and despair, life and dood.We have kep"&amp;"t the first four waves overleefd.We full, but the victory is still far road.We have hope, but by hatred verteerd.Ze we think we are not weak zijn.Maar alleen.In the first part we were able to get acquainted with the world, the total destruction and its ch"&amp;"aracters. Now these are intertwined and we get to know the characters better with all the quirks and relationships. They are quite a lot of people who all have one or more nicknames. This means that I for the first time in my career review with a notepad "&amp;"and pen near'm reading. Whether the genre is now science fiction or fantasy, it would still struggle can be conducted in the future. The spacecraft, used tech nology, the waves of destruction like the plague and the Rat Night is not a so-very-far-from-my-"&amp;"bed-show.Cassie Sullivan's father was slain by Vosch, the commander of camp ashpit. Together with her brother Sam and the few other survivors trying to stay out of his hands. They stay in an empty hotel but actually have for the next wave of destruction w"&amp;"ill move to a safer place. They are themselves divided Evan Walker and already perform some reconnaissance on the route. Turns out the opposing small children use as human bomb and no one can be trusted. It will be a confrontation, Evan Walker was that? I"&amp;"s the battle fought now? For fans there is good news: the book is open ended, so ... to be continued ""The infinite sea"" by Rick Yancey, Publisher A. W.! Bruna April 2015./Lmcmr")</f>
        <v>"The infinite sea" is the second book in the fifth wave Fantasy series by Rick Yancey.De Fifth Wave is coming, and humanity is on the verge of total vernietiging.Cassie, Ben and Ringer survived the first four destructive waves and represent a difficult choice: wait for Evan Walker returns or seek out other survivors before the enemy gets hold them. Because there is a new attack is inevitable. Cassie and her friends will have to face the ultimate battle between hope and despair, life and dood.We have kept the first four waves overleefd.We full, but the victory is still far road.We have hope, but by hatred verteerd.Ze we think we are not weak zijn.Maar alleen.In the first part we were able to get acquainted with the world, the total destruction and its characters. Now these are intertwined and we get to know the characters better with all the quirks and relationships. They are quite a lot of people who all have one or more nicknames. This means that I for the first time in my career review with a notepad and pen near'm reading. Whether the genre is now science fiction or fantasy, it would still struggle can be conducted in the future. The spacecraft, used tech nology, the waves of destruction like the plague and the Rat Night is not a so-very-far-from-my-bed-show.Cassie Sullivan's father was slain by Vosch, the commander of camp ashpit. Together with her brother Sam and the few other survivors trying to stay out of his hands. They stay in an empty hotel but actually have for the next wave of destruction will move to a safer place. They are themselves divided Evan Walker and already perform some reconnaissance on the route. Turns out the opposing small children use as human bomb and no one can be trusted. It will be a confrontation, Evan Walker was that? Is the battle fought now? For fans there is good news: the book is open ended, so ... to be continued "The infinite sea" by Rick Yancey, Publisher A. W.! Bruna April 2015./Lmcmr</v>
      </c>
    </row>
    <row r="1533" ht="15.75" customHeight="1">
      <c r="A1533" s="1">
        <v>1531.0</v>
      </c>
      <c r="B1533" s="3">
        <v>1.0</v>
      </c>
      <c r="C1533" s="3">
        <v>1.0</v>
      </c>
      <c r="D1533" s="3">
        <v>1.0</v>
      </c>
      <c r="E1533" s="3" t="s">
        <v>1536</v>
      </c>
      <c r="F1533" s="3" t="str">
        <f>IFERROR(__xludf.DUMMYFUNCTION("GOOGLETRANSLATE(E1533,""nl"",""en"")"),"Peter Harper, a musician with a creative dip looking for in Ireland a quiet place to get over his divorce and musical writers block. He finds a spot on Tremore Beach, where he lives alone with the neighbors: Leo and Marie Kogan.Tijdens a storm, he is stru"&amp;"ck by lightning and since that time he has headaches and dreams, dealing with danger. He does not know what hit him, but he recognizes his mother that prophetic dreams had.Zijn children get during the holidays with him and just before they go to Tremore B"&amp;"each sees in a dream a newspaper with an article about a drama with four dead Tremore Beach. He still goes to his house on the beach and takes for his children well in keeping an eye on, but he can not prevent his terrible dreams and fears his life beheer"&amp;"sen.Het story is exciting because the reader does not know where dreams come from and whether they actually predict the future and why? Dreams / images are very realistic making Peter feel that he is in the middle. At first not much happens but builds the"&amp;" tension. Peter Harper's visions are to be believed by anyone and his neighbor waved it away. When he landed in the hospital after a fight and there should not be afraid of it. What if the predictions come true, and he is to be powerless in the hospital w"&amp;"hile his children in danger? In the end, the predictions come true, only the results differently than he thought. That part is very exciting and you keep reading to see how afloopt.Het story is strong through the lucid dreams of Peter which is long unclea"&amp;"r what their meaning is allowing the reader also creates many questions hebt.Het story to a surprising denouement in which the goods are clearly post a statement.")</f>
        <v>Peter Harper, a musician with a creative dip looking for in Ireland a quiet place to get over his divorce and musical writers block. He finds a spot on Tremore Beach, where he lives alone with the neighbors: Leo and Marie Kogan.Tijdens a storm, he is struck by lightning and since that time he has headaches and dreams, dealing with danger. He does not know what hit him, but he recognizes his mother that prophetic dreams had.Zijn children get during the holidays with him and just before they go to Tremore Beach sees in a dream a newspaper with an article about a drama with four dead Tremore Beach. He still goes to his house on the beach and takes for his children well in keeping an eye on, but he can not prevent his terrible dreams and fears his life beheersen.Het story is exciting because the reader does not know where dreams come from and whether they actually predict the future and why? Dreams / images are very realistic making Peter feel that he is in the middle. At first not much happens but builds the tension. Peter Harper's visions are to be believed by anyone and his neighbor waved it away. When he landed in the hospital after a fight and there should not be afraid of it. What if the predictions come true, and he is to be powerless in the hospital while his children in danger? In the end, the predictions come true, only the results differently than he thought. That part is very exciting and you keep reading to see how afloopt.Het story is strong through the lucid dreams of Peter which is long unclear what their meaning is allowing the reader also creates many questions hebt.Het story to a surprising denouement in which the goods are clearly post a statement.</v>
      </c>
    </row>
    <row r="1534" ht="15.75" customHeight="1">
      <c r="A1534" s="1">
        <v>1532.0</v>
      </c>
      <c r="B1534" s="3">
        <v>0.0</v>
      </c>
      <c r="C1534" s="3">
        <v>0.0</v>
      </c>
      <c r="D1534" s="3">
        <v>0.0</v>
      </c>
      <c r="E1534" s="3" t="s">
        <v>1537</v>
      </c>
      <c r="F1534" s="3" t="str">
        <f>IFERROR(__xludf.DUMMYFUNCTION("GOOGLETRANSLATE(E1534,""nl"",""en"")"),"This is the first book I read Unni Lindell. Beautiful but written less ""thrilling"" than expected. The denouement is M.I. too early in the story, making it very difficult to plot the necessary power is provided to continue. Furthermore, I liked it, despi"&amp;"te the nice writing style, very implausible; fairytale unlikely. Appropriate title so! The fact that the retired police officer Holger Eliassen no one can penetrate with his evidence and found all his confidence lay in the woman he was abused as a child b"&amp;"y him, is highly implausible. Beautifully written, but unfortunately still only 2 *.")</f>
        <v>This is the first book I read Unni Lindell. Beautiful but written less "thrilling" than expected. The denouement is M.I. too early in the story, making it very difficult to plot the necessary power is provided to continue. Furthermore, I liked it, despite the nice writing style, very implausible; fairytale unlikely. Appropriate title so! The fact that the retired police officer Holger Eliassen no one can penetrate with his evidence and found all his confidence lay in the woman he was abused as a child by him, is highly implausible. Beautifully written, but unfortunately still only 2 *.</v>
      </c>
    </row>
    <row r="1535" ht="15.75" customHeight="1">
      <c r="A1535" s="1">
        <v>1533.0</v>
      </c>
      <c r="B1535" s="3">
        <v>0.0</v>
      </c>
      <c r="C1535" s="3">
        <v>0.0</v>
      </c>
      <c r="D1535" s="3">
        <v>0.0</v>
      </c>
      <c r="E1535" s="3" t="s">
        <v>1538</v>
      </c>
      <c r="F1535" s="3" t="str">
        <f>IFERROR(__xludf.DUMMYFUNCTION("GOOGLETRANSLATE(E1535,""nl"",""en"")"),"How the protagonist speaks to and about his disabled son sympathy makes very difficult, if not impossible. Not only his son, incidentally. He says about his mother: ""Like most pregnant women, she had her fourth month from an unquenchable desire to have s"&amp;"ex Has something to do with altered blood flow down there (...) All the whores should be four months pregnant... ""Need I say more?")</f>
        <v>How the protagonist speaks to and about his disabled son sympathy makes very difficult, if not impossible. Not only his son, incidentally. He says about his mother: "Like most pregnant women, she had her fourth month from an unquenchable desire to have sex Has something to do with altered blood flow down there (...) All the whores should be four months pregnant... "Need I say more?</v>
      </c>
    </row>
    <row r="1536" ht="15.75" customHeight="1">
      <c r="A1536" s="1">
        <v>1534.0</v>
      </c>
      <c r="B1536" s="3">
        <v>0.0</v>
      </c>
      <c r="C1536" s="3">
        <v>0.0</v>
      </c>
      <c r="D1536" s="3">
        <v>0.0</v>
      </c>
      <c r="E1536" s="3" t="s">
        <v>1539</v>
      </c>
      <c r="F1536" s="3" t="str">
        <f>IFERROR(__xludf.DUMMYFUNCTION("GOOGLETRANSLATE(E1536,""nl"",""en"")"),"Indeed, a bit of a 'glitch' Loes. I like her other books better. I found the story a bit rushed and the characters do not really sympathetic.")</f>
        <v>Indeed, a bit of a 'glitch' Loes. I like her other books better. I found the story a bit rushed and the characters do not really sympathetic.</v>
      </c>
    </row>
    <row r="1537" ht="15.75" customHeight="1">
      <c r="A1537" s="1">
        <v>1535.0</v>
      </c>
      <c r="B1537" s="3">
        <v>0.0</v>
      </c>
      <c r="C1537" s="3">
        <v>0.0</v>
      </c>
      <c r="D1537" s="3">
        <v>1.0</v>
      </c>
      <c r="E1537" s="3" t="s">
        <v>1540</v>
      </c>
      <c r="F1537" s="3" t="str">
        <f>IFERROR(__xludf.DUMMYFUNCTION("GOOGLETRANSLATE(E1537,""nl"",""en"")"),"The Italian film director Paolo Sorrentino (1970) is the author. He previously wrote two novels, but he was really familiar with his film The Great Beauty. This he won an Oscar in 2014 for best foreign film. Youth, the book and the movie Youth are almost "&amp;"simultaneously true. Youth was the big winner of the European Film Awards for the film was named best European film of the year. Michael Caine was awarded the prize for best European actor. Director Sorrentino ran off with the award as best European Direc"&amp;"tor. Nothing but words of praise for the film or the book will be applauded, however, is strongly betwijfelen.In this novella musing a retired composer and a director at the age of life, during a vacation at a spa in the Alps. Fred is a retired composer-c"&amp;"onductor, Mick is still active as a filmmaker. Both men are approaching the threshold of the eighties; They have been friends for years. They stay in a luxury hotel at the foot of the Alps, where they celebrate holidays. The maestro wants to hold off a br"&amp;"ief comeback at the request of the English queen, the other works with a bunch of young guys on his latest cinematic exploits. Together reflect the two friends about their lives, loves, aging and final loss of innocent youth. They watch over their missed "&amp;"opportunities, they express feelings of regret and resignation in their final lot.Vooral the movie scene in which Fred atop a hill to the cowbells listens to him sound like a symphony to the ears, is heavenly beautiful displays. In the book this passage i"&amp;"s described only very sec. ""When looking at the cows, he sits down on a rock. He listens to the playful interplay of sounds: cows, cicadas, bird. Fred then focuses, he closes his eyes. Slowly he starts waving his hand, like a conductor, and then, like ma"&amp;"gic, stops some cowbells. There remain other, but which no longer produce anarchy sounds and adhere to a melodic sequence. With a new gesture Fred stops in mind more cowbells, there remain only two of which jingling in turn. "" Two minute movie, one paltr"&amp;"y page in roman.De Youth novel is written based on the screenplay, usually this is just the reverse. The story is a comedy-drama par excellence, written in a very concise writing style and features crystal clear dialogues. This review can in no way be dis"&amp;"engaged from the film; should be compared obligate. Youth situated halfway between literature and film script, it is neither fish nor fowl. Paolo Sorrentino manages the book does not in its narrative sharp enough to display or create sufficient depth. Eve"&amp;"n a reader who has a boundless imagination will not be releasing the movie. Therefore, clearly the following tip: check out the movie, read the book only later (you). This way you can when reading again project onto your retina beautiful footage.")</f>
        <v>The Italian film director Paolo Sorrentino (1970) is the author. He previously wrote two novels, but he was really familiar with his film The Great Beauty. This he won an Oscar in 2014 for best foreign film. Youth, the book and the movie Youth are almost simultaneously true. Youth was the big winner of the European Film Awards for the film was named best European film of the year. Michael Caine was awarded the prize for best European actor. Director Sorrentino ran off with the award as best European Director. Nothing but words of praise for the film or the book will be applauded, however, is strongly betwijfelen.In this novella musing a retired composer and a director at the age of life, during a vacation at a spa in the Alps. Fred is a retired composer-conductor, Mick is still active as a filmmaker. Both men are approaching the threshold of the eighties; They have been friends for years. They stay in a luxury hotel at the foot of the Alps, where they celebrate holidays. The maestro wants to hold off a brief comeback at the request of the English queen, the other works with a bunch of young guys on his latest cinematic exploits. Together reflect the two friends about their lives, loves, aging and final loss of innocent youth. They watch over their missed opportunities, they express feelings of regret and resignation in their final lot.Vooral the movie scene in which Fred atop a hill to the cowbells listens to him sound like a symphony to the ears, is heavenly beautiful displays. In the book this passage is described only very sec. "When looking at the cows, he sits down on a rock. He listens to the playful interplay of sounds: cows, cicadas, bird. Fred then focuses, he closes his eyes. Slowly he starts waving his hand, like a conductor, and then, like magic, stops some cowbells. There remain other, but which no longer produce anarchy sounds and adhere to a melodic sequence. With a new gesture Fred stops in mind more cowbells, there remain only two of which jingling in turn. " Two minute movie, one paltry page in roman.De Youth novel is written based on the screenplay, usually this is just the reverse. The story is a comedy-drama par excellence, written in a very concise writing style and features crystal clear dialogues. This review can in no way be disengaged from the film; should be compared obligate. Youth situated halfway between literature and film script, it is neither fish nor fowl. Paolo Sorrentino manages the book does not in its narrative sharp enough to display or create sufficient depth. Even a reader who has a boundless imagination will not be releasing the movie. Therefore, clearly the following tip: check out the movie, read the book only later (you). This way you can when reading again project onto your retina beautiful footage.</v>
      </c>
    </row>
    <row r="1538" ht="15.75" customHeight="1">
      <c r="A1538" s="1">
        <v>1536.0</v>
      </c>
      <c r="B1538" s="3">
        <v>0.0</v>
      </c>
      <c r="C1538" s="3">
        <v>0.0</v>
      </c>
      <c r="D1538" s="3">
        <v>0.0</v>
      </c>
      <c r="E1538" s="3" t="s">
        <v>1541</v>
      </c>
      <c r="F1538" s="3" t="str">
        <f>IFERROR(__xludf.DUMMYFUNCTION("GOOGLETRANSLATE(E1538,""nl"",""en"")"),"What a disappointment! Or I had too high expectations? The title is totally misleading, because there are only relatively few pages in the book devoted to what the title suggests ...! Apart from the very poignant theme of the Holocaust, I find the book (o"&amp;"r the writer) have some narcissistic traits, perhaps because the book is written in the first person. Occasionally I wanted therefore simply do not read any further, and simply discard the last part - about Ernie, and written in the third form - I found m"&amp;"uch more intrusive short: The book fell against me!")</f>
        <v>What a disappointment! Or I had too high expectations? The title is totally misleading, because there are only relatively few pages in the book devoted to what the title suggests ...! Apart from the very poignant theme of the Holocaust, I find the book (or the writer) have some narcissistic traits, perhaps because the book is written in the first person. Occasionally I wanted therefore simply do not read any further, and simply discard the last part - about Ernie, and written in the third form - I found much more intrusive short: The book fell against me!</v>
      </c>
    </row>
    <row r="1539" ht="15.75" customHeight="1">
      <c r="A1539" s="1">
        <v>1537.0</v>
      </c>
      <c r="B1539" s="3">
        <v>0.0</v>
      </c>
      <c r="C1539" s="3">
        <v>0.0</v>
      </c>
      <c r="D1539" s="3">
        <v>0.0</v>
      </c>
      <c r="E1539" s="3" t="s">
        <v>1542</v>
      </c>
      <c r="F1539" s="3" t="str">
        <f>IFERROR(__xludf.DUMMYFUNCTION("GOOGLETRANSLATE(E1539,""nl"",""en"")"),"I have the whole book read and there were quite strange and just gone raunchy stories between. The story is about a group of people who leave everything for three months to be trapped in an unknown location and that together the story of their writing liv"&amp;"es. The book tells about the events in the house where they locked up and the background stories of the people in the house. One more shocking than the ander.Dit calls the book ""Horror of the 21st Century? I thought it was at first not horror, it was jus"&amp;"t too bizarre for words and rancid. Furthermore, I will not necessarily fit the 21st. I had imagined a very different book when I read this book. However, I wanted to read him like, despite the fact that some stories I could not volgen.Eigenlijk I would n"&amp;"ot recommend this book unless you like really, really out-of-the-box and want to feel after each chapter ""this is just not normal anymore,"" and you shocked a few hours before your tail off.")</f>
        <v>I have the whole book read and there were quite strange and just gone raunchy stories between. The story is about a group of people who leave everything for three months to be trapped in an unknown location and that together the story of their writing lives. The book tells about the events in the house where they locked up and the background stories of the people in the house. One more shocking than the ander.Dit calls the book "Horror of the 21st Century? I thought it was at first not horror, it was just too bizarre for words and rancid. Furthermore, I will not necessarily fit the 21st. I had imagined a very different book when I read this book. However, I wanted to read him like, despite the fact that some stories I could not volgen.Eigenlijk I would not recommend this book unless you like really, really out-of-the-box and want to feel after each chapter "this is just not normal anymore," and you shocked a few hours before your tail off.</v>
      </c>
    </row>
    <row r="1540" ht="15.75" customHeight="1">
      <c r="A1540" s="1">
        <v>1538.0</v>
      </c>
      <c r="B1540" s="3">
        <v>1.0</v>
      </c>
      <c r="C1540" s="3">
        <v>1.0</v>
      </c>
      <c r="D1540" s="3">
        <v>1.0</v>
      </c>
      <c r="E1540" s="3" t="s">
        <v>1543</v>
      </c>
      <c r="F1540" s="3" t="str">
        <f>IFERROR(__xludf.DUMMYFUNCTION("GOOGLETRANSLATE(E1540,""nl"",""en"")"),"Sometimes I'll book against that day I fear I have, because I find it a new one? This was one of those. I bought it in Utrecht for € 6.00. Previously could not resist it. Started reading and read from a jerk. Extremely fascinating, compelling and told hum"&amp;"an.")</f>
        <v>Sometimes I'll book against that day I fear I have, because I find it a new one? This was one of those. I bought it in Utrecht for € 6.00. Previously could not resist it. Started reading and read from a jerk. Extremely fascinating, compelling and told human.</v>
      </c>
    </row>
    <row r="1541" ht="15.75" customHeight="1">
      <c r="A1541" s="1">
        <v>1539.0</v>
      </c>
      <c r="B1541" s="3">
        <v>1.0</v>
      </c>
      <c r="C1541" s="3">
        <v>1.0</v>
      </c>
      <c r="D1541" s="3">
        <v>1.0</v>
      </c>
      <c r="E1541" s="3" t="s">
        <v>1544</v>
      </c>
      <c r="F1541" s="3" t="str">
        <f>IFERROR(__xludf.DUMMYFUNCTION("GOOGLETRANSLATE(E1541,""nl"",""en"")"),"Death trap - Olga Hoekstra Part 1 of the Saxon castle-serie.Dit book is the first thriller of Olga Hoekstra.Het whole story takes place in the small town Saksenburcht.Nadat two accidents have happened in a short time on the DeRuijterweg, poorly maintained"&amp;" road where many complaints about his, detective Thomas DeLohr on this matter gezet.Door these accidents go the thoughts of DeLohr back in time, to what he has experienced. He tries it on himself to zetten.Fleur Benedictius a beginning journalist and come"&amp;"s from a very famous advokatenfamilie.Zij would love to be put on this case and as a very good first message come in the Courant. But her boss tries to keep her this. Without his knowledge Fleur still keeps an eye on everything and everywhere trying to be"&amp;" aware it is blijven.Hierdoor Detective DeLohr in contact.Ook this acquaintance Thomas DeLohr is the investigation back to the past gebracht.Tijdens prove the ' accidents ""will no accidents to be moorden.Er happen but also brings all kinds of things that"&amp;" a lot of tension in the verhaal.Het book written in a very smooth and pleasant way and if you also have started reading once, then you will constantly further lezen.Het is also a very good and strong debut of Olga Hoekstra.Hannie Snels")</f>
        <v>Death trap - Olga Hoekstra Part 1 of the Saxon castle-serie.Dit book is the first thriller of Olga Hoekstra.Het whole story takes place in the small town Saksenburcht.Nadat two accidents have happened in a short time on the DeRuijterweg, poorly maintained road where many complaints about his, detective Thomas DeLohr on this matter gezet.Door these accidents go the thoughts of DeLohr back in time, to what he has experienced. He tries it on himself to zetten.Fleur Benedictius a beginning journalist and comes from a very famous advokatenfamilie.Zij would love to be put on this case and as a very good first message come in the Courant. But her boss tries to keep her this. Without his knowledge Fleur still keeps an eye on everything and everywhere trying to be aware it is blijven.Hierdoor Detective DeLohr in contact.Ook this acquaintance Thomas DeLohr is the investigation back to the past gebracht.Tijdens prove the ' accidents "will no accidents to be moorden.Er happen but also brings all kinds of things that a lot of tension in the verhaal.Het book written in a very smooth and pleasant way and if you also have started reading once, then you will constantly further lezen.Het is also a very good and strong debut of Olga Hoekstra.Hannie Snels</v>
      </c>
    </row>
    <row r="1542" ht="15.75" customHeight="1">
      <c r="A1542" s="1">
        <v>1540.0</v>
      </c>
      <c r="B1542" s="3">
        <v>1.0</v>
      </c>
      <c r="C1542" s="3">
        <v>0.0</v>
      </c>
      <c r="D1542" s="3">
        <v>1.0</v>
      </c>
      <c r="E1542" s="3" t="s">
        <v>1545</v>
      </c>
      <c r="F1542" s="3" t="str">
        <f>IFERROR(__xludf.DUMMYFUNCTION("GOOGLETRANSLATE(E1542,""nl"",""en"")"),"Jan. nine, according to himself ""nothing special"". (I'm so ordinary. So just, you would not believe. So I just want to scream.) His family all does have something special. His sister is much smarter and his younger brother is an attention grabber and a "&amp;"crybaby. His parents both have something that sets them apart. John is looking for a way to be more seen and to be somewhere in particular. There's a quest that Jan will sort out with his girlfriend Nina which could make him special. Several records from "&amp;"the Guinness Book of Records are reviewed. He thinks sequentially after the longest essay and the most crooked tower blocks, but that's a bit boring finds his girlfriend. At the end there will be a solution to his problem. This outcome is a bit predictabl"&amp;"e, but positief.Een nice dry comical story with funny discoveries. This is because the narrative tone and funny drawings. These are simple and even add an extra accent to the text. The book is fun to read, but also gives the feeling that there really hitc"&amp;"hed on the success of the Diary of a Wimpy Kid by Jeff Kinney hype. The search had been able to do little shorter and was occasionally a bit gezocht.Ik called Jan and I'm nothing special was written by Kathleen Vereecken. Besides writer she is also a free"&amp;"lance journalist for, among other standard. She writes books for adults and kinderen.Eva Mouton made the drawings. Besides her work as an illustrator, she started a shop with gadgets which own designs in 2010 and drawings of staan.Kinderen will have fun w"&amp;"ith the book around 8-9 years. Also accessible readers a book they will read with pleasure. If voorleesboek also appealing.")</f>
        <v>Jan. nine, according to himself "nothing special". (I'm so ordinary. So just, you would not believe. So I just want to scream.) His family all does have something special. His sister is much smarter and his younger brother is an attention grabber and a crybaby. His parents both have something that sets them apart. John is looking for a way to be more seen and to be somewhere in particular. There's a quest that Jan will sort out with his girlfriend Nina which could make him special. Several records from the Guinness Book of Records are reviewed. He thinks sequentially after the longest essay and the most crooked tower blocks, but that's a bit boring finds his girlfriend. At the end there will be a solution to his problem. This outcome is a bit predictable, but positief.Een nice dry comical story with funny discoveries. This is because the narrative tone and funny drawings. These are simple and even add an extra accent to the text. The book is fun to read, but also gives the feeling that there really hitched on the success of the Diary of a Wimpy Kid by Jeff Kinney hype. The search had been able to do little shorter and was occasionally a bit gezocht.Ik called Jan and I'm nothing special was written by Kathleen Vereecken. Besides writer she is also a freelance journalist for, among other standard. She writes books for adults and kinderen.Eva Mouton made the drawings. Besides her work as an illustrator, she started a shop with gadgets which own designs in 2010 and drawings of staan.Kinderen will have fun with the book around 8-9 years. Also accessible readers a book they will read with pleasure. If voorleesboek also appealing.</v>
      </c>
    </row>
    <row r="1543" ht="15.75" customHeight="1">
      <c r="A1543" s="1">
        <v>1541.0</v>
      </c>
      <c r="B1543" s="3">
        <v>1.0</v>
      </c>
      <c r="C1543" s="3">
        <v>1.0</v>
      </c>
      <c r="D1543" s="3">
        <v>1.0</v>
      </c>
      <c r="E1543" s="3" t="s">
        <v>1546</v>
      </c>
      <c r="F1543" s="3" t="str">
        <f>IFERROR(__xludf.DUMMYFUNCTION("GOOGLETRANSLATE(E1543,""nl"",""en"")"),"A book that probably lingers in memory, despite the difficult struggle through the many, printed in small letters pages. It was not a reading, you read just as quickly, especially with the names I had a hard time in the beginning. All children in the regi"&amp;"on, the Chinese countryside, were named after body parts: hands, heart, brow, nose, followed by the surname. In addition, anyone got one or more nicknames. The names swirled over the pages and especially in the beginning it was not easy as everyone goes o"&amp;"ut to houden.Het story together about Aunt: gynecologist, who assists at the birth of every child in the region. There are many, because the farms is much need many helping hands. So children. Everyone is grateful provides Aunt for the help. But then just"&amp;"ifies the Communist Party's one child commandment: every woman should take only one child, other babies are aborted and still get the illegal babies are heavy fines. The men are sterilized in large numbers. Aunt and her help Leeuwtje work diligently with "&amp;"the execution of this policy, and the appreciation experienced aunt, turns into hatred and afkeer.Haar cousin wrote a play about her, encouraged by someone to whom he wrote letters to his progress. The final play was the final chapter of the Chinese socie"&amp;"ty boek.De described masterfully. The habits, the legends, the dilemma's.Om long to think about it.")</f>
        <v>A book that probably lingers in memory, despite the difficult struggle through the many, printed in small letters pages. It was not a reading, you read just as quickly, especially with the names I had a hard time in the beginning. All children in the region, the Chinese countryside, were named after body parts: hands, heart, brow, nose, followed by the surname. In addition, anyone got one or more nicknames. The names swirled over the pages and especially in the beginning it was not easy as everyone goes out to houden.Het story together about Aunt: gynecologist, who assists at the birth of every child in the region. There are many, because the farms is much need many helping hands. So children. Everyone is grateful provides Aunt for the help. But then justifies the Communist Party's one child commandment: every woman should take only one child, other babies are aborted and still get the illegal babies are heavy fines. The men are sterilized in large numbers. Aunt and her help Leeuwtje work diligently with the execution of this policy, and the appreciation experienced aunt, turns into hatred and afkeer.Haar cousin wrote a play about her, encouraged by someone to whom he wrote letters to his progress. The final play was the final chapter of the Chinese society boek.De described masterfully. The habits, the legends, the dilemma's.Om long to think about it.</v>
      </c>
    </row>
    <row r="1544" ht="15.75" customHeight="1">
      <c r="A1544" s="1">
        <v>1542.0</v>
      </c>
      <c r="B1544" s="3">
        <v>1.0</v>
      </c>
      <c r="C1544" s="3">
        <v>1.0</v>
      </c>
      <c r="D1544" s="3">
        <v>1.0</v>
      </c>
      <c r="E1544" s="3" t="s">
        <v>1547</v>
      </c>
      <c r="F1544" s="3" t="str">
        <f>IFERROR(__xludf.DUMMYFUNCTION("GOOGLETRANSLATE(E1544,""nl"",""en"")"),"Top!")</f>
        <v>Top!</v>
      </c>
    </row>
    <row r="1545" ht="15.75" customHeight="1">
      <c r="A1545" s="1">
        <v>1543.0</v>
      </c>
      <c r="B1545" s="3">
        <v>1.0</v>
      </c>
      <c r="C1545" s="3">
        <v>0.0</v>
      </c>
      <c r="D1545" s="3">
        <v>1.0</v>
      </c>
      <c r="E1545" s="3" t="s">
        <v>1548</v>
      </c>
      <c r="F1545" s="3" t="str">
        <f>IFERROR(__xludf.DUMMYFUNCTION("GOOGLETRANSLATE(E1545,""nl"",""en"")"),"Vox, the debut of Christina Dalcher surfs along on the wave of feminist dystopian novels knows the popularity of the television series The Handmaid's Tale (based on the novel by Margaret Atwood 1985) new heights. Although there are similarities between th"&amp;"e two books, Dalcher differs sufficiently from Atwoods novel off to vertellen.Vox own story is set in an America where women muzzled through life. From childhood is a counter them - been commercially marketed as a bracelet in different colors - tied aroun"&amp;"d the wrist. The absurdity scrupulously every word in that their carrier pronounce and hunts for exceeding the daily 100-word limit an increasingly painful electric shock through the body. To ensure that women are not going to sign language or written lan"&amp;"guage are notebooks, paper, pens ... their environment replaced by ruthless camera's.Door the strong beginning of the novel believe you immediately in this terrible reality. Jean and her daughter Sonia undergo joint supper in silence while her sons and hu"&amp;"sband noisy and extensively discuss their day. Because the story is brought from a first-person narrator is happening harder inside. You feel the powerlessness and injustice, and understands the smoldering hatred of the family members are allowed to speak"&amp;". Jean question whether it would be easier if men would also be obliged to remain silent. Would she her fate easier to bear if it were a shared punishment, if not jealousy could sneak in? The destruction of trust with the people they should love the most "&amp;"is perhaps what the first pages so pervasive maken.Door flashbacks Dalcher demonstrates how Jean her life as a successful scientist had to exchange a wordless life in the kitchen. Especially the difference with Sonia, who has never known otherwise, shows "&amp;"the system of oppression of women. The most distressing is the sincere joy of Sonia who wins an ice cream at school that day because she has the least said the whole class - its counter stands that night on three. But also more subtle interventions show h"&amp;"ow power is gradually being redistributed: women have no passports anymore, the mail may not read, can not agree with each other, just get another economist school subjects ... That Dalcher also pays attention to the men who are not happy these developmen"&amp;"ts also makes the story genuanceerd.Hoewel the book is a page turner right, sneaking some rookie mistakes in the story. So Dalcher does much of her way to explain everything in detail from a reader: the foreword indicating how to interpret the book to exp"&amp;"lain common medical abbreviations and MRI (which appears to stand for magnetic resonance image - information that all irrelevant). The extramarital affair of Jean detracts from the plot, which was strong enough to stand up to no sentimental additions. As "&amp;"the relationship gets more attention slips the plot in the second part of the novel down to a Hollywood-style action thriller that carefully built credibility of the first part completely destroyed doet.Aan end remains little of the original story intact."&amp;" What remains is action to the action which the underlying themes completely into the background slide. When after a staggering second part follows a disappointing end, you can only speak even of a missed opportunity.")</f>
        <v>Vox, the debut of Christina Dalcher surfs along on the wave of feminist dystopian novels knows the popularity of the television series The Handmaid's Tale (based on the novel by Margaret Atwood 1985) new heights. Although there are similarities between the two books, Dalcher differs sufficiently from Atwoods novel off to vertellen.Vox own story is set in an America where women muzzled through life. From childhood is a counter them - been commercially marketed as a bracelet in different colors - tied around the wrist. The absurdity scrupulously every word in that their carrier pronounce and hunts for exceeding the daily 100-word limit an increasingly painful electric shock through the body. To ensure that women are not going to sign language or written language are notebooks, paper, pens ... their environment replaced by ruthless camera's.Door the strong beginning of the novel believe you immediately in this terrible reality. Jean and her daughter Sonia undergo joint supper in silence while her sons and husband noisy and extensively discuss their day. Because the story is brought from a first-person narrator is happening harder inside. You feel the powerlessness and injustice, and understands the smoldering hatred of the family members are allowed to speak. Jean question whether it would be easier if men would also be obliged to remain silent. Would she her fate easier to bear if it were a shared punishment, if not jealousy could sneak in? The destruction of trust with the people they should love the most is perhaps what the first pages so pervasive maken.Door flashbacks Dalcher demonstrates how Jean her life as a successful scientist had to exchange a wordless life in the kitchen. Especially the difference with Sonia, who has never known otherwise, shows the system of oppression of women. The most distressing is the sincere joy of Sonia who wins an ice cream at school that day because she has the least said the whole class - its counter stands that night on three. But also more subtle interventions show how power is gradually being redistributed: women have no passports anymore, the mail may not read, can not agree with each other, just get another economist school subjects ... That Dalcher also pays attention to the men who are not happy these developments also makes the story genuanceerd.Hoewel the book is a page turner right, sneaking some rookie mistakes in the story. So Dalcher does much of her way to explain everything in detail from a reader: the foreword indicating how to interpret the book to explain common medical abbreviations and MRI (which appears to stand for magnetic resonance image - information that all irrelevant). The extramarital affair of Jean detracts from the plot, which was strong enough to stand up to no sentimental additions. As the relationship gets more attention slips the plot in the second part of the novel down to a Hollywood-style action thriller that carefully built credibility of the first part completely destroyed doet.Aan end remains little of the original story intact. What remains is action to the action which the underlying themes completely into the background slide. When after a staggering second part follows a disappointing end, you can only speak even of a missed opportunity.</v>
      </c>
    </row>
    <row r="1546" ht="15.75" customHeight="1">
      <c r="A1546" s="1">
        <v>1544.0</v>
      </c>
      <c r="B1546" s="3">
        <v>0.0</v>
      </c>
      <c r="C1546" s="3">
        <v>0.0</v>
      </c>
      <c r="D1546" s="3">
        <v>0.0</v>
      </c>
      <c r="E1546" s="3" t="s">
        <v>1549</v>
      </c>
      <c r="F1546" s="3" t="str">
        <f>IFERROR(__xludf.DUMMYFUNCTION("GOOGLETRANSLATE(E1546,""nl"",""en"")"),"I can not write the story because I do not yet uitgdlezen heb.Ik have Souls and The Shadow of the night read sequentially. The xuurde long against that part 3 came out, I can not get into the story do not know who is who is.Het book provisionally since it"&amp;"s launch on the side, perhaps first nig once part 1 and 2 read and immediately after section 3.")</f>
        <v>I can not write the story because I do not yet uitgdlezen heb.Ik have Souls and The Shadow of the night read sequentially. The xuurde long against that part 3 came out, I can not get into the story do not know who is who is.Het book provisionally since its launch on the side, perhaps first nig once part 1 and 2 read and immediately after section 3.</v>
      </c>
    </row>
    <row r="1547" ht="15.75" customHeight="1">
      <c r="A1547" s="1">
        <v>1545.0</v>
      </c>
      <c r="B1547" s="3">
        <v>0.0</v>
      </c>
      <c r="C1547" s="3">
        <v>0.0</v>
      </c>
      <c r="D1547" s="3">
        <v>0.0</v>
      </c>
      <c r="E1547" s="3" t="s">
        <v>1550</v>
      </c>
      <c r="F1547" s="3" t="str">
        <f>IFERROR(__xludf.DUMMYFUNCTION("GOOGLETRANSLATE(E1547,""nl"",""en"")"),"Since his 2005 debut with Stone Cold, Stuart MacBride has rapidly made a name as a writer of right-to-right-to novels Sergeant Logan McRae in the lead and the uncanny Aberdeen as a city of crime. No psychology or other literaria; books MacBride hundred pe"&amp;"rcent pure whodunnits and it it not always equally gentle shape. Mo Hayder may have the name, but the blood-sweat-and-tears genre she has now surely outclassed by Stuart MacBride. That certainly applies to his laatstverschenen book, bearing the revealing "&amp;"title Slaughterhouse. For readers who may call on the developed no aptitude for any kind of sadism over the years, it will be difficult sincerity of this book genieten.Ik wonder if you have a serious crime novel Slaughterhouse; rather it is a soap opera. "&amp;"In a soap, reality is invariably approached with a wink. Everything is just a little too; exaggeration is one of the most important stylistic devices. As if the scriptwriter you constantly want to warn: Dear viewers, what you see might seem real, but it i"&amp;"s not though so it is with this fourth novel by Stuart MacBride.. The exaggeration is mainly in the unspeakable cruelty of the serial killer who McRae and his colleagues hunt. The man the Meat Master is called and you take it from me: that name he does al"&amp;"l honor! But the characters lack sufficient credibility. Inspector Insch example, Logan McRae's superior, the book continues with a bright red head screaming, and also between the other characters is just a normal conversation for.The story given is quite"&amp;" simple: in the second half of the eighties sow serial killer death and destruction, and a lot of fear in the streets of Aberdeen, where wind and rain always prevail seem to struggle. Because the man cuts his victims into pieces and their body parts secre"&amp;"tly offered as meat consumption, it is called the Meat Master. That acts of violence will end when the police one Ken Wiseman arrested as prime suspect. Wiseman confesses and gets life, but eleven years later set free for good behavior. Ten year there see"&amp;"m to find again processed into meat consumption. The Meat Master has his old job have clearly opgepakt.Je again the reader the necessary drive and need a strong stomach to watch the moment when Wiseman is repacked. But, as befits a good crime novel, you'r"&amp;"e not sure whether the murders are solved too. Indeed, there is so more and more of the same. Big question: Is Wiseman is or is not the Meat Master. The final denouement I did not see coming honestly. That will be pretty again done.The will be clear that "&amp;"Stuart MacBride has disappointed me. With his earlier books he really captivated me, but in Slaughterhouse is his trademark operated incorrectly. That works especially alienation in hand. The story nor characters also have me a moment won over and that yo"&amp;"u can for a writer to mention a mortal sin. To conclude this discussion in style.")</f>
        <v>Since his 2005 debut with Stone Cold, Stuart MacBride has rapidly made a name as a writer of right-to-right-to novels Sergeant Logan McRae in the lead and the uncanny Aberdeen as a city of crime. No psychology or other literaria; books MacBride hundred percent pure whodunnits and it it not always equally gentle shape. Mo Hayder may have the name, but the blood-sweat-and-tears genre she has now surely outclassed by Stuart MacBride. That certainly applies to his laatstverschenen book, bearing the revealing title Slaughterhouse. For readers who may call on the developed no aptitude for any kind of sadism over the years, it will be difficult sincerity of this book genieten.Ik wonder if you have a serious crime novel Slaughterhouse; rather it is a soap opera. In a soap, reality is invariably approached with a wink. Everything is just a little too; exaggeration is one of the most important stylistic devices. As if the scriptwriter you constantly want to warn: Dear viewers, what you see might seem real, but it is not though so it is with this fourth novel by Stuart MacBride.. The exaggeration is mainly in the unspeakable cruelty of the serial killer who McRae and his colleagues hunt. The man the Meat Master is called and you take it from me: that name he does all honor! But the characters lack sufficient credibility. Inspector Insch example, Logan McRae's superior, the book continues with a bright red head screaming, and also between the other characters is just a normal conversation for.The story given is quite simple: in the second half of the eighties sow serial killer death and destruction, and a lot of fear in the streets of Aberdeen, where wind and rain always prevail seem to struggle. Because the man cuts his victims into pieces and their body parts secretly offered as meat consumption, it is called the Meat Master. That acts of violence will end when the police one Ken Wiseman arrested as prime suspect. Wiseman confesses and gets life, but eleven years later set free for good behavior. Ten year there seem to find again processed into meat consumption. The Meat Master has his old job have clearly opgepakt.Je again the reader the necessary drive and need a strong stomach to watch the moment when Wiseman is repacked. But, as befits a good crime novel, you're not sure whether the murders are solved too. Indeed, there is so more and more of the same. Big question: Is Wiseman is or is not the Meat Master. The final denouement I did not see coming honestly. That will be pretty again done.The will be clear that Stuart MacBride has disappointed me. With his earlier books he really captivated me, but in Slaughterhouse is his trademark operated incorrectly. That works especially alienation in hand. The story nor characters also have me a moment won over and that you can for a writer to mention a mortal sin. To conclude this discussion in style.</v>
      </c>
    </row>
    <row r="1548" ht="15.75" customHeight="1">
      <c r="A1548" s="1">
        <v>1546.0</v>
      </c>
      <c r="B1548" s="3">
        <v>0.0</v>
      </c>
      <c r="C1548" s="3">
        <v>1.0</v>
      </c>
      <c r="D1548" s="3">
        <v>1.0</v>
      </c>
      <c r="E1548" s="3" t="s">
        <v>1551</v>
      </c>
      <c r="F1548" s="3" t="str">
        <f>IFERROR(__xludf.DUMMYFUNCTION("GOOGLETRANSLATE(E1548,""nl"",""en"")"),"Windsor Horne Lockwood III, known as Win, receives an anonymous email sending him immediately to London. As his nephew Rhys would be identified ten years ago America was abducted at age six. Once he finds Patrick, the boyfriend of his nephew, who at the s"&amp;"ame time was kidnapped with him. Patrick flight for Win can speak to him. A missed opportunity, because Patrick is the only one who can tell him where Rhys was. Win decides the help of his good friend Myron Bolitar in calling for Patrick to vinden.Ja, Myr"&amp;"on Bolitar and Win are back to home after an absence of five years and several standalones Harlan Coben. Well, bowled Myron was not. He had guest appearances in the young adult series that Coben started about Mickey Bolitar, the sixteen-year basketball in"&amp;"come nephew of Myron. Conversely Mickey has a guest appearance in Home. For example, the circle is again rond.Voor the loyal is to house a party of recognition. Besides Myron and Win also pass veterans as Myrons assistant Esperanza and Big Cindy again pro"&amp;"minently discussed. It's almost a shame that there are no illustrations in the book, because now imagine the reader must himself make of how significant Cindy in a tight purple Batgirl outfit eruitziet.Coben knows as usual dry humor mixed with the tension"&amp;" , both of which supplement each other instead of to be mutually exclusive. Dry humor which is the shield that protects Byron himself from the outside world, making him at the same time get something drab. You get the reader not a picture of what moves hi"&amp;"m, while the series it is all about him. Win that matter, is a much more interesting character. He is a dandy, adorns women on the assembly line to leave them after one night and managed various martial arts. Perhaps Coben realizes the colorful Win offers"&amp;" more possibilities. He leaves at least some passages by Win in the I-form vertellen.De recommendations on the front of the book speak for themselves. 'King of the plot twists ""says Telegraph and' One of his best endings' according to The Huffington Post"&amp;". If you take it literally, then you start with too high expectations on the book. Coben has devised a good plot for Home, but this is no different constructing the plots other top authors. The same applies to how Coben story late finish. In that end of w"&amp;"hich is equal lifted a tip of the shroud with respect to the private lives of the characters. The question is what Coben there will participate in a subsequent section. And again or five years overdue.")</f>
        <v>Windsor Horne Lockwood III, known as Win, receives an anonymous email sending him immediately to London. As his nephew Rhys would be identified ten years ago America was abducted at age six. Once he finds Patrick, the boyfriend of his nephew, who at the same time was kidnapped with him. Patrick flight for Win can speak to him. A missed opportunity, because Patrick is the only one who can tell him where Rhys was. Win decides the help of his good friend Myron Bolitar in calling for Patrick to vinden.Ja, Myron Bolitar and Win are back to home after an absence of five years and several standalones Harlan Coben. Well, bowled Myron was not. He had guest appearances in the young adult series that Coben started about Mickey Bolitar, the sixteen-year basketball income nephew of Myron. Conversely Mickey has a guest appearance in Home. For example, the circle is again rond.Voor the loyal is to house a party of recognition. Besides Myron and Win also pass veterans as Myrons assistant Esperanza and Big Cindy again prominently discussed. It's almost a shame that there are no illustrations in the book, because now imagine the reader must himself make of how significant Cindy in a tight purple Batgirl outfit eruitziet.Coben knows as usual dry humor mixed with the tension , both of which supplement each other instead of to be mutually exclusive. Dry humor which is the shield that protects Byron himself from the outside world, making him at the same time get something drab. You get the reader not a picture of what moves him, while the series it is all about him. Win that matter, is a much more interesting character. He is a dandy, adorns women on the assembly line to leave them after one night and managed various martial arts. Perhaps Coben realizes the colorful Win offers more possibilities. He leaves at least some passages by Win in the I-form vertellen.De recommendations on the front of the book speak for themselves. 'King of the plot twists "says Telegraph and' One of his best endings' according to The Huffington Post. If you take it literally, then you start with too high expectations on the book. Coben has devised a good plot for Home, but this is no different constructing the plots other top authors. The same applies to how Coben story late finish. In that end of which is equal lifted a tip of the shroud with respect to the private lives of the characters. The question is what Coben there will participate in a subsequent section. And again or five years overdue.</v>
      </c>
    </row>
    <row r="1549" ht="15.75" customHeight="1">
      <c r="A1549" s="1">
        <v>1547.0</v>
      </c>
      <c r="B1549" s="3">
        <v>0.0</v>
      </c>
      <c r="C1549" s="3">
        <v>0.0</v>
      </c>
      <c r="D1549" s="3">
        <v>0.0</v>
      </c>
      <c r="E1549" s="3" t="s">
        <v>1552</v>
      </c>
      <c r="F1549" s="3" t="str">
        <f>IFERROR(__xludf.DUMMYFUNCTION("GOOGLETRANSLATE(E1549,""nl"",""en"")"),"In 1939, disaster strikes: put because of the war, the 13-year-old Lisa Becker is transported to England. She ends up with foster parents in London and must look to adapt to a new language and a new country. Then the war comes very close and the Blitz beg"&amp;"ins. Lisa injured and lost her memory. Again they need to survive in an unfamiliar situation. Succeed her? And she sees her beloved family ever again? ""The girl without a name is a story that potentially poignant, emotional and moving is. How should inde"&amp;"ed be to a little girl said to be transported away from your family, to a country where you do not speak the language? Lisa's situation is more or less similar to the many refugees today. How to save yourself in some other country? In Lisa's case, that co"&amp;"untry still at war. That makes it quite suffocating. And then she gets too lost her memory - how your extra Yet Diney Costeloe makes the potential 'The girl with no name ""is not it?. In fact, she Lisa's story so poorly developed that it can stand against"&amp;". So Costeloe able to start dwell on the wrong events. Small things to be worked out over five pages where events are important or depth may only be worked out shortly, including (actually emotional) end. It seems like Costeloe has creëren.De childishly s"&amp;"imple writing style will not wear it in depth. Use short sentences and simple words feel like this book is written for a teenager. One that needs explanations about each step Lisa or a different character sets. It does not help that Costeloe uses multiple"&amp;" characters and many perspectives. She jumps effortlessly from one to the other, and the reader needs without any kind of consistency but follow. These jumps ensures that no character is worked out really, not even Lisa. Her appearance, her personality, w"&amp;"hat she feels and thinks; everything stays on the surface. Although she earned in her young life so much going through, do not you come closer haar.Dit story definitely had a better effect. However, ""The girl with no name"" is a nice book for anyone who "&amp;"can live with a simple writing style and least developed characters. Because the story itself is just beautiful and moving.")</f>
        <v>In 1939, disaster strikes: put because of the war, the 13-year-old Lisa Becker is transported to England. She ends up with foster parents in London and must look to adapt to a new language and a new country. Then the war comes very close and the Blitz begins. Lisa injured and lost her memory. Again they need to survive in an unfamiliar situation. Succeed her? And she sees her beloved family ever again? "The girl without a name is a story that potentially poignant, emotional and moving is. How should indeed be to a little girl said to be transported away from your family, to a country where you do not speak the language? Lisa's situation is more or less similar to the many refugees today. How to save yourself in some other country? In Lisa's case, that country still at war. That makes it quite suffocating. And then she gets too lost her memory - how your extra Yet Diney Costeloe makes the potential 'The girl with no name "is not it?. In fact, she Lisa's story so poorly developed that it can stand against. So Costeloe able to start dwell on the wrong events. Small things to be worked out over five pages where events are important or depth may only be worked out shortly, including (actually emotional) end. It seems like Costeloe has creëren.De childishly simple writing style will not wear it in depth. Use short sentences and simple words feel like this book is written for a teenager. One that needs explanations about each step Lisa or a different character sets. It does not help that Costeloe uses multiple characters and many perspectives. She jumps effortlessly from one to the other, and the reader needs without any kind of consistency but follow. These jumps ensures that no character is worked out really, not even Lisa. Her appearance, her personality, what she feels and thinks; everything stays on the surface. Although she earned in her young life so much going through, do not you come closer haar.Dit story definitely had a better effect. However, "The girl with no name" is a nice book for anyone who can live with a simple writing style and least developed characters. Because the story itself is just beautiful and moving.</v>
      </c>
    </row>
    <row r="1550" ht="15.75" customHeight="1">
      <c r="A1550" s="1">
        <v>1548.0</v>
      </c>
      <c r="B1550" s="3">
        <v>1.0</v>
      </c>
      <c r="C1550" s="3">
        <v>0.0</v>
      </c>
      <c r="D1550" s="3">
        <v>1.0</v>
      </c>
      <c r="E1550" s="3" t="s">
        <v>1553</v>
      </c>
      <c r="F1550" s="3" t="str">
        <f>IFERROR(__xludf.DUMMYFUNCTION("GOOGLETRANSLATE(E1550,""nl"",""en"")"),"kicked out of the house. An empty wallet. A special character of rebellious tendencies. Desperate for freedom. A lot of guts. Roxy is in the right place at the right time when it is scouted. She is brought into contact with Miss Brittany taking the gamble"&amp;" derailed but stunning Roxy to transform into a full escort girl. Her million company that operates in secrecy brings the richest men in touch with the most beautiful girls. Her girls. During the intensive training to become a real-girl to Brittany, flour"&amp;"ishes Roxy completely. From one day to another, they live the most luxurious life style and is surrounded by the most successful men. As everything seems to go her for the wind, true happiness do not find them. The well-paid job in anticipation they know "&amp;"sometimes forget about her parents and sister until her sister Emmie seeks contact. Roxy's story is part of the roxy-series, in which the story is a two-section with Abandoned Zusje that takes place at the same time, but this is told by sister Emmie. Desp"&amp;"ite these closely related stories Roxy's story is a standalone book. As a good series should do generates the second and final part of the Roxy series curiosity to the first part. Ghost Writer Andrew Neiderman wrote after the death of Virgina Andrews her "&amp;"ideas, including the Roxy series. For years she wrote mainly series and that Neiderman able to continue. Neiderman made a nice effort to ideas from Andrews to work and to life, which makes her success lives on after her death. Andrews is known for its sur"&amp;"prising perspectives on family dramas and that is the shadow subject of this story. If we follow Roxy during her training to escort lady knows them in a refreshing way to another way of thinking to take them and let her old self slowly evaporate. This may"&amp;" be a relief for the reader, because the rebellious behavior of Roxy difficult to follow, and it is difficult to bring sympathy for the main character in the beginning of the story. However, this has a reinforcing effect on the appreciation of the reader "&amp;"later it will have as Roxy emerged as a multicolored butterfly. These changes Roxy seem very easy to go down, because the smooth and lightly written. However, the training covers than expected a larger part of the story. The expectation is aroused because"&amp;" they quickly escort will work, but then an unexpected turn following which raises the voltage rapidly. The denouement is unraveled at breakneck speed, which is a shame for the quality of the story. This also keeps the tension hanging shorter than hoped. "&amp;"The structure of the book makes Roxy's story for most disappointments. There is no 'tension until the last page, ""and the plot is underused, but despite the comfortable reading off a Doktersroman net. Andrews knows unusual subjects in a respectful way to"&amp;" describe young people and so to get acquainted with the unusual. The work of an escort is marketed as an honorable and exciting job, but also the inner struggle of Roxy is also engaging way overexposed. she will continue her life as an escort or return t"&amp;"o her family?")</f>
        <v>kicked out of the house. An empty wallet. A special character of rebellious tendencies. Desperate for freedom. A lot of guts. Roxy is in the right place at the right time when it is scouted. She is brought into contact with Miss Brittany taking the gamble derailed but stunning Roxy to transform into a full escort girl. Her million company that operates in secrecy brings the richest men in touch with the most beautiful girls. Her girls. During the intensive training to become a real-girl to Brittany, flourishes Roxy completely. From one day to another, they live the most luxurious life style and is surrounded by the most successful men. As everything seems to go her for the wind, true happiness do not find them. The well-paid job in anticipation they know sometimes forget about her parents and sister until her sister Emmie seeks contact. Roxy's story is part of the roxy-series, in which the story is a two-section with Abandoned Zusje that takes place at the same time, but this is told by sister Emmie. Despite these closely related stories Roxy's story is a standalone book. As a good series should do generates the second and final part of the Roxy series curiosity to the first part. Ghost Writer Andrew Neiderman wrote after the death of Virgina Andrews her ideas, including the Roxy series. For years she wrote mainly series and that Neiderman able to continue. Neiderman made a nice effort to ideas from Andrews to work and to life, which makes her success lives on after her death. Andrews is known for its surprising perspectives on family dramas and that is the shadow subject of this story. If we follow Roxy during her training to escort lady knows them in a refreshing way to another way of thinking to take them and let her old self slowly evaporate. This may be a relief for the reader, because the rebellious behavior of Roxy difficult to follow, and it is difficult to bring sympathy for the main character in the beginning of the story. However, this has a reinforcing effect on the appreciation of the reader later it will have as Roxy emerged as a multicolored butterfly. These changes Roxy seem very easy to go down, because the smooth and lightly written. However, the training covers than expected a larger part of the story. The expectation is aroused because they quickly escort will work, but then an unexpected turn following which raises the voltage rapidly. The denouement is unraveled at breakneck speed, which is a shame for the quality of the story. This also keeps the tension hanging shorter than hoped. The structure of the book makes Roxy's story for most disappointments. There is no 'tension until the last page, "and the plot is underused, but despite the comfortable reading off a Doktersroman net. Andrews knows unusual subjects in a respectful way to describe young people and so to get acquainted with the unusual. The work of an escort is marketed as an honorable and exciting job, but also the inner struggle of Roxy is also engaging way overexposed. she will continue her life as an escort or return to her family?</v>
      </c>
    </row>
    <row r="1551" ht="15.75" customHeight="1">
      <c r="A1551" s="1">
        <v>1549.0</v>
      </c>
      <c r="B1551" s="3">
        <v>0.0</v>
      </c>
      <c r="C1551" s="3">
        <v>0.0</v>
      </c>
      <c r="D1551" s="3">
        <v>0.0</v>
      </c>
      <c r="E1551" s="3" t="s">
        <v>1554</v>
      </c>
      <c r="F1551" s="3" t="str">
        <f>IFERROR(__xludf.DUMMYFUNCTION("GOOGLETRANSLATE(E1551,""nl"",""en"")"),"An exotic destination location for a thriller always creates a summery feel while reading. It is up to the author to nevertheless make sure that we tremble in our chair and this is no easy task, also appears in 'Bali'.Joris and Cita's daughter Evi is miss"&amp;"ing. She lived in Bali, but there is already a few days untraceable. Cita travels to the island to look for her daughter, which she is estranged. Bali arrived raided her memories of the past and during her quest for Evi they must fight their inner fears. "&amp;"What happened with Evi and Cita will find her alive? There are several on the island because young people found dead last tijd.Tijdens reading ""Bali"" you actually get quite a good image of the island. If you're there not been, there are plenty of those "&amp;"descriptions you definitely bring in the right atmosphere. That is the big selling point of this book. The interweaving of the story with what culture.The reading this book is very smooth. This is due to a combination of the writing style and the plot. Th"&amp;"e writing style is one with little complicated sentences and that makes you fly over the pages. The story itself is very easy to follow. The characters are clearly distinguishable from each other and even though this is an interesting data, and let you th"&amp;"e reader a little 'hungry for more' behind. In addition, the plot is set in the beginning it well, but the settlement then suddenly goes very fast. After slamming the book is mainly a disappointed feeling prevails. A well-conceived plot, but there was muc"&amp;"h more gezeten.'Bali 'is ideal for reading on a summer day in the garden or by the pool. If you brains are likely to be roasted by the sun manages surely have to read this book with great pleasure. For real thrillerfan will be too light this book.")</f>
        <v>An exotic destination location for a thriller always creates a summery feel while reading. It is up to the author to nevertheless make sure that we tremble in our chair and this is no easy task, also appears in 'Bali'.Joris and Cita's daughter Evi is missing. She lived in Bali, but there is already a few days untraceable. Cita travels to the island to look for her daughter, which she is estranged. Bali arrived raided her memories of the past and during her quest for Evi they must fight their inner fears. What happened with Evi and Cita will find her alive? There are several on the island because young people found dead last tijd.Tijdens reading "Bali" you actually get quite a good image of the island. If you're there not been, there are plenty of those descriptions you definitely bring in the right atmosphere. That is the big selling point of this book. The interweaving of the story with what culture.The reading this book is very smooth. This is due to a combination of the writing style and the plot. The writing style is one with little complicated sentences and that makes you fly over the pages. The story itself is very easy to follow. The characters are clearly distinguishable from each other and even though this is an interesting data, and let you the reader a little 'hungry for more' behind. In addition, the plot is set in the beginning it well, but the settlement then suddenly goes very fast. After slamming the book is mainly a disappointed feeling prevails. A well-conceived plot, but there was much more gezeten.'Bali 'is ideal for reading on a summer day in the garden or by the pool. If you brains are likely to be roasted by the sun manages surely have to read this book with great pleasure. For real thrillerfan will be too light this book.</v>
      </c>
    </row>
    <row r="1552" ht="15.75" customHeight="1">
      <c r="A1552" s="1">
        <v>1550.0</v>
      </c>
      <c r="B1552" s="3">
        <v>1.0</v>
      </c>
      <c r="C1552" s="3">
        <v>1.0</v>
      </c>
      <c r="D1552" s="3">
        <v>1.0</v>
      </c>
      <c r="E1552" s="3" t="s">
        <v>1555</v>
      </c>
      <c r="F1552" s="3" t="str">
        <f>IFERROR(__xludf.DUMMYFUNCTION("GOOGLETRANSLATE(E1552,""nl"",""en"")"),"Dan Brown's masterful technique and plottenbak to perfection elaborated historical and scientific back-grounds make this book a stunner vanformaat.Net like the Da Vinci Code is Professor Langdon again the protagonist. Not uncommon for Brown's book, there "&amp;"is also a mini-romance, this time between Langdon and Vittoria Vettra. Vittoria, a scientist whose masterpiece was stolen and used as a lethal weapon of mass destruction. The short romance that Brown used in his thriller, is somewhat unrealistic. The time"&amp;" in the book appears or take long, but covers only 24 hours. This is the love of the two protagonists very absurd, despite the intense moments which they have lived together for 24 hours. It is an attempt to make the story less éénlijnig, but also more ni"&amp;"et.Maar this long narrative time is not annoying, because if you acquire a lot of details about the scenes. Dan Brown does not make it easy with his readers about pulling all of Rome itself. But every statue, every building and every place is described in"&amp;" great detail. The imagination of Dan Brown's fantastic. Every time you think you know where he's driving through the story, he takes a 180 degree turn. He brings you every time astray and loves you so from the first to the last minute to book gekluisterd"&amp;".Maar weigh the pluses certainly enough to offset the negatives. Brown manages his readers to stay always fascinate, and it hardly seems worth it to cost. It saves you it seems like you have been everywhere already read himself a trip to Rome, because if "&amp;"you book. An instructive book you want to read, and read again!")</f>
        <v>Dan Brown's masterful technique and plottenbak to perfection elaborated historical and scientific back-grounds make this book a stunner vanformaat.Net like the Da Vinci Code is Professor Langdon again the protagonist. Not uncommon for Brown's book, there is also a mini-romance, this time between Langdon and Vittoria Vettra. Vittoria, a scientist whose masterpiece was stolen and used as a lethal weapon of mass destruction. The short romance that Brown used in his thriller, is somewhat unrealistic. The time in the book appears or take long, but covers only 24 hours. This is the love of the two protagonists very absurd, despite the intense moments which they have lived together for 24 hours. It is an attempt to make the story less éénlijnig, but also more niet.Maar this long narrative time is not annoying, because if you acquire a lot of details about the scenes. Dan Brown does not make it easy with his readers about pulling all of Rome itself. But every statue, every building and every place is described in great detail. The imagination of Dan Brown's fantastic. Every time you think you know where he's driving through the story, he takes a 180 degree turn. He brings you every time astray and loves you so from the first to the last minute to book gekluisterd.Maar weigh the pluses certainly enough to offset the negatives. Brown manages his readers to stay always fascinate, and it hardly seems worth it to cost. It saves you it seems like you have been everywhere already read himself a trip to Rome, because if you book. An instructive book you want to read, and read again!</v>
      </c>
    </row>
    <row r="1553" ht="15.75" customHeight="1">
      <c r="A1553" s="1">
        <v>1551.0</v>
      </c>
      <c r="B1553" s="3">
        <v>1.0</v>
      </c>
      <c r="C1553" s="3">
        <v>1.0</v>
      </c>
      <c r="D1553" s="3">
        <v>1.0</v>
      </c>
      <c r="E1553" s="3" t="s">
        <v>1556</v>
      </c>
      <c r="F1553" s="3" t="str">
        <f>IFERROR(__xludf.DUMMYFUNCTION("GOOGLETRANSLATE(E1553,""nl"",""en"")"),"I have this book quite by accident discovered in the library and the synopsis on the back cover intrigued me. I think this is a very good book. Little by little some things unraveled and this made me read on each wanted. The desperation of a father for th"&amp;"e loss of his child was palpable knocked in boek.Alles, no loose ends, although I would have liked a bit more read about the mother at the denouement. Yet, four stars!")</f>
        <v>I have this book quite by accident discovered in the library and the synopsis on the back cover intrigued me. I think this is a very good book. Little by little some things unraveled and this made me read on each wanted. The desperation of a father for the loss of his child was palpable knocked in boek.Alles, no loose ends, although I would have liked a bit more read about the mother at the denouement. Yet, four stars!</v>
      </c>
    </row>
    <row r="1554" ht="15.75" customHeight="1">
      <c r="A1554" s="1">
        <v>1552.0</v>
      </c>
      <c r="B1554" s="3">
        <v>0.0</v>
      </c>
      <c r="C1554" s="3">
        <v>0.0</v>
      </c>
      <c r="D1554" s="3">
        <v>1.0</v>
      </c>
      <c r="E1554" s="3" t="s">
        <v>1557</v>
      </c>
      <c r="F1554" s="3" t="str">
        <f>IFERROR(__xludf.DUMMYFUNCTION("GOOGLETRANSLATE(E1554,""nl"",""en"")"),"Michael Crichton is no doubt one of those writers who because of his tremendous service to all the top state. For most of us, he immortalized in Jurassic Park, a story that even when film was a resounding success. In State of Fear Crichton makes another a"&amp;"ttempt to break through to the big story publiek.Het the environmental impact of the earth as a subject. Global warming, melting ice in Antarctica, increased CO2 emissions by industry, are all known ingredients of our modern age. Two parties, the wealthy "&amp;"industrialists who have no interest in reducing emissions and are interested only increase their own power and a group of environmentalists who seek or disabled and have no ear for the economic interests are diametrically opposed elkaar.George Morton , a "&amp;"billionaire and want to quit the industry lawyer Peter Evans. Morton donates millions of dollars to the attention of the environmental organization for this to realiseren.Maar conditions are high, very high Traveling across the globe try some idealists wi"&amp;"th Peter Evans heads to prevent an impending disaster. That they get into all sorts of predicaments is almost predictable. Measurement results are manipulated by both opponents but to cultivate goodwill in the community and their supporters. Shady practic"&amp;"es are hereby certainly not geschuwd.Veelvuldig Crichton tries through theoretical background to justify the motives of both parties. Norman Hoffman gives a ten-page term conversation with Peter Evans the title of this book more depth. He knows very clear"&amp;"ly and explicitly articulate why the world is a 'state of fear'. In addition, he leaves with striking examples of the pernicious way in world politics as it would benefit. Whether the winner ultimately the winner will be the story not meer.Ondanks all the"&amp;" plot twists of the story is Crichton failed to create a real thriller. There will be increases passages where the tension, but the real top of crime is never reached. Some of those pieces are even slightly on the over side and make it a touch ongeloofwaa"&amp;"rdig.Dat is unfortunate because the issues raised do have potential to be the core of an exciting story. It is the author otherwise okay succeeded lots of useful information to provide the controversial environmental issues. But an informative book is in "&amp;"my view a different category then a thriller.")</f>
        <v>Michael Crichton is no doubt one of those writers who because of his tremendous service to all the top state. For most of us, he immortalized in Jurassic Park, a story that even when film was a resounding success. In State of Fear Crichton makes another attempt to break through to the big story publiek.Het the environmental impact of the earth as a subject. Global warming, melting ice in Antarctica, increased CO2 emissions by industry, are all known ingredients of our modern age. Two parties, the wealthy industrialists who have no interest in reducing emissions and are interested only increase their own power and a group of environmentalists who seek or disabled and have no ear for the economic interests are diametrically opposed elkaar.George Morton , a billionaire and want to quit the industry lawyer Peter Evans. Morton donates millions of dollars to the attention of the environmental organization for this to realiseren.Maar conditions are high, very high Traveling across the globe try some idealists with Peter Evans heads to prevent an impending disaster. That they get into all sorts of predicaments is almost predictable. Measurement results are manipulated by both opponents but to cultivate goodwill in the community and their supporters. Shady practices are hereby certainly not geschuwd.Veelvuldig Crichton tries through theoretical background to justify the motives of both parties. Norman Hoffman gives a ten-page term conversation with Peter Evans the title of this book more depth. He knows very clearly and explicitly articulate why the world is a 'state of fear'. In addition, he leaves with striking examples of the pernicious way in world politics as it would benefit. Whether the winner ultimately the winner will be the story not meer.Ondanks all the plot twists of the story is Crichton failed to create a real thriller. There will be increases passages where the tension, but the real top of crime is never reached. Some of those pieces are even slightly on the over side and make it a touch ongeloofwaardig.Dat is unfortunate because the issues raised do have potential to be the core of an exciting story. It is the author otherwise okay succeeded lots of useful information to provide the controversial environmental issues. But an informative book is in my view a different category then a thriller.</v>
      </c>
    </row>
    <row r="1555" ht="15.75" customHeight="1">
      <c r="A1555" s="1">
        <v>1553.0</v>
      </c>
      <c r="B1555" s="3">
        <v>0.0</v>
      </c>
      <c r="C1555" s="3">
        <v>0.0</v>
      </c>
      <c r="D1555" s="3">
        <v>0.0</v>
      </c>
      <c r="E1555" s="3" t="s">
        <v>1558</v>
      </c>
      <c r="F1555" s="3" t="str">
        <f>IFERROR(__xludf.DUMMYFUNCTION("GOOGLETRANSLATE(E1555,""nl"",""en"")"),"The book begins with George the lifeless body of his wife Catherine find. Their daughter Franny is located in the little room next to it and do nothing. After a few chapters in which George is trying to prevent innocent do, we go one year back in time. An"&amp;"d we read about the Hale family. Along the way the book, which are two story lines, more and more in the end intertwined with each other and running in synchronism to each other. In my opinion I can not go into here, you can immediately because many chapt"&amp;"ers overslaan.De different timelines, narrative persons and lack of punctuation, makes this an enjoyable book to read. After the first chapters you can form a clear picture of the story, the writer seems to confuse you with much information about side iss"&amp;"ues and people to care as yet to regain some control. But the plot is very disappointing, there had still expected more Sjeu.")</f>
        <v>The book begins with George the lifeless body of his wife Catherine find. Their daughter Franny is located in the little room next to it and do nothing. After a few chapters in which George is trying to prevent innocent do, we go one year back in time. And we read about the Hale family. Along the way the book, which are two story lines, more and more in the end intertwined with each other and running in synchronism to each other. In my opinion I can not go into here, you can immediately because many chapters overslaan.De different timelines, narrative persons and lack of punctuation, makes this an enjoyable book to read. After the first chapters you can form a clear picture of the story, the writer seems to confuse you with much information about side issues and people to care as yet to regain some control. But the plot is very disappointing, there had still expected more Sjeu.</v>
      </c>
    </row>
    <row r="1556" ht="15.75" customHeight="1">
      <c r="A1556" s="1">
        <v>1554.0</v>
      </c>
      <c r="B1556" s="3">
        <v>1.0</v>
      </c>
      <c r="C1556" s="3">
        <v>1.0</v>
      </c>
      <c r="D1556" s="3">
        <v>1.0</v>
      </c>
      <c r="E1556" s="3" t="s">
        <v>1559</v>
      </c>
      <c r="F1556" s="3" t="str">
        <f>IFERROR(__xludf.DUMMYFUNCTION("GOOGLETRANSLATE(E1556,""nl"",""en"")"),"Jorinde Severe has deprived himself of life. Her parents Dorine and Marc get two months later, however, sent a text. Jennifer Brugman will put a detective on a seemingly foregone conclusion. They go along with her new partner Ricardo de Graaf investigate "&amp;"and quickly reveals there is more to the hand. Jennifer discovers that Jorinda not the only young woman has committed suicide. It seems that someone is doing a group eradicate. Jennifer hard by her past with this case and must scramble to keep her emotion"&amp;"s under control. Fellow Jochem is very involved in the case. The whole team does its utmost to this matter to a successful conclusion to make because there are perhaps we more lives at stake. A case where nothing is what it seems ... Revenge is a primal f"&amp;"eeling. A feeling that starts with a tiny seed in jehart which will germinate. It longs to burst open and flourish to komen.Uitgeschakeld is the second book of Angelique Hook. This book follows ""a new beginning"". I have not read but the debut is not nec"&amp;"essary to begin this story. From the first page, I get sucked into the story. The story starts off with a text equivalent as much tension brings me right perusing wanted. The story is very well organized and always raises questions. The various storylines"&amp;" seem confused but when everything comes together perfectly true, I put several times on the wrong track. Just when you think having to follow another twist whereby everything is upside down. The plot is a big surprise and then also a ""nasty teaser"" if "&amp;"slot makes you eager for the sequel. Lovely. That feeling remains briefly reverberate. Therefore I give 4.5 **** (*) stars for this book very well and keep up Angelique.Ik wants Thrill Zone thank very much for letting me join the reading club to be allowe"&amp;"d to review this great book.")</f>
        <v>Jorinde Severe has deprived himself of life. Her parents Dorine and Marc get two months later, however, sent a text. Jennifer Brugman will put a detective on a seemingly foregone conclusion. They go along with her new partner Ricardo de Graaf investigate and quickly reveals there is more to the hand. Jennifer discovers that Jorinda not the only young woman has committed suicide. It seems that someone is doing a group eradicate. Jennifer hard by her past with this case and must scramble to keep her emotions under control. Fellow Jochem is very involved in the case. The whole team does its utmost to this matter to a successful conclusion to make because there are perhaps we more lives at stake. A case where nothing is what it seems ... Revenge is a primal feeling. A feeling that starts with a tiny seed in jehart which will germinate. It longs to burst open and flourish to komen.Uitgeschakeld is the second book of Angelique Hook. This book follows "a new beginning". I have not read but the debut is not necessary to begin this story. From the first page, I get sucked into the story. The story starts off with a text equivalent as much tension brings me right perusing wanted. The story is very well organized and always raises questions. The various storylines seem confused but when everything comes together perfectly true, I put several times on the wrong track. Just when you think having to follow another twist whereby everything is upside down. The plot is a big surprise and then also a "nasty teaser" if slot makes you eager for the sequel. Lovely. That feeling remains briefly reverberate. Therefore I give 4.5 **** (*) stars for this book very well and keep up Angelique.Ik wants Thrill Zone thank very much for letting me join the reading club to be allowed to review this great book.</v>
      </c>
    </row>
    <row r="1557" ht="15.75" customHeight="1">
      <c r="A1557" s="1">
        <v>1555.0</v>
      </c>
      <c r="B1557" s="3">
        <v>0.0</v>
      </c>
      <c r="C1557" s="3">
        <v>0.0</v>
      </c>
      <c r="D1557" s="3">
        <v>0.0</v>
      </c>
      <c r="E1557" s="3" t="s">
        <v>1560</v>
      </c>
      <c r="F1557" s="3" t="str">
        <f>IFERROR(__xludf.DUMMYFUNCTION("GOOGLETRANSLATE(E1557,""nl"",""en"")"),"I find therefore a very poor translation !!! some say a language! Due to bad speech is the worst complication boring. I'm really disappointed.")</f>
        <v>I find therefore a very poor translation !!! some say a language! Due to bad speech is the worst complication boring. I'm really disappointed.</v>
      </c>
    </row>
    <row r="1558" ht="15.75" customHeight="1">
      <c r="A1558" s="1">
        <v>1556.0</v>
      </c>
      <c r="B1558" s="3">
        <v>1.0</v>
      </c>
      <c r="C1558" s="3">
        <v>1.0</v>
      </c>
      <c r="D1558" s="3">
        <v>1.0</v>
      </c>
      <c r="E1558" s="3" t="s">
        <v>1561</v>
      </c>
      <c r="F1558" s="3" t="str">
        <f>IFERROR(__xludf.DUMMYFUNCTION("GOOGLETRANSLATE(E1558,""nl"",""en"")"),"hard, penetrating and beautifully worded book about a woman who dies and how her husband to this (should) go. Written very pure, it is autobiographical book makes it even more impressive.")</f>
        <v>hard, penetrating and beautifully worded book about a woman who dies and how her husband to this (should) go. Written very pure, it is autobiographical book makes it even more impressive.</v>
      </c>
    </row>
    <row r="1559" ht="15.75" customHeight="1">
      <c r="A1559" s="1">
        <v>1557.0</v>
      </c>
      <c r="B1559" s="3">
        <v>0.0</v>
      </c>
      <c r="C1559" s="3">
        <v>0.0</v>
      </c>
      <c r="D1559" s="3">
        <v>0.0</v>
      </c>
      <c r="E1559" s="3" t="s">
        <v>1562</v>
      </c>
      <c r="F1559" s="3" t="str">
        <f>IFERROR(__xludf.DUMMYFUNCTION("GOOGLETRANSLATE(E1559,""nl"",""en"")"),"Helen is 11 years old when her cousin Flora at the request of Helen's father to come watch her during the summer of 1945.Omdat there is a polio epidemic, asks Helen's father - who was a victim of polio - Flora not to go outdoors. Forced parts Flora and He"&amp;"len so their time together, and in the vast domain of the remote and half-ruined farmhouse ""Good Old Man Thousand"" .Helen for her age early mature, partly due to the loss of her mother and her grandmother Nonie who they are a very good band had.Zij has "&amp;"a very particular view of things and think many know off to know and about the world and society, but has actually only its own environment and leefomgeving.Zij think stand up to Helen, which is very naive in her eyes for her 22 years and behaves towards "&amp;"her babysitter very haughty and verheven.Buiten the cleaning help and a young ex-soldier Finn are no people walking past on the estate before a recovery place was to include TB and psychiatric patiënten.Ik'm a little disappointed in this boek.De book cove"&amp;"r looks very nice, a picture of a young timid girl and the caption in beautiful handwritten letters opdruk.De content on the back cover and the uitklapflappen are promising and inviting to read, followed by the teleurstelling.Het book comes very slowly, i"&amp;"s made dull and if you think there is finally something to happen, you stay on your hunger zitten.De action following the return of Helen's father, at the end of the book, which is too late to still be able boeien.Dit genre of books will probably be his s"&amp;"upporters, but the dull building and the story written in the first person, I could not really bekoren.Schrijfster Gail Godwin does this book have sketched a beautiful portrait of the postwar periode.Zij describes how people lived, spent their time, the v"&amp;"arious classes in society, their sadness and their li Efdé ... This book I give two stars.")</f>
        <v>Helen is 11 years old when her cousin Flora at the request of Helen's father to come watch her during the summer of 1945.Omdat there is a polio epidemic, asks Helen's father - who was a victim of polio - Flora not to go outdoors. Forced parts Flora and Helen so their time together, and in the vast domain of the remote and half-ruined farmhouse "Good Old Man Thousand" .Helen for her age early mature, partly due to the loss of her mother and her grandmother Nonie who they are a very good band had.Zij has a very particular view of things and think many know off to know and about the world and society, but has actually only its own environment and leefomgeving.Zij think stand up to Helen, which is very naive in her eyes for her 22 years and behaves towards her babysitter very haughty and verheven.Buiten the cleaning help and a young ex-soldier Finn are no people walking past on the estate before a recovery place was to include TB and psychiatric patiënten.Ik'm a little disappointed in this boek.De book cover looks very nice, a picture of a young timid girl and the caption in beautiful handwritten letters opdruk.De content on the back cover and the uitklapflappen are promising and inviting to read, followed by the teleurstelling.Het book comes very slowly, is made dull and if you think there is finally something to happen, you stay on your hunger zitten.De action following the return of Helen's father, at the end of the book, which is too late to still be able boeien.Dit genre of books will probably be his supporters, but the dull building and the story written in the first person, I could not really bekoren.Schrijfster Gail Godwin does this book have sketched a beautiful portrait of the postwar periode.Zij describes how people lived, spent their time, the various classes in society, their sadness and their li Efdé ... This book I give two stars.</v>
      </c>
    </row>
    <row r="1560" ht="15.75" customHeight="1">
      <c r="A1560" s="1">
        <v>1558.0</v>
      </c>
      <c r="B1560" s="3">
        <v>0.0</v>
      </c>
      <c r="C1560" s="3">
        <v>0.0</v>
      </c>
      <c r="D1560" s="3">
        <v>1.0</v>
      </c>
      <c r="E1560" s="3" t="s">
        <v>1563</v>
      </c>
      <c r="F1560" s="3" t="str">
        <f>IFERROR(__xludf.DUMMYFUNCTION("GOOGLETRANSLATE(E1560,""nl"",""en"")"),"I had the Schoonmaker won and that's why I read it. Probably I had to stand in a bookstore when I would come across. I do not read many novels judge and therefore can not as well whether or not a book. The story is about Evert, an ""ordinary"" man who nev"&amp;"er really good or happy. His only hobby is woodworking and his work, he is not much until someone invents all sorts of things to help shoot him anonymously and for him. Evert believes that the cleaners have done. After this there are many changes in the q"&amp;"uiet / boring life of Evert. The story I found Flashy be original, but it was here and there quite predictable. Furthermore, I could see the writing style as the best 'Dutch'. I found it very similar to other books of Dutch writers. What I did was a littl"&amp;"e bothered details that I really did not like was waiting; I do not know whether the neuspeutert protagonist of so much sweat that he deodorant not working. I also found that another very easily generalized, as is common in Dutch books are. I found the bo"&amp;"ok, so in between to read, quite nice, and it was obviously nice to win a book!")</f>
        <v>I had the Schoonmaker won and that's why I read it. Probably I had to stand in a bookstore when I would come across. I do not read many novels judge and therefore can not as well whether or not a book. The story is about Evert, an "ordinary" man who never really good or happy. His only hobby is woodworking and his work, he is not much until someone invents all sorts of things to help shoot him anonymously and for him. Evert believes that the cleaners have done. After this there are many changes in the quiet / boring life of Evert. The story I found Flashy be original, but it was here and there quite predictable. Furthermore, I could see the writing style as the best 'Dutch'. I found it very similar to other books of Dutch writers. What I did was a little bothered details that I really did not like was waiting; I do not know whether the neuspeutert protagonist of so much sweat that he deodorant not working. I also found that another very easily generalized, as is common in Dutch books are. I found the book, so in between to read, quite nice, and it was obviously nice to win a book!</v>
      </c>
    </row>
    <row r="1561" ht="15.75" customHeight="1">
      <c r="A1561" s="1">
        <v>1559.0</v>
      </c>
      <c r="B1561" s="3">
        <v>0.0</v>
      </c>
      <c r="C1561" s="3">
        <v>0.0</v>
      </c>
      <c r="D1561" s="3">
        <v>0.0</v>
      </c>
      <c r="E1561" s="3" t="s">
        <v>1564</v>
      </c>
      <c r="F1561" s="3" t="str">
        <f>IFERROR(__xludf.DUMMYFUNCTION("GOOGLETRANSLATE(E1561,""nl"",""en"")"),"Normally I have no problems with reading a book, but with this book. I really have to force myself out to lezen.In the beginning I had positive thoughts in the book, but the more I read the less I vond.Er happened too predictable things, and it ends with "&amp;"a sort of open eind.De questions I have overhou this book: what caused this virus, why only adults, there are people who really are immune, and the whole world is infected Furthermore, his writing style is not really my thing?. He switched frequently or s"&amp;"uddenly a chapter on something / someone else ... I do not think I will read something this writer.")</f>
        <v>Normally I have no problems with reading a book, but with this book. I really have to force myself out to lezen.In the beginning I had positive thoughts in the book, but the more I read the less I vond.Er happened too predictable things, and it ends with a sort of open eind.De questions I have overhou this book: what caused this virus, why only adults, there are people who really are immune, and the whole world is infected Furthermore, his writing style is not really my thing?. He switched frequently or suddenly a chapter on something / someone else ... I do not think I will read something this writer.</v>
      </c>
    </row>
    <row r="1562" ht="15.75" customHeight="1">
      <c r="A1562" s="1">
        <v>1560.0</v>
      </c>
      <c r="B1562" s="3">
        <v>0.0</v>
      </c>
      <c r="C1562" s="3">
        <v>0.0</v>
      </c>
      <c r="D1562" s="3">
        <v>0.0</v>
      </c>
      <c r="E1562" s="3" t="s">
        <v>1565</v>
      </c>
      <c r="F1562" s="3" t="str">
        <f>IFERROR(__xludf.DUMMYFUNCTION("GOOGLETRANSLATE(E1562,""nl"",""en"")"),"When you get diagnosed with cancer, your world is turned upside down. But how is that for someone who accompanies cancer? In 2010, was the author of the book I want to live cancer. Yoga teacher and life coach Wieke van Woudenberg collapses. Her fight agai"&amp;"nst the dreaded disease is described in this book. Joyful moments alternate with deep sorrow. The one treatment follows the other. Surveys, a second opinion ... everything, absolutely everything really comes down to the reader. From the very beginning of "&amp;"the disease revealed itself to more than five years later, in diary form beschreven.Het for word consists of two parts: one of the attending physician Zoltan Schermann and one oncologist Sabine Linn. The introduction that follows is written by Wieke itsel"&amp;"f naturally. We see in the very first sentence of this like a careless mistake. The show is put. The reading process is not smooth. Many repeat endlessly described spiritual quirks and sometimes long, choppy sentences. You struggle you go through the page"&amp;"s, as Wieke must look to wrest the cancer that hangs must have been cathartic in its body.The writing this book for the writer, who has gone through such deep ziektedal. However, it is to be feared that this is not true for the reader. Unless ... you've g"&amp;"one through such a valley. This book is written for such a specific audience that the ""general reader"" can not captivate. Undoubtedly calls this book a lot of recognition for those also has cancer (had), or those who are spiritually set and engaged in e"&amp;"arth rays, yoga, mandalas, card reading and other spiritual activities. The sober reader, however, nothing here. Precisely all spiritual pursuits of the author, where she has so much benefit from and find peace in the ballast is in the story. Precisely th"&amp;"ese things keep the story enormously, there is no speed in it. Wiekes writing style is beautiful at times. Short staccato sentences will make you sympathize with her feelings: ""I look to my left breast There is something strange about the chest (...) Sud"&amp;"denly I feel unrest It is wrong I do not dare to feel good....."" A bad day? A short (er) sense! Measured, relentless she writes about slower periods are ill in her. The self-mockery and humor are not lacking. The wording of Wieke sometimes disappointing:"&amp;" hard she writes about the disease, the struggle, the pain, feelings ... understandable, but keep it clean in terms woordgebruik.Het is clever that as a writer you so vulnerable dare to prepare and gives insight into your personal life. Bold! The cautiona"&amp;"ry note is: Is the reader here waiting for? Tension ... She herself writes in the introduction: ""Ultimately, history will determine if it is indeed a book read, the more it will find its way into the world."" Wieke van Woudenberg has written an intimate,"&amp;" emotional story for a very specific audience, honest but also tiring.")</f>
        <v>When you get diagnosed with cancer, your world is turned upside down. But how is that for someone who accompanies cancer? In 2010, was the author of the book I want to live cancer. Yoga teacher and life coach Wieke van Woudenberg collapses. Her fight against the dreaded disease is described in this book. Joyful moments alternate with deep sorrow. The one treatment follows the other. Surveys, a second opinion ... everything, absolutely everything really comes down to the reader. From the very beginning of the disease revealed itself to more than five years later, in diary form beschreven.Het for word consists of two parts: one of the attending physician Zoltan Schermann and one oncologist Sabine Linn. The introduction that follows is written by Wieke itself naturally. We see in the very first sentence of this like a careless mistake. The show is put. The reading process is not smooth. Many repeat endlessly described spiritual quirks and sometimes long, choppy sentences. You struggle you go through the pages, as Wieke must look to wrest the cancer that hangs must have been cathartic in its body.The writing this book for the writer, who has gone through such deep ziektedal. However, it is to be feared that this is not true for the reader. Unless ... you've gone through such a valley. This book is written for such a specific audience that the "general reader" can not captivate. Undoubtedly calls this book a lot of recognition for those also has cancer (had), or those who are spiritually set and engaged in earth rays, yoga, mandalas, card reading and other spiritual activities. The sober reader, however, nothing here. Precisely all spiritual pursuits of the author, where she has so much benefit from and find peace in the ballast is in the story. Precisely these things keep the story enormously, there is no speed in it. Wiekes writing style is beautiful at times. Short staccato sentences will make you sympathize with her feelings: "I look to my left breast There is something strange about the chest (...) Suddenly I feel unrest It is wrong I do not dare to feel good....." A bad day? A short (er) sense! Measured, relentless she writes about slower periods are ill in her. The self-mockery and humor are not lacking. The wording of Wieke sometimes disappointing: hard she writes about the disease, the struggle, the pain, feelings ... understandable, but keep it clean in terms woordgebruik.Het is clever that as a writer you so vulnerable dare to prepare and gives insight into your personal life. Bold! The cautionary note is: Is the reader here waiting for? Tension ... She herself writes in the introduction: "Ultimately, history will determine if it is indeed a book read, the more it will find its way into the world." Wieke van Woudenberg has written an intimate, emotional story for a very specific audience, honest but also tiring.</v>
      </c>
    </row>
    <row r="1563" ht="15.75" customHeight="1">
      <c r="A1563" s="1">
        <v>1561.0</v>
      </c>
      <c r="B1563" s="3">
        <v>0.0</v>
      </c>
      <c r="C1563" s="3">
        <v>0.0</v>
      </c>
      <c r="D1563" s="3">
        <v>0.0</v>
      </c>
      <c r="E1563" s="3" t="s">
        <v>1566</v>
      </c>
      <c r="F1563" s="3" t="str">
        <f>IFERROR(__xludf.DUMMYFUNCTION("GOOGLETRANSLATE(E1563,""nl"",""en"")"),"not the book which I love. have read. but really not my type boek.Zoveel love one book, we do not do not know what you want. why do not make it out because you study if you love each other or dislike each other")</f>
        <v>not the book which I love. have read. but really not my type boek.Zoveel love one book, we do not do not know what you want. why do not make it out because you study if you love each other or dislike each other</v>
      </c>
    </row>
    <row r="1564" ht="15.75" customHeight="1">
      <c r="A1564" s="1">
        <v>1562.0</v>
      </c>
      <c r="B1564" s="3">
        <v>1.0</v>
      </c>
      <c r="C1564" s="3">
        <v>1.0</v>
      </c>
      <c r="D1564" s="3">
        <v>1.0</v>
      </c>
      <c r="E1564" s="3" t="s">
        <v>1567</v>
      </c>
      <c r="F1564" s="3" t="str">
        <f>IFERROR(__xludf.DUMMYFUNCTION("GOOGLETRANSLATE(E1564,""nl"",""en"")"),"Diary of a provincial woman ""is set in the thirties of the last century, but almost reads like a modern novel. Not for nothing is it called the forerunner of Bridget Jones. Almost cynical, hysterical and honest than Bridget Jones and I think amazing.I ha"&amp;"d to laugh aloud in pieces, although I had trouble just to get into the book. E.M. Delafield has a typical way of writing that takes getting used to. But once you're through it, the book is just hysterical fits the writing style perfectly with the charact"&amp;"er of the hoofdpersoon.Wat me, besides the comic book, stood out was the best fit, still today. There are recognizable situations of awkward social situations that still affects. It's amazing how timeless this book and I am pleased that Publisher Carmine "&amp;"has chosen precisely this book from Dutch to brengen.Uitgeverij Carmine does have won a place in my heart, with the quirky and original books they publish . Keep this publishing house also good eye, because of the wonderful books uit.'Dagboek spring of 20"&amp;"17, they display a county woman 'by E.M. Delafield is a unique, cynical and hysterical diary from 1930. That it comes from the last century, does not mean that it is dated the contrary. It is unique, unexpected cynical and timeless.")</f>
        <v>Diary of a provincial woman "is set in the thirties of the last century, but almost reads like a modern novel. Not for nothing is it called the forerunner of Bridget Jones. Almost cynical, hysterical and honest than Bridget Jones and I think amazing.I had to laugh aloud in pieces, although I had trouble just to get into the book. E.M. Delafield has a typical way of writing that takes getting used to. But once you're through it, the book is just hysterical fits the writing style perfectly with the character of the hoofdpersoon.Wat me, besides the comic book, stood out was the best fit, still today. There are recognizable situations of awkward social situations that still affects. It's amazing how timeless this book and I am pleased that Publisher Carmine has chosen precisely this book from Dutch to brengen.Uitgeverij Carmine does have won a place in my heart, with the quirky and original books they publish . Keep this publishing house also good eye, because of the wonderful books uit.'Dagboek spring of 2017, they display a county woman 'by E.M. Delafield is a unique, cynical and hysterical diary from 1930. That it comes from the last century, does not mean that it is dated the contrary. It is unique, unexpected cynical and timeless.</v>
      </c>
    </row>
    <row r="1565" ht="15.75" customHeight="1">
      <c r="A1565" s="1">
        <v>1563.0</v>
      </c>
      <c r="B1565" s="3">
        <v>1.0</v>
      </c>
      <c r="C1565" s="3">
        <v>1.0</v>
      </c>
      <c r="D1565" s="3">
        <v>1.0</v>
      </c>
      <c r="E1565" s="3" t="s">
        <v>1568</v>
      </c>
      <c r="F1565" s="3" t="str">
        <f>IFERROR(__xludf.DUMMYFUNCTION("GOOGLETRANSLATE(E1565,""nl"",""en"")"),"Gripping story written by the father of one of the victims of the busramp in Sierre. Besides the loss of their loved ones will have to learn the relatives of the victims live with the idea that they will never know the full truth about what happened that "&amp;"fateful night. There are obviously a lot of things went wrong in both the Swiss and the Belgian authorities. It all starts with the much delayed reporting the accident to the parents. And also to investigate the true cause of the accident will not answer "&amp;"where the relatives waiting to sit. And then there are the many lies that have been told their Swiss. Why do they say that the bus is removed while a few hundred meters from the scene of the accident state? This provides even more doubts and questions to "&amp;"the parents. It is obvious that they were not prepared for a disaster of this magnitude. The site workers did their utmost to help as much as possible too. But the fact that this was for kids, it is not made easier for them. Emma's dad has this book the r"&amp;"eader a better insight given to the disaster and what this has had consequences for the survivors.")</f>
        <v>Gripping story written by the father of one of the victims of the busramp in Sierre. Besides the loss of their loved ones will have to learn the relatives of the victims live with the idea that they will never know the full truth about what happened that fateful night. There are obviously a lot of things went wrong in both the Swiss and the Belgian authorities. It all starts with the much delayed reporting the accident to the parents. And also to investigate the true cause of the accident will not answer where the relatives waiting to sit. And then there are the many lies that have been told their Swiss. Why do they say that the bus is removed while a few hundred meters from the scene of the accident state? This provides even more doubts and questions to the parents. It is obvious that they were not prepared for a disaster of this magnitude. The site workers did their utmost to help as much as possible too. But the fact that this was for kids, it is not made easier for them. Emma's dad has this book the reader a better insight given to the disaster and what this has had consequences for the survivors.</v>
      </c>
    </row>
    <row r="1566" ht="15.75" customHeight="1">
      <c r="A1566" s="1">
        <v>1564.0</v>
      </c>
      <c r="B1566" s="3">
        <v>1.0</v>
      </c>
      <c r="C1566" s="3">
        <v>1.0</v>
      </c>
      <c r="D1566" s="3">
        <v>1.0</v>
      </c>
      <c r="E1566" s="3" t="s">
        <v>1569</v>
      </c>
      <c r="F1566" s="3" t="str">
        <f>IFERROR(__xludf.DUMMYFUNCTION("GOOGLETRANSLATE(E1566,""nl"",""en"")"),"Summary Sylvia is deceased. Slowly they come to that realization. At first she thought it was a lucid dream. But the reality is it clear, she's dead. She goes looking for her body but could not find it. She describes what she has experienced in her earthl"&amp;"y life and her experiences as miraculous and geest.LeeservaringEen separate book. The story is experiencing from Sylvia. You live all along what she has experienced in her earthly life and what they are going through the mind and experience. The story kee"&amp;"p you from beginning to end in his grasp. The book is not set aside; read in one sitting! The writing style is very flexible and easily accessible, which ensures that you sucked into the story. You live all the way along with Sylvia. The story reads like "&amp;"a good friend you her experiences verteld.Het topic is very original. You lived the experience of the victim who is deceased. A thriller in inverted form. This book belongs to the genre thriller. That is also because it is a victim and a perpetrator. Yet "&amp;"I have not really experienced thriller book. The effect thriller coming to the end only become apparent. Anyway I think it's a special book which I enjoyed very much. In a word: Amazing!")</f>
        <v>Summary Sylvia is deceased. Slowly they come to that realization. At first she thought it was a lucid dream. But the reality is it clear, she's dead. She goes looking for her body but could not find it. She describes what she has experienced in her earthly life and her experiences as miraculous and geest.LeeservaringEen separate book. The story is experiencing from Sylvia. You live all along what she has experienced in her earthly life and what they are going through the mind and experience. The story keep you from beginning to end in his grasp. The book is not set aside; read in one sitting! The writing style is very flexible and easily accessible, which ensures that you sucked into the story. You live all the way along with Sylvia. The story reads like a good friend you her experiences verteld.Het topic is very original. You lived the experience of the victim who is deceased. A thriller in inverted form. This book belongs to the genre thriller. That is also because it is a victim and a perpetrator. Yet I have not really experienced thriller book. The effect thriller coming to the end only become apparent. Anyway I think it's a special book which I enjoyed very much. In a word: Amazing!</v>
      </c>
    </row>
    <row r="1567" ht="15.75" customHeight="1">
      <c r="A1567" s="1">
        <v>1565.0</v>
      </c>
      <c r="B1567" s="3">
        <v>1.0</v>
      </c>
      <c r="C1567" s="3">
        <v>1.0</v>
      </c>
      <c r="D1567" s="3">
        <v>1.0</v>
      </c>
      <c r="E1567" s="3" t="s">
        <v>1570</v>
      </c>
      <c r="F1567" s="3" t="str">
        <f>IFERROR(__xludf.DUMMYFUNCTION("GOOGLETRANSLATE(E1567,""nl"",""en"")"),"Dan Ariely is a famous scientist and talk about psychology and in this book he takes you in many experiments he did on (un) fairness. A frequently recurring concept in the book is the ""fudge factor"". This is the principle that we are all a little lie. S"&amp;"o you benefit quite a bit without pangs of conscience come up with yourself. The link with money. So it is for most people completely normal to pins to take the job, but (is worth as much as those pins) from your boss feels little money to steal us a lot "&amp;"less plezierig.Kortom, read this book if you to learn why people normally (a little) unfair, what factors influence this, and how can you prevent dishonesty. And sometimes that is often easier than you think ....")</f>
        <v>Dan Ariely is a famous scientist and talk about psychology and in this book he takes you in many experiments he did on (un) fairness. A frequently recurring concept in the book is the "fudge factor". This is the principle that we are all a little lie. So you benefit quite a bit without pangs of conscience come up with yourself. The link with money. So it is for most people completely normal to pins to take the job, but (is worth as much as those pins) from your boss feels little money to steal us a lot less plezierig.Kortom, read this book if you to learn why people normally (a little) unfair, what factors influence this, and how can you prevent dishonesty. And sometimes that is often easier than you think ....</v>
      </c>
    </row>
    <row r="1568" ht="15.75" customHeight="1">
      <c r="A1568" s="1">
        <v>1566.0</v>
      </c>
      <c r="B1568" s="3">
        <v>1.0</v>
      </c>
      <c r="C1568" s="3">
        <v>1.0</v>
      </c>
      <c r="D1568" s="3">
        <v>1.0</v>
      </c>
      <c r="E1568" s="3" t="s">
        <v>1571</v>
      </c>
      <c r="F1568" s="3" t="str">
        <f>IFERROR(__xludf.DUMMYFUNCTION("GOOGLETRANSLATE(E1568,""nl"",""en"")"),"I do not want to reveal much, but the end of this series was perfect. The story is compelling, exciting and very moving. I have quite a few tears wiped away and enjoyed the wonderful conversations and gebeurtenissen.Het is beautiful how Gray plays with th"&amp;"e boundaries between good and bad, with how our destiny is nothing more than a lot of how our choices play a role in . It is wonderful to see how Gray describes that the same person can be everything, but if circumstances otherwise zijn.Ik enjoyed to the "&amp;"fullest this end and especially the Grand Duchess and her pure love for any Paul in my heart closed! And uh ... there seems to be room for a new trilogy, so BRING iT oN!")</f>
        <v>I do not want to reveal much, but the end of this series was perfect. The story is compelling, exciting and very moving. I have quite a few tears wiped away and enjoyed the wonderful conversations and gebeurtenissen.Het is beautiful how Gray plays with the boundaries between good and bad, with how our destiny is nothing more than a lot of how our choices play a role in . It is wonderful to see how Gray describes that the same person can be everything, but if circumstances otherwise zijn.Ik enjoyed to the fullest this end and especially the Grand Duchess and her pure love for any Paul in my heart closed! And uh ... there seems to be room for a new trilogy, so BRING iT oN!</v>
      </c>
    </row>
    <row r="1569" ht="15.75" customHeight="1">
      <c r="A1569" s="1">
        <v>1567.0</v>
      </c>
      <c r="B1569" s="3">
        <v>1.0</v>
      </c>
      <c r="C1569" s="3">
        <v>1.0</v>
      </c>
      <c r="D1569" s="3">
        <v>1.0</v>
      </c>
      <c r="E1569" s="3" t="s">
        <v>1572</v>
      </c>
      <c r="F1569" s="3" t="str">
        <f>IFERROR(__xludf.DUMMYFUNCTION("GOOGLETRANSLATE(E1569,""nl"",""en"")"),"The book ""Strader 'was written in 2015 by the Amsterdam Iris Stobbelaar. She has a great love for Grimm, Andersen and Lindgren, the classics of children's books. Recently, director Roel Reine, her husband and known for include ""The Scorpion King 3 ',' D"&amp;"eath Race 'and' Michiel de Ruyter,"" plans ""Strader 'to verfilmen.Korte samenvattingJob's parents are busy and never have time for their two children. This job often has to watch out for his little sister Kate. He does not always find it as fun, especial"&amp;"ly when he threatens to miss an important football match. In a fit of anger he wishes she would sit in a different place, so he does not have to take care of her .... Great is his surprise when it appears that his wish come true one day turns is.Zijn sist"&amp;"er stands by Job's desire in a different world, which ultimately ends up job. It is a strange and dangerous world full of monsters and scenery that can not be trusted. To escape from this world should Job save his sister. Along with Kait and Nasta, both r"&amp;"adiant managers, he looks for Kate. Job fails when Kate returned to find, then both are forever trapped in this strange world. But there is much more at stake than this. An unexpected enemy ... which risks are threatening everywhere and nobody seems to tr"&amp;"ust. Job will succeed in his mission? ... ConclusieHet book reminded me of Michael Ende's ""Neverending Story"" ""and the movie"" Jumanji ""children who end up in another world and compete against monsters. For lovers of this so this is definitely a aanra"&amp;"der.De characters are put down very stereotypical. Job is a ""typical"" teenager, does not listen to his parents, wants to be popular among his friends and football is the most important in the world. Kaat is a child who is looking for attention and the w"&amp;"orld has yet to discover. And Job's father is busy businessman who has no time for his children and constantly using his smartphone busy is.Het book itself has a sturdy hardcover, which is certainly an added value, given it so counts 443 pages and for you"&amp;"ng readers is this or convenient. Thus it against stootje.Het book consists of several short chapters, each beginning with a beautiful black and white drawing. These drawings give a clear picture of the events and provide a better immersion in the story. "&amp;"Moreover, it is a thick book, it will definitely have a motivating effect on the youthful audience to alternate the text with these tekeningen.Iris Stobbelaar has very good writing and a vivid imagination. Her love of Andersen and Grimm is certainly notic"&amp;"eable and just as, in their stories 'Strader' several messages to his lezers.Het is intended as a children's book, but considering the size I would recommend it again before the experienced readers. Besides the young readers, this book will certainly ench"&amp;"ant adults. I think among other things to the fans of the Harry Potter series and like Harry Potter, I think a film version of the book is more likely to be an adult film, with all the creepy monsters and dark creatures in it voorkomen.Toen I book first s"&amp;"aw it I thought, given the size, there is still a few weeks would be sweet note. The cover I found rather boring and unattractive appearance. But it reads smoothly and I could not put it aside. What weeral again proves that one should not rely on the cove"&amp;"r when choosing a book. Sometimes I missed some originality, some storylines were familiar to me. Therefore I suggest that the book also earned four stars.")</f>
        <v>The book "Strader 'was written in 2015 by the Amsterdam Iris Stobbelaar. She has a great love for Grimm, Andersen and Lindgren, the classics of children's books. Recently, director Roel Reine, her husband and known for include "The Scorpion King 3 ',' Death Race 'and' Michiel de Ruyter," plans "Strader 'to verfilmen.Korte samenvattingJob's parents are busy and never have time for their two children. This job often has to watch out for his little sister Kate. He does not always find it as fun, especially when he threatens to miss an important football match. In a fit of anger he wishes she would sit in a different place, so he does not have to take care of her .... Great is his surprise when it appears that his wish come true one day turns is.Zijn sister stands by Job's desire in a different world, which ultimately ends up job. It is a strange and dangerous world full of monsters and scenery that can not be trusted. To escape from this world should Job save his sister. Along with Kait and Nasta, both radiant managers, he looks for Kate. Job fails when Kate returned to find, then both are forever trapped in this strange world. But there is much more at stake than this. An unexpected enemy ... which risks are threatening everywhere and nobody seems to trust. Job will succeed in his mission? ... ConclusieHet book reminded me of Michael Ende's "Neverending Story" "and the movie" Jumanji "children who end up in another world and compete against monsters. For lovers of this so this is definitely a aanrader.De characters are put down very stereotypical. Job is a "typical" teenager, does not listen to his parents, wants to be popular among his friends and football is the most important in the world. Kaat is a child who is looking for attention and the world has yet to discover. And Job's father is busy businessman who has no time for his children and constantly using his smartphone busy is.Het book itself has a sturdy hardcover, which is certainly an added value, given it so counts 443 pages and for young readers is this or convenient. Thus it against stootje.Het book consists of several short chapters, each beginning with a beautiful black and white drawing. These drawings give a clear picture of the events and provide a better immersion in the story. Moreover, it is a thick book, it will definitely have a motivating effect on the youthful audience to alternate the text with these tekeningen.Iris Stobbelaar has very good writing and a vivid imagination. Her love of Andersen and Grimm is certainly noticeable and just as, in their stories 'Strader' several messages to his lezers.Het is intended as a children's book, but considering the size I would recommend it again before the experienced readers. Besides the young readers, this book will certainly enchant adults. I think among other things to the fans of the Harry Potter series and like Harry Potter, I think a film version of the book is more likely to be an adult film, with all the creepy monsters and dark creatures in it voorkomen.Toen I book first saw it I thought, given the size, there is still a few weeks would be sweet note. The cover I found rather boring and unattractive appearance. But it reads smoothly and I could not put it aside. What weeral again proves that one should not rely on the cover when choosing a book. Sometimes I missed some originality, some storylines were familiar to me. Therefore I suggest that the book also earned four stars.</v>
      </c>
    </row>
    <row r="1570" ht="15.75" customHeight="1">
      <c r="A1570" s="1">
        <v>1568.0</v>
      </c>
      <c r="B1570" s="3">
        <v>0.0</v>
      </c>
      <c r="C1570" s="3">
        <v>0.0</v>
      </c>
      <c r="D1570" s="3">
        <v>0.0</v>
      </c>
      <c r="E1570" s="3" t="s">
        <v>1573</v>
      </c>
      <c r="F1570" s="3" t="str">
        <f>IFERROR(__xludf.DUMMYFUNCTION("GOOGLETRANSLATE(E1570,""nl"",""en"")"),"For his new youth novel Jan de Leeuw found inspiration in the biblical story of the Tower of Babel. As in the story of Babel is the lust for power centraal.De Leeuw's book revolves around a universe which is the world capital of Babel, Abraham owned. He l"&amp;"ives on the top floor of over 300 floors skyscraper counts. Partly cripple granddaughter Alice lives died with him since her parents and Abraham's wife in a terrorist aanslag.Naomi recently moved to the tower, but leading a completely different life than "&amp;"Alice. There is a clear hierarchy of power and they start at the bottom as so-called 'sub' she scrubs the floors and scrub the toilets. Everything changes when Naomi filling in for a sick member of the court and ""Miss Alice 'rescues from drowning in its "&amp;"private pool. Naomi was appointed companion and was born a new friendship. At the same time the beginning of the end of their carefree leven.De Leo has a smooth writing style that is pleasant to read, but fails to bring in his attempts coherence and depth"&amp;" to the story. The numerous references to fairy tales and biblical stories provide an abundance of symbolism. The metaphors are thereby often illogical or not well developed. The book recalls the three-headed dog from Greek mythology: you do not know wher"&amp;"e you look, just that you should vluchten.Zo's main character named Alice Alice in Wonderland, but compares Lion with her Rapunzel and Little Red Riding Hood. Abraham referring to the same figure from the Bible that God had entrusted his son Isaac to murd"&amp;"er. There is also a Isaac in the story for which no important function, but that symbolism will not be caught. Such carelessness can also find the characters, plating overcome by their implausible motives and inconsistent thoughts and gedrag.Wel Babel has"&amp;" an attractive design: each chapter begins with a mysterious black page with dark checkered pattern on which a tarot card reveals what terms theme will happen. Despite the good looks and pleasant writing style is mainly an obscure children's book that exc"&amp;"els in slordigheid.Deze review appeared in the Book Newspaper (March 2016) and www.alexhoogendoorn.nl")</f>
        <v>For his new youth novel Jan de Leeuw found inspiration in the biblical story of the Tower of Babel. As in the story of Babel is the lust for power centraal.De Leeuw's book revolves around a universe which is the world capital of Babel, Abraham owned. He lives on the top floor of over 300 floors skyscraper counts. Partly cripple granddaughter Alice lives died with him since her parents and Abraham's wife in a terrorist aanslag.Naomi recently moved to the tower, but leading a completely different life than Alice. There is a clear hierarchy of power and they start at the bottom as so-called 'sub' she scrubs the floors and scrub the toilets. Everything changes when Naomi filling in for a sick member of the court and "Miss Alice 'rescues from drowning in its private pool. Naomi was appointed companion and was born a new friendship. At the same time the beginning of the end of their carefree leven.De Leo has a smooth writing style that is pleasant to read, but fails to bring in his attempts coherence and depth to the story. The numerous references to fairy tales and biblical stories provide an abundance of symbolism. The metaphors are thereby often illogical or not well developed. The book recalls the three-headed dog from Greek mythology: you do not know where you look, just that you should vluchten.Zo's main character named Alice Alice in Wonderland, but compares Lion with her Rapunzel and Little Red Riding Hood. Abraham referring to the same figure from the Bible that God had entrusted his son Isaac to murder. There is also a Isaac in the story for which no important function, but that symbolism will not be caught. Such carelessness can also find the characters, plating overcome by their implausible motives and inconsistent thoughts and gedrag.Wel Babel has an attractive design: each chapter begins with a mysterious black page with dark checkered pattern on which a tarot card reveals what terms theme will happen. Despite the good looks and pleasant writing style is mainly an obscure children's book that excels in slordigheid.Deze review appeared in the Book Newspaper (March 2016) and www.alexhoogendoorn.nl</v>
      </c>
    </row>
    <row r="1571" ht="15.75" customHeight="1">
      <c r="A1571" s="1">
        <v>1569.0</v>
      </c>
      <c r="B1571" s="3">
        <v>1.0</v>
      </c>
      <c r="C1571" s="3">
        <v>1.0</v>
      </c>
      <c r="D1571" s="3">
        <v>1.0</v>
      </c>
      <c r="E1571" s="3" t="s">
        <v>1574</v>
      </c>
      <c r="F1571" s="3" t="str">
        <f>IFERROR(__xludf.DUMMYFUNCTION("GOOGLETRANSLATE(E1571,""nl"",""en"")"),"I really, really have to get used to the old-fashioned language that Susan Smith used in Flood. It fits the story in this novel, but I doubted whether this was a book for me. Still intrigued me the love between Jacob and Adriana what has prompted me to re"&amp;"ad by. The share of fisheries could tempt me less. Now the book is out, I can only say that it is a beautiful historical novel.")</f>
        <v>I really, really have to get used to the old-fashioned language that Susan Smith used in Flood. It fits the story in this novel, but I doubted whether this was a book for me. Still intrigued me the love between Jacob and Adriana what has prompted me to read by. The share of fisheries could tempt me less. Now the book is out, I can only say that it is a beautiful historical novel.</v>
      </c>
    </row>
    <row r="1572" ht="15.75" customHeight="1">
      <c r="A1572" s="1">
        <v>1570.0</v>
      </c>
      <c r="B1572" s="3">
        <v>1.0</v>
      </c>
      <c r="C1572" s="3">
        <v>1.0</v>
      </c>
      <c r="D1572" s="3">
        <v>1.0</v>
      </c>
      <c r="E1572" s="3" t="s">
        <v>1575</v>
      </c>
      <c r="F1572" s="3" t="str">
        <f>IFERROR(__xludf.DUMMYFUNCTION("GOOGLETRANSLATE(E1572,""nl"",""en"")"),"""Sleep and Death"" is divided into three stories. ""The Book of Blood,"" ""The Book of Souls"" and ""The Book of Eternity."" Three exciting books to share the title as a thread for the story. Very well done. Then there is a story that a girl in a youth m"&amp;"ental institution which is not immediately obvious what's going on there. Mystery surrounds the passages. The characters are strong put down and fill each with its own unique role. In the course of the story, it is becoming increasingly clear how these ar"&amp;"e intertwined. The way the story is written allows for proper tension and high psychological element. Immediately though the tone is put in the open the book and the expectations high. The storyline is about Hannah put down lifelike. Her thoughts, her str"&amp;"uggle and her palpable pain are very impressive. When you read a book in which there is a very striking theme, suspense, action, meditation, lifelike situation sketches and well-developed characters, it's hard to put a book away. The designation 'daring a"&amp;"nd exciting ""this book does most justice. and very contemporary and above all very daring theme provides an unparalleled thriller. Add to that the more than fluent writing style and you read this tome preferably in a time out. Preferably without onderbre"&amp;"kingen.De controversy of this issue will not at all be well received. It is simply a chord in society. Because yes, there is more than this life? The question whether there is life after death and what happens to the soul after death is obviously pretty i"&amp;"ntense yet also very interesting. To pour it into a story and to do so in the way it is done here is nothing short of masterful. The intrigues, put thought and is very mysterious, the unknown aspect. The experiences from different perspectives provide mul"&amp;"tiple dimensions in this story. The emotions such as panic and anxiety appear emotionally very good. The short chapters keep the reading rate is very high, the voltage will do the rest. It is clear that much research has been done about the clinical side "&amp;"of this story. It is all very credible even if it is hardly to imagine that people here to open up. Bizarre ......... A well crafted story, strong characters and a more than intriguing theme. An absolutely innovative thriller that remains exciting until t"&amp;"he very last moment.")</f>
        <v>"Sleep and Death" is divided into three stories. "The Book of Blood," "The Book of Souls" and "The Book of Eternity." Three exciting books to share the title as a thread for the story. Very well done. Then there is a story that a girl in a youth mental institution which is not immediately obvious what's going on there. Mystery surrounds the passages. The characters are strong put down and fill each with its own unique role. In the course of the story, it is becoming increasingly clear how these are intertwined. The way the story is written allows for proper tension and high psychological element. Immediately though the tone is put in the open the book and the expectations high. The storyline is about Hannah put down lifelike. Her thoughts, her struggle and her palpable pain are very impressive. When you read a book in which there is a very striking theme, suspense, action, meditation, lifelike situation sketches and well-developed characters, it's hard to put a book away. The designation 'daring and exciting "this book does most justice. and very contemporary and above all very daring theme provides an unparalleled thriller. Add to that the more than fluent writing style and you read this tome preferably in a time out. Preferably without onderbrekingen.De controversy of this issue will not at all be well received. It is simply a chord in society. Because yes, there is more than this life? The question whether there is life after death and what happens to the soul after death is obviously pretty intense yet also very interesting. To pour it into a story and to do so in the way it is done here is nothing short of masterful. The intrigues, put thought and is very mysterious, the unknown aspect. The experiences from different perspectives provide multiple dimensions in this story. The emotions such as panic and anxiety appear emotionally very good. The short chapters keep the reading rate is very high, the voltage will do the rest. It is clear that much research has been done about the clinical side of this story. It is all very credible even if it is hardly to imagine that people here to open up. Bizarre ......... A well crafted story, strong characters and a more than intriguing theme. An absolutely innovative thriller that remains exciting until the very last moment.</v>
      </c>
    </row>
    <row r="1573" ht="15.75" customHeight="1">
      <c r="A1573" s="1">
        <v>1571.0</v>
      </c>
      <c r="B1573" s="3">
        <v>0.0</v>
      </c>
      <c r="C1573" s="3">
        <v>0.0</v>
      </c>
      <c r="D1573" s="3">
        <v>0.0</v>
      </c>
      <c r="E1573" s="3" t="s">
        <v>1576</v>
      </c>
      <c r="F1573" s="3" t="str">
        <f>IFERROR(__xludf.DUMMYFUNCTION("GOOGLETRANSLATE(E1573,""nl"",""en"")"),"Never mind then. This book is only of interest to readers that can withstand a large number of descriptions of all kinds of senseless violence, which represents a human life nothing. Trick writer: even minor characters are briefly ""from within"" describe"&amp;"d before being killed. Effect: the reader feels somewhat involved with the character and therefore sympathizes with the victim. Not nice. Fortunately, all the characters have only one dimension.")</f>
        <v>Never mind then. This book is only of interest to readers that can withstand a large number of descriptions of all kinds of senseless violence, which represents a human life nothing. Trick writer: even minor characters are briefly "from within" described before being killed. Effect: the reader feels somewhat involved with the character and therefore sympathizes with the victim. Not nice. Fortunately, all the characters have only one dimension.</v>
      </c>
    </row>
    <row r="1574" ht="15.75" customHeight="1">
      <c r="A1574" s="1">
        <v>1572.0</v>
      </c>
      <c r="B1574" s="3">
        <v>1.0</v>
      </c>
      <c r="C1574" s="3">
        <v>1.0</v>
      </c>
      <c r="D1574" s="3">
        <v>1.0</v>
      </c>
      <c r="E1574" s="3" t="s">
        <v>1577</v>
      </c>
      <c r="F1574" s="3" t="str">
        <f>IFERROR(__xludf.DUMMYFUNCTION("GOOGLETRANSLATE(E1574,""nl"",""en"")"),"I thought it was great to meet nina and wes. I found the book feel great goods .I would have liked to read more about certain characters v as good or a little more about taco but overall are great books can not say otherwise.")</f>
        <v>I thought it was great to meet nina and wes. I found the book feel great goods .I would have liked to read more about certain characters v as good or a little more about taco but overall are great books can not say otherwise.</v>
      </c>
    </row>
    <row r="1575" ht="15.75" customHeight="1">
      <c r="A1575" s="1">
        <v>1573.0</v>
      </c>
      <c r="B1575" s="3">
        <v>0.0</v>
      </c>
      <c r="C1575" s="3">
        <v>0.0</v>
      </c>
      <c r="D1575" s="3">
        <v>0.0</v>
      </c>
      <c r="E1575" s="3" t="s">
        <v>1578</v>
      </c>
      <c r="F1575" s="3" t="str">
        <f>IFERROR(__xludf.DUMMYFUNCTION("GOOGLETRANSLATE(E1575,""nl"",""en"")"),"When I graduated I hated the trade philosophy. The fabric I found boring and uninteresting teacher. Or vice versa. Later I read a lot of philosophical texts, got some lessons that were interesting and I began to houden.Met reading the section of this book"&amp;", however, I was back to square one, at my school with boring lessons. What a boring book. Most of it is used to describe what is going to be treated to another great deal about what is covered and so very occasionally there is also something new in betwe"&amp;"en, but you should be careful. By this time you have been asleep gesukkeld.Ik had a lot of free will need to read it too, and must admit that I have a piece here and there have overgeslagen.Er is also a second part. I'm going to but not read.")</f>
        <v>When I graduated I hated the trade philosophy. The fabric I found boring and uninteresting teacher. Or vice versa. Later I read a lot of philosophical texts, got some lessons that were interesting and I began to houden.Met reading the section of this book, however, I was back to square one, at my school with boring lessons. What a boring book. Most of it is used to describe what is going to be treated to another great deal about what is covered and so very occasionally there is also something new in between, but you should be careful. By this time you have been asleep gesukkeld.Ik had a lot of free will need to read it too, and must admit that I have a piece here and there have overgeslagen.Er is also a second part. I'm going to but not read.</v>
      </c>
    </row>
    <row r="1576" ht="15.75" customHeight="1">
      <c r="A1576" s="1">
        <v>1574.0</v>
      </c>
      <c r="B1576" s="3">
        <v>0.0</v>
      </c>
      <c r="C1576" s="3">
        <v>0.0</v>
      </c>
      <c r="D1576" s="3">
        <v>0.0</v>
      </c>
      <c r="E1576" s="3" t="s">
        <v>1579</v>
      </c>
      <c r="F1576" s="3" t="str">
        <f>IFERROR(__xludf.DUMMYFUNCTION("GOOGLETRANSLATE(E1576,""nl"",""en"")"),"Melina and Gillian Lloyd, identical twins, pull the trick which many seemingly identical twins or brothers; fixed've ever pulled they trade places for a night out. This Gillian brings a nice romantic evening with a famous astronaut. Unfortunately, one of "&amp;"the sisters Lloyd appears to Gillian, killed that night. The murder is solved soon: a disturbed man from the clinic where the victim that day was for an artificial insemination, appears responsible. He seems to have been obsessed with Gillian. Yet the lat"&amp;"e Melina not sit, because they trusted the thing out. And even if the astronaut is under threat and thinks that there is more going on, they go together to investigate the real reason behind the murder. The reader is soon made clear that some sort of tele"&amp;"vangelist and his sect have something to do with the murder and there appears much more behind zitten.'Romantische thriller's on the front of the book. I would almost call it 'Bouqet series touch murder. The book is peppered with erotically charged though"&amp;"ts and actions. It also ends with a typical range Bouqet statement: 'I love you' (after, of course there is a lot groaned and hips significantly clamped between the thighs). So is this so bad, in thrillers we still find it more romance or eroticism back? "&amp;"No, in itself is not bad, as long as the story is exciting, well written and there are logical, strong build characters. All these aspects are what I am concerned, however, completely absent from this book. Characters do not come to life. The plot is supe"&amp;"r predictable, it actually has only a somewhat surprising turn, but even I saw from afar. It suggests or accumulated stress anywhere curiosity. And the author uses a lot of dialogues. Few thoughts, descriptions little, little sketches situation. All of th"&amp;"is together makes the book flat and shallow.")</f>
        <v>Melina and Gillian Lloyd, identical twins, pull the trick which many seemingly identical twins or brothers; fixed've ever pulled they trade places for a night out. This Gillian brings a nice romantic evening with a famous astronaut. Unfortunately, one of the sisters Lloyd appears to Gillian, killed that night. The murder is solved soon: a disturbed man from the clinic where the victim that day was for an artificial insemination, appears responsible. He seems to have been obsessed with Gillian. Yet the late Melina not sit, because they trusted the thing out. And even if the astronaut is under threat and thinks that there is more going on, they go together to investigate the real reason behind the murder. The reader is soon made clear that some sort of televangelist and his sect have something to do with the murder and there appears much more behind zitten.'Romantische thriller's on the front of the book. I would almost call it 'Bouqet series touch murder. The book is peppered with erotically charged thoughts and actions. It also ends with a typical range Bouqet statement: 'I love you' (after, of course there is a lot groaned and hips significantly clamped between the thighs). So is this so bad, in thrillers we still find it more romance or eroticism back? No, in itself is not bad, as long as the story is exciting, well written and there are logical, strong build characters. All these aspects are what I am concerned, however, completely absent from this book. Characters do not come to life. The plot is super predictable, it actually has only a somewhat surprising turn, but even I saw from afar. It suggests or accumulated stress anywhere curiosity. And the author uses a lot of dialogues. Few thoughts, descriptions little, little sketches situation. All of this together makes the book flat and shallow.</v>
      </c>
    </row>
    <row r="1577" ht="15.75" customHeight="1">
      <c r="A1577" s="1">
        <v>1575.0</v>
      </c>
      <c r="B1577" s="3">
        <v>1.0</v>
      </c>
      <c r="C1577" s="3">
        <v>0.0</v>
      </c>
      <c r="D1577" s="3">
        <v>1.0</v>
      </c>
      <c r="E1577" s="3" t="s">
        <v>1580</v>
      </c>
      <c r="F1577" s="3" t="str">
        <f>IFERROR(__xludf.DUMMYFUNCTION("GOOGLETRANSLATE(E1577,""nl"",""en"")"),"Print a summary of Paul Koecks entire oeuvre, and you get a good three A4 pages. It is not only novels also scene (which he ever received the State Prize for Drama), scenarios (adapted from our happiness for VTM, the Alias ​​Jan Verheyen), a radio play an"&amp;"d a whole bunch of articles in various journals. So far so good nieuws.Le petit Belge, an international signaled Belgian ex-cop, is nevertheless a special agent in Germany (?). This means that he performs all kinds of dangerous tasks for the Bundeskrimina"&amp;"lamt. A trip to Colombia to free some hostages, for example. The man is as a free-lancer properly paid (?) In Brandenburg he owns a cottage on an area of ​​80 hectares, complete with airport before his Cessna and helicopter (?). Le petit Belge, really Mic"&amp;"hael Adam, have in Spain looking for two Albanians who robbed an armored truck of the Bundesbank. What is worse is that while also compromising papers are gone (?), Showing that the Interior Minister, Edward Bauerbaum, formerly an agent of the East German"&amp;" intelligence service. Everything goes well, Adam comes back to Germany and get a new mission: to prove that robbing a jewelry store was staged for the insurance on to explain. For someone who's just Palestinian terrorists shadows, is obviously a nice lit"&amp;"tle job (?). Especially if you get a million (!). But of course there is more to it. The two Albanians reappear, and Bauerbaum minister has also some could not make it to maken.Ik here and there (?) A place mark in the scenario. And it does not stop at: t"&amp;"he implausible today, mostly due to 'overacting', stringing them together. So le petit Belge has its own network across Europe of men he occasionally sends to Rome by train from Marseille to deliver a package to an underground parking garage. Question of "&amp;"what the men keep busy. It is just one of the ways Adam makes things unnecessarily complicated. But le petit Belge is so overcrowded himself that he himself does not even notice. On the contrary, he is the best, the best, the brightest. And while he's jus"&amp;"t an arrogant and upstart idiot. In short, scowling is an almost permanent. Paul Koeck may have its merits, thriller field he is temporarily no more than un petit Belge.")</f>
        <v>Print a summary of Paul Koecks entire oeuvre, and you get a good three A4 pages. It is not only novels also scene (which he ever received the State Prize for Drama), scenarios (adapted from our happiness for VTM, the Alias ​​Jan Verheyen), a radio play and a whole bunch of articles in various journals. So far so good nieuws.Le petit Belge, an international signaled Belgian ex-cop, is nevertheless a special agent in Germany (?). This means that he performs all kinds of dangerous tasks for the Bundeskriminalamt. A trip to Colombia to free some hostages, for example. The man is as a free-lancer properly paid (?) In Brandenburg he owns a cottage on an area of ​​80 hectares, complete with airport before his Cessna and helicopter (?). Le petit Belge, really Michael Adam, have in Spain looking for two Albanians who robbed an armored truck of the Bundesbank. What is worse is that while also compromising papers are gone (?), Showing that the Interior Minister, Edward Bauerbaum, formerly an agent of the East German intelligence service. Everything goes well, Adam comes back to Germany and get a new mission: to prove that robbing a jewelry store was staged for the insurance on to explain. For someone who's just Palestinian terrorists shadows, is obviously a nice little job (?). Especially if you get a million (!). But of course there is more to it. The two Albanians reappear, and Bauerbaum minister has also some could not make it to maken.Ik here and there (?) A place mark in the scenario. And it does not stop at: the implausible today, mostly due to 'overacting', stringing them together. So le petit Belge has its own network across Europe of men he occasionally sends to Rome by train from Marseille to deliver a package to an underground parking garage. Question of what the men keep busy. It is just one of the ways Adam makes things unnecessarily complicated. But le petit Belge is so overcrowded himself that he himself does not even notice. On the contrary, he is the best, the best, the brightest. And while he's just an arrogant and upstart idiot. In short, scowling is an almost permanent. Paul Koeck may have its merits, thriller field he is temporarily no more than un petit Belge.</v>
      </c>
    </row>
    <row r="1578" ht="15.75" customHeight="1">
      <c r="A1578" s="1">
        <v>1576.0</v>
      </c>
      <c r="B1578" s="3">
        <v>0.0</v>
      </c>
      <c r="C1578" s="3">
        <v>0.0</v>
      </c>
      <c r="D1578" s="3">
        <v>1.0</v>
      </c>
      <c r="E1578" s="3" t="s">
        <v>1581</v>
      </c>
      <c r="F1578" s="3" t="str">
        <f>IFERROR(__xludf.DUMMYFUNCTION("GOOGLETRANSLATE(E1578,""nl"",""en"")"),"Helen Franklin lives in Prague, where she has set itself an aloof and lonely life. When she hears from one of her few friends about the mystery surrounding Melmoth is her imagination with her to get. The myths and stories about Melmoth leave her release, "&amp;"she even feels that it should be close. Melmoth really exist, they existed or is it just a folk legend? Helen believes in apparitions or even tales that deal with the hereafter? In this wandering spirit Helen might see a way out of komen.Met her guilt fro"&amp;"m the background the beautiful historic city of Prague, the city of bridges, streets, old buildings and many shadows tries Sarah Perry an eerie atmosphere to create her story. Melmoth with the spirit settles in the minds of likeminded Perry had a good mov"&amp;"e to make. However Melmoth does more like Casper the ghost which occasionally handing a psychological impact pest, she's not full justice in this organization and feel that Melmoth plays the leading role, soon disappears into the background. The story inv"&amp;"olves gothic and be exciting but really scary or horror it is not and that's a shame. The viability of Melmoth is the common denominator that they have with Helen and not frightening picture it could be. The fact that Helen suffers makes you want to know "&amp;"under guilt and loneliness where those emotions based zijn.Ondanks that you should get into the story, sometimes it was quite a challenge, to be honest, Melmoth, it has become an original story which can be appreciated by lovers of dark fairy tales. A ser"&amp;"ies of strange events follow one another that can keep our minds. It is mysterious without really providing clarity, not to inspect the letters and diary passages. Melmoth remains a mystery to me but also the other characters do not bring clarity. Gradual"&amp;"ly get quite a few over. Except that they have done something that haunts them and that will be the band Melmoth explains niet.Let do I get it to contain language with gusts is corny and heavy philosophical pieces that express your thoughts and can affect"&amp;" reading. The story is medieval but to play himself, strangely enough, just in our time. An excerpt from the book that illustrates how sometimes written: ""Dees Testimony trust me, writing, at local, meanwhile I have no doubt, my Elizabeth, that they brin"&amp;"g to you will disapproval and horror. But I must fulfill it to me, because I experience it as a condemnation led, it weighs so heavily on me down that it feels like me break the bones will be under the weight, and I have to enlighten me, or will be with h"&amp;"er and her history co diverse. ""you can think of it what you want, do it anyway as a story from antiquity. The reason that this review was so long in coming had everything to do with the challenge that this book turned out to zijn.Melmoth is not an easy "&amp;"book to appreciate. On the one hand you can say almost anything without spoileren, so that's tale technically very well done by Perry. But on the other side; it's just not all, lacking in tension and fear, condemnation, which has been suggested. Yet the s"&amp;"tory is fascinating, partly or perhaps because of the complexity of the whole, who knows? Very doubly so. It takes too long before the story you really grasps, as it does already. There was so much more in it, as I said because of the magical city of Prag"&amp;"ue which is ideally suited for the gothic atmosphere. It is the conscience whether we are able to forgive ourselves for what we are doing wrong in life particularly intriguing. But there is no answer, at least not from Helen Melmoth.Geboeid either by the "&amp;"individual writing style and dare something else to put down, I have become interested by Sarah Perry's work and I'm sure the pastor of the Essex sample read. But beyond narrow 2.5 stars Melmoth come I did not.")</f>
        <v>Helen Franklin lives in Prague, where she has set itself an aloof and lonely life. When she hears from one of her few friends about the mystery surrounding Melmoth is her imagination with her to get. The myths and stories about Melmoth leave her release, she even feels that it should be close. Melmoth really exist, they existed or is it just a folk legend? Helen believes in apparitions or even tales that deal with the hereafter? In this wandering spirit Helen might see a way out of komen.Met her guilt from the background the beautiful historic city of Prague, the city of bridges, streets, old buildings and many shadows tries Sarah Perry an eerie atmosphere to create her story. Melmoth with the spirit settles in the minds of likeminded Perry had a good move to make. However Melmoth does more like Casper the ghost which occasionally handing a psychological impact pest, she's not full justice in this organization and feel that Melmoth plays the leading role, soon disappears into the background. The story involves gothic and be exciting but really scary or horror it is not and that's a shame. The viability of Melmoth is the common denominator that they have with Helen and not frightening picture it could be. The fact that Helen suffers makes you want to know under guilt and loneliness where those emotions based zijn.Ondanks that you should get into the story, sometimes it was quite a challenge, to be honest, Melmoth, it has become an original story which can be appreciated by lovers of dark fairy tales. A series of strange events follow one another that can keep our minds. It is mysterious without really providing clarity, not to inspect the letters and diary passages. Melmoth remains a mystery to me but also the other characters do not bring clarity. Gradually get quite a few over. Except that they have done something that haunts them and that will be the band Melmoth explains niet.Let do I get it to contain language with gusts is corny and heavy philosophical pieces that express your thoughts and can affect reading. The story is medieval but to play himself, strangely enough, just in our time. An excerpt from the book that illustrates how sometimes written: "Dees Testimony trust me, writing, at local, meanwhile I have no doubt, my Elizabeth, that they bring to you will disapproval and horror. But I must fulfill it to me, because I experience it as a condemnation led, it weighs so heavily on me down that it feels like me break the bones will be under the weight, and I have to enlighten me, or will be with her and her history co diverse. "you can think of it what you want, do it anyway as a story from antiquity. The reason that this review was so long in coming had everything to do with the challenge that this book turned out to zijn.Melmoth is not an easy book to appreciate. On the one hand you can say almost anything without spoileren, so that's tale technically very well done by Perry. But on the other side; it's just not all, lacking in tension and fear, condemnation, which has been suggested. Yet the story is fascinating, partly or perhaps because of the complexity of the whole, who knows? Very doubly so. It takes too long before the story you really grasps, as it does already. There was so much more in it, as I said because of the magical city of Prague which is ideally suited for the gothic atmosphere. It is the conscience whether we are able to forgive ourselves for what we are doing wrong in life particularly intriguing. But there is no answer, at least not from Helen Melmoth.Geboeid either by the individual writing style and dare something else to put down, I have become interested by Sarah Perry's work and I'm sure the pastor of the Essex sample read. But beyond narrow 2.5 stars Melmoth come I did not.</v>
      </c>
    </row>
    <row r="1579" ht="15.75" customHeight="1">
      <c r="A1579" s="1">
        <v>1577.0</v>
      </c>
      <c r="B1579" s="3">
        <v>0.0</v>
      </c>
      <c r="C1579" s="3">
        <v>0.0</v>
      </c>
      <c r="D1579" s="3">
        <v>0.0</v>
      </c>
      <c r="E1579" s="3" t="s">
        <v>1582</v>
      </c>
      <c r="F1579" s="3" t="str">
        <f>IFERROR(__xludf.DUMMYFUNCTION("GOOGLETRANSLATE(E1579,""nl"",""en"")"),"Occasionally I buy a thriller because of the number of stars awarded in UN; so is this book that was given 4 stars. To be honest, the story itself is surprising enough and has enough tension elements, yet the feeling remains ""This is not just"" prominent"&amp;" aanwezig.In the blurb is the rather boute allegation Edwardson Henning Mankell's would be his natural successor. Not for me. Mankell's character and atmosphere are drawing lots and lots beter.Sommige parts are downright boring and do repetitions of phras"&amp;"es and words made aan.De literary protagonists are indeed good in the paint; Scandinavians seem to do well to master.")</f>
        <v>Occasionally I buy a thriller because of the number of stars awarded in UN; so is this book that was given 4 stars. To be honest, the story itself is surprising enough and has enough tension elements, yet the feeling remains "This is not just" prominent aanwezig.In the blurb is the rather boute allegation Edwardson Henning Mankell's would be his natural successor. Not for me. Mankell's character and atmosphere are drawing lots and lots beter.Sommige parts are downright boring and do repetitions of phrases and words made aan.De literary protagonists are indeed good in the paint; Scandinavians seem to do well to master.</v>
      </c>
    </row>
    <row r="1580" ht="15.75" customHeight="1">
      <c r="A1580" s="1">
        <v>1578.0</v>
      </c>
      <c r="B1580" s="3">
        <v>1.0</v>
      </c>
      <c r="C1580" s="3">
        <v>0.0</v>
      </c>
      <c r="D1580" s="3">
        <v>1.0</v>
      </c>
      <c r="E1580" s="3" t="s">
        <v>1583</v>
      </c>
      <c r="F1580" s="3" t="str">
        <f>IFERROR(__xludf.DUMMYFUNCTION("GOOGLETRANSLATE(E1580,""nl"",""en"")"),"Nicci French and wrote a new book on the eight-part series Frieda Klein. Nicci French and have already written fifteen thrillers, including quite a number of bestsellers. After Blue Monday, Tuesday is over, Waiting on Wednesday and Thursday Children's Thi"&amp;"nking now released on Friday. The earlier parts of this series I have read with pleasure, my expectations for this book were also hoog.De books in the Frieda Klein-series are characterized by combining the genre thriller with psychological depth. The book"&amp;"s are set as read, but also separately for lezen.Frieda Klein professional psychotherapist and a special woman. She lives as a single woman in London and the book is set in the present tense. She has a diverse group of friends, with different backgrounds,"&amp;" work and gezinssamenstellingen.Sterk the book I think the loosely-drawn / sketched plan at the beginning of the book, making it easy for the reader to put the events in the places where they occur. You also get the plan that understand the distances betw"&amp;"een the different locations.The book begins with the discovery that makes the five-year-old girl Kitty from a boat on the Thames. because she has a ""Wallevis"" seen near the boat. The ""Wallevis"" seen no whales, but the body of a man.Hij wearing a hospi"&amp;"tal band named Frieda Klein, she is asked to the morgue to identify the body. It appears Alexander Holland to be called by anyone Sandy. Frieda has a time had a relationship with Sandy. Because his throat was cut is considered murder. The police are a maj"&amp;"or investigation into the perpetrator (s) of the murder. Where Frieda himself a prime suspect turns out to be. In the course of the book is extensively studied the topic of Frieda Frieda and looking in turn also to the killer. She has this need the help o"&amp;"f others. Who are the people who Frieda trust and who can Frida vertrouwen.Het story comes to my mind very slowly, it does not happen so much and that is what happens elaborates. Only in the last hundred pages, the book gets hold of me and hit me in the s"&amp;"tory. They may have taken too much in this book to what is gekomen.Wanneer the sequel comes out already covered in the previous titles in the series Frieda Klein, I will certainly read. I hope that then the tension will have the last parts because I liked"&amp;" better than 'Thinking of Friday.")</f>
        <v>Nicci French and wrote a new book on the eight-part series Frieda Klein. Nicci French and have already written fifteen thrillers, including quite a number of bestsellers. After Blue Monday, Tuesday is over, Waiting on Wednesday and Thursday Children's Thinking now released on Friday. The earlier parts of this series I have read with pleasure, my expectations for this book were also hoog.De books in the Frieda Klein-series are characterized by combining the genre thriller with psychological depth. The books are set as read, but also separately for lezen.Frieda Klein professional psychotherapist and a special woman. She lives as a single woman in London and the book is set in the present tense. She has a diverse group of friends, with different backgrounds, work and gezinssamenstellingen.Sterk the book I think the loosely-drawn / sketched plan at the beginning of the book, making it easy for the reader to put the events in the places where they occur. You also get the plan that understand the distances between the different locations.The book begins with the discovery that makes the five-year-old girl Kitty from a boat on the Thames. because she has a "Wallevis" seen near the boat. The "Wallevis" seen no whales, but the body of a man.Hij wearing a hospital band named Frieda Klein, she is asked to the morgue to identify the body. It appears Alexander Holland to be called by anyone Sandy. Frieda has a time had a relationship with Sandy. Because his throat was cut is considered murder. The police are a major investigation into the perpetrator (s) of the murder. Where Frieda himself a prime suspect turns out to be. In the course of the book is extensively studied the topic of Frieda Frieda and looking in turn also to the killer. She has this need the help of others. Who are the people who Frieda trust and who can Frida vertrouwen.Het story comes to my mind very slowly, it does not happen so much and that is what happens elaborates. Only in the last hundred pages, the book gets hold of me and hit me in the story. They may have taken too much in this book to what is gekomen.Wanneer the sequel comes out already covered in the previous titles in the series Frieda Klein, I will certainly read. I hope that then the tension will have the last parts because I liked better than 'Thinking of Friday.</v>
      </c>
    </row>
    <row r="1581" ht="15.75" customHeight="1">
      <c r="A1581" s="1">
        <v>1579.0</v>
      </c>
      <c r="B1581" s="3">
        <v>0.0</v>
      </c>
      <c r="C1581" s="3">
        <v>0.0</v>
      </c>
      <c r="D1581" s="3">
        <v>0.0</v>
      </c>
      <c r="E1581" s="3" t="s">
        <v>1584</v>
      </c>
      <c r="F1581" s="3" t="str">
        <f>IFERROR(__xludf.DUMMYFUNCTION("GOOGLETRANSLATE(E1581,""nl"",""en"")"),"The book is written and enjoyable read 'quite flat road' ', but it is, in my view, a moderate thriller.De protagonist is certainly an interesting character by his background as a paramedic, abused an altar boy and disowned son had with these ingredients t"&amp;"he writer an exciting book can schrijven..De characters that are found daily in the Greek cafe, are very colorful and brighten the book. The plot is certainly very surprising name and I certainly do not see aankomen.Dit is very good! I had on the Somehow "&amp;"the idea that I've beaten a lot, did not read, when I was at the end of the book was everywhere .... so that gives a bad feeling about the book!")</f>
        <v>The book is written and enjoyable read 'quite flat road' ', but it is, in my view, a moderate thriller.De protagonist is certainly an interesting character by his background as a paramedic, abused an altar boy and disowned son had with these ingredients the writer an exciting book can schrijven..De characters that are found daily in the Greek cafe, are very colorful and brighten the book. The plot is certainly very surprising name and I certainly do not see aankomen.Dit is very good! I had on the Somehow the idea that I've beaten a lot, did not read, when I was at the end of the book was everywhere .... so that gives a bad feeling about the book!</v>
      </c>
    </row>
    <row r="1582" ht="15.75" customHeight="1">
      <c r="A1582" s="1">
        <v>1580.0</v>
      </c>
      <c r="B1582" s="3">
        <v>0.0</v>
      </c>
      <c r="C1582" s="3">
        <v>0.0</v>
      </c>
      <c r="D1582" s="3">
        <v>0.0</v>
      </c>
      <c r="E1582" s="3" t="s">
        <v>1585</v>
      </c>
      <c r="F1582" s="3" t="str">
        <f>IFERROR(__xludf.DUMMYFUNCTION("GOOGLETRANSLATE(E1582,""nl"",""en"")"),"I'm not a fan of Saskia Noort, but I like to give people a chance. And I'm on book markets where there are fans ... so vooruit.Maar stromboli ... I can only say ... rubbish. I am not against sex in a book. On the contrary, I was sick of the ordinary defin"&amp;"ition of Noort. The book beyond all sex about nothing. It's not exciting, not nice, not nice to lezen.Na this ... I have decided that it is finally my last Noort. What a pulp ...")</f>
        <v>I'm not a fan of Saskia Noort, but I like to give people a chance. And I'm on book markets where there are fans ... so vooruit.Maar stromboli ... I can only say ... rubbish. I am not against sex in a book. On the contrary, I was sick of the ordinary definition of Noort. The book beyond all sex about nothing. It's not exciting, not nice, not nice to lezen.Na this ... I have decided that it is finally my last Noort. What a pulp ...</v>
      </c>
    </row>
    <row r="1583" ht="15.75" customHeight="1">
      <c r="A1583" s="1">
        <v>1581.0</v>
      </c>
      <c r="B1583" s="3">
        <v>1.0</v>
      </c>
      <c r="C1583" s="3">
        <v>1.0</v>
      </c>
      <c r="D1583" s="3">
        <v>1.0</v>
      </c>
      <c r="E1583" s="3" t="s">
        <v>1586</v>
      </c>
      <c r="F1583" s="3" t="str">
        <f>IFERROR(__xludf.DUMMYFUNCTION("GOOGLETRANSLATE(E1583,""nl"",""en"")"),"Police find Monty Brogan sofa a bag of white powder: it actually begins the story (but not the book). Brogan was sentenced to seven years in prison. Because his father is surety for him, he does not immediately need the cell, but the day will come frighte"&amp;"ningly close. On the eve Brogan talks with his girlfriend Naturelle and his two best friends, Jacob and teacher exchange analyst Frank. Constrict them to a farewell party organized by Uncle Blue, Brogans maffiabaas.Een thriller does not always turn out a "&amp;"murder. You waste time while the time is approaching when you have cell can be just as exciting. Anyway Benioff describes that time as a very emotional, loaded period. Obviously, because a lot can happen in seven years, nothing will be like it was. Each o"&amp;"f the characters responds in its own way on the next goodbye, now also face their own problems. Benioff describes all this in a very tangible way, with due regard to each of the characters. A feather in the cap of David Benioff.")</f>
        <v>Police find Monty Brogan sofa a bag of white powder: it actually begins the story (but not the book). Brogan was sentenced to seven years in prison. Because his father is surety for him, he does not immediately need the cell, but the day will come frighteningly close. On the eve Brogan talks with his girlfriend Naturelle and his two best friends, Jacob and teacher exchange analyst Frank. Constrict them to a farewell party organized by Uncle Blue, Brogans maffiabaas.Een thriller does not always turn out a murder. You waste time while the time is approaching when you have cell can be just as exciting. Anyway Benioff describes that time as a very emotional, loaded period. Obviously, because a lot can happen in seven years, nothing will be like it was. Each of the characters responds in its own way on the next goodbye, now also face their own problems. Benioff describes all this in a very tangible way, with due regard to each of the characters. A feather in the cap of David Benioff.</v>
      </c>
    </row>
    <row r="1584" ht="15.75" customHeight="1">
      <c r="A1584" s="1">
        <v>1582.0</v>
      </c>
      <c r="B1584" s="3">
        <v>0.0</v>
      </c>
      <c r="C1584" s="3">
        <v>0.0</v>
      </c>
      <c r="D1584" s="3">
        <v>1.0</v>
      </c>
      <c r="E1584" s="3" t="s">
        <v>1587</v>
      </c>
      <c r="F1584" s="3" t="str">
        <f>IFERROR(__xludf.DUMMYFUNCTION("GOOGLETRANSLATE(E1584,""nl"",""en"")"),"Born in northern Italy in 1936 Domenico Cacopardo spent his childhood in Sicily, where the roots of his father layers. His mother comes from a family who stood at the cradle of the PSI, the Italian Socialist Party. During his law studies, he wrote pieces "&amp;"for various newspapers and magazines. After his studies, he chose a career as a lawyer, and later he became active in politics which him the title consigliere di Stato, Minister of State, awarded werd.Voordat his first novel published, there were several "&amp;"of his poetry on marketed. In 1999 he debuted as a novelist with The case Gaetano chill that now, almost ten years later, translated into Dutch werd.In this book the reader is confronted with the consequences of shooting steward Talio by his boss Cavalier"&amp;"e Chille. Although the circumstances suspicious, inform the local judiciary every effort to settle the case as soon as possible to classify as an accident. But if it appears that the Cavaliere has a relationship with the wife of the shot steward, the cara"&amp;"binieri set a thorough investigation. And that is against the will of the local notables, who decide a power struggle to maken.Domenico Cacopardo has much of his personal history in this story, which is situated between 1910 and 1923 processed. Not only i"&amp;"s the location of the events Letojanni, on the east coast of Sicily, which came from his father, but also the politics and the rise of socialism in Italy plays a role in the geheel.In very short, easy reading chapters he does account of facts as class jus"&amp;"tice, adultery, abuse of power and nepotism in an unadorned, almost dispassionate style at historically true background. It seems a capital miscalculation by the publisher to bring out the book under the label of an Italian thriller, as we read on the cov"&amp;"er, because if there's one thing missing from the book, it's stress. The target must not be sought among the lovers of the thriller, but among the followers of modern history and politics, which probably their curiosity by real symbolic descriptions of th"&amp;"e zeitgeist satisfied zien.De noncommittal, neutral narrative style, which one also found in documentaries, of course, will be the credibility of this book for good, but is also responsible for creating an unbridgeable distance between the story and the c"&amp;"ase lezer.De Gaetano Chille fascinates at times but it never lasts. If this debut novel has yet simple two-star thriller but falls back to the minimum score.")</f>
        <v>Born in northern Italy in 1936 Domenico Cacopardo spent his childhood in Sicily, where the roots of his father layers. His mother comes from a family who stood at the cradle of the PSI, the Italian Socialist Party. During his law studies, he wrote pieces for various newspapers and magazines. After his studies, he chose a career as a lawyer, and later he became active in politics which him the title consigliere di Stato, Minister of State, awarded werd.Voordat his first novel published, there were several of his poetry on marketed. In 1999 he debuted as a novelist with The case Gaetano chill that now, almost ten years later, translated into Dutch werd.In this book the reader is confronted with the consequences of shooting steward Talio by his boss Cavaliere Chille. Although the circumstances suspicious, inform the local judiciary every effort to settle the case as soon as possible to classify as an accident. But if it appears that the Cavaliere has a relationship with the wife of the shot steward, the carabinieri set a thorough investigation. And that is against the will of the local notables, who decide a power struggle to maken.Domenico Cacopardo has much of his personal history in this story, which is situated between 1910 and 1923 processed. Not only is the location of the events Letojanni, on the east coast of Sicily, which came from his father, but also the politics and the rise of socialism in Italy plays a role in the geheel.In very short, easy reading chapters he does account of facts as class justice, adultery, abuse of power and nepotism in an unadorned, almost dispassionate style at historically true background. It seems a capital miscalculation by the publisher to bring out the book under the label of an Italian thriller, as we read on the cover, because if there's one thing missing from the book, it's stress. The target must not be sought among the lovers of the thriller, but among the followers of modern history and politics, which probably their curiosity by real symbolic descriptions of the zeitgeist satisfied zien.De noncommittal, neutral narrative style, which one also found in documentaries, of course, will be the credibility of this book for good, but is also responsible for creating an unbridgeable distance between the story and the case lezer.De Gaetano Chille fascinates at times but it never lasts. If this debut novel has yet simple two-star thriller but falls back to the minimum score.</v>
      </c>
    </row>
    <row r="1585" ht="15.75" customHeight="1">
      <c r="A1585" s="1">
        <v>1583.0</v>
      </c>
      <c r="B1585" s="3">
        <v>1.0</v>
      </c>
      <c r="C1585" s="3">
        <v>1.0</v>
      </c>
      <c r="D1585" s="3">
        <v>1.0</v>
      </c>
      <c r="E1585" s="3" t="s">
        <v>1588</v>
      </c>
      <c r="F1585" s="3" t="str">
        <f>IFERROR(__xludf.DUMMYFUNCTION("GOOGLETRANSLATE(E1585,""nl"",""en"")"),"The cover invites not really into buying this book, but I'm glad I did it anyway. It reads fine way and the story is well conceived, I think. so by the end of the book I really could not put it down, it reads like a train and is very exciting.")</f>
        <v>The cover invites not really into buying this book, but I'm glad I did it anyway. It reads fine way and the story is well conceived, I think. so by the end of the book I really could not put it down, it reads like a train and is very exciting.</v>
      </c>
    </row>
    <row r="1586" ht="15.75" customHeight="1">
      <c r="A1586" s="1">
        <v>1584.0</v>
      </c>
      <c r="B1586" s="3">
        <v>0.0</v>
      </c>
      <c r="C1586" s="3">
        <v>0.0</v>
      </c>
      <c r="D1586" s="3">
        <v>0.0</v>
      </c>
      <c r="E1586" s="3" t="s">
        <v>1589</v>
      </c>
      <c r="F1586" s="3" t="str">
        <f>IFERROR(__xludf.DUMMYFUNCTION("GOOGLETRANSLATE(E1586,""nl"",""en"")"),"The title suggested that this is a Agatha Christie-esque whodunnit, but nothing could be true. It is the subsequent report of a real-life murder, something similar is made clear in the beginning and still make enough curiosity to want to know what there w"&amp;"as so special. At first it seems to send the book to answer the question of how the situation in which the murder took place as could arise, but quickly bogged down talking about life in endless posturing of the murdered woman without the promise that som"&amp;"ething is about to happen or that is made an important discovery. In other words, it invites no way out to read further, I have read also did not do after 40%. Sorry.")</f>
        <v>The title suggested that this is a Agatha Christie-esque whodunnit, but nothing could be true. It is the subsequent report of a real-life murder, something similar is made clear in the beginning and still make enough curiosity to want to know what there was so special. At first it seems to send the book to answer the question of how the situation in which the murder took place as could arise, but quickly bogged down talking about life in endless posturing of the murdered woman without the promise that something is about to happen or that is made an important discovery. In other words, it invites no way out to read further, I have read also did not do after 40%. Sorry.</v>
      </c>
    </row>
    <row r="1587" ht="15.75" customHeight="1">
      <c r="A1587" s="1">
        <v>1585.0</v>
      </c>
      <c r="B1587" s="3">
        <v>0.0</v>
      </c>
      <c r="C1587" s="3">
        <v>1.0</v>
      </c>
      <c r="D1587" s="3">
        <v>1.0</v>
      </c>
      <c r="E1587" s="3" t="s">
        <v>1590</v>
      </c>
      <c r="F1587" s="3" t="str">
        <f>IFERROR(__xludf.DUMMYFUNCTION("GOOGLETRANSLATE(E1587,""nl"",""en"")"),"Starting in blood and bones without high expectations is almost impossible. The hype surrounding the debut of Tomi Adeyemi is huge and they are in the same breath with J.K. Rowling said. A book that is so hyped and so many have in them, can really only di"&amp;"sappointing ... Right? Tomi Adeyemi was born in America, but its roots are in Nigeria, where her parents are from. In interviews, she says she knew very little about its long descent and especially trying to fit in. Fortunately for all her readers, she ev"&amp;"entually absorbed in her background and her knowledge and imagination in blood and bones poured. The novel is set in the fictional African country Orisha and all characters have a dark complexion. Unfortunately, this means the least that there is no racis"&amp;"m, just because it is an important theme. Previously, there was plenty of magic in fact Orisha, but the cruel king has all the magicians, called maji, massacred and the newer generations of Maji reduced their magic. Since Purification life all insipid you"&amp;"ng maji at the bottom of society, suppressed and verstoten.Een of the main characters is the daughter of a maji. Zélie and her brother Tzain flights after Purification by their father to another village to start a new life. Unfortunately Zélie can never e"&amp;"scape its origins, because they are predisposed to maji too. Children with these dormant powers are born with silver white hair, making them easy to recognize. They depart and can therefore expect a rain of insults, sexual innuendo, beatings and a totally"&amp;" unfair and unequal disadvantage. The parallel with today's society feel easy leggen.Racisme and police violence might like American themes. We see more youth about coming out in recent years, including The hate you give Angie Thomas. Thomas's book is dif"&amp;"ficult to translate into Dutch society, as we were not happy here be confronted with ghettos, police violence, drug gangs and guns. Unfortunately Netherlands is certainly not free from racism. Blood and bones makes it perhaps easier for the feelings of th"&amp;"e minority darker than the book by Thomas you live. Adeyemi choose the current problems in casting a fantasy jacket, making everyone be addressed voelen.Zelfs must if you purely as a fantasy novel reading, you can not but be indignant about how the guards"&amp;" of the king their power horrible way to assert against the maji's. And let's be honest: it is simply a terribly exciting story about a group of young people who undertake a dangerous adventure to bring back the magic in Orisha. King's children and outcas"&amp;"ts must work together, are held real gladiator fights and even love is not lacking. Of course everyone is exactly the wrong person. Adeyemi is also not averse to a murder here and there. How important or sympathetic a character as well, in blood and bones"&amp;" you have almost as concerned that your favorite character will croak like in Game of Thrones.Het only downside of blood and bones is how quickly place some plot twists. That sounds like a strange comment about a book of almost five hundred pages in which"&amp;" only expires one month, but precisely because the time frame is so short, blood and bones, a kind of pressure cooker. Characters are rather stunning fast deep ties with both friend and foe. Conveniently placed flashbacks and volatile discussions should m"&amp;"ake credible that by making the protagonists huge developments. It is sometimes just too fast. Falling in love with your greatest enemy or against your own father would return just may take longer than a few minor weken.Na reading Blood and bones can not "&amp;"end otherwise than understand why the book is so hyped. It's a few good fantasy novel that demands attention in an original way for the way today's society deal with people who are different. How the characters wrestle with their own prejudices and finall"&amp;"y step over here is inspiring. may be said how wonderful looks the book. Even the cover is a trip to the bookstore worth. Fortunately, we do not say goodbye yet for Adeyemi's wonderful world. Spring 2019 is the drop-out.")</f>
        <v>Starting in blood and bones without high expectations is almost impossible. The hype surrounding the debut of Tomi Adeyemi is huge and they are in the same breath with J.K. Rowling said. A book that is so hyped and so many have in them, can really only disappointing ... Right? Tomi Adeyemi was born in America, but its roots are in Nigeria, where her parents are from. In interviews, she says she knew very little about its long descent and especially trying to fit in. Fortunately for all her readers, she eventually absorbed in her background and her knowledge and imagination in blood and bones poured. The novel is set in the fictional African country Orisha and all characters have a dark complexion. Unfortunately, this means the least that there is no racism, just because it is an important theme. Previously, there was plenty of magic in fact Orisha, but the cruel king has all the magicians, called maji, massacred and the newer generations of Maji reduced their magic. Since Purification life all insipid young maji at the bottom of society, suppressed and verstoten.Een of the main characters is the daughter of a maji. Zélie and her brother Tzain flights after Purification by their father to another village to start a new life. Unfortunately Zélie can never escape its origins, because they are predisposed to maji too. Children with these dormant powers are born with silver white hair, making them easy to recognize. They depart and can therefore expect a rain of insults, sexual innuendo, beatings and a totally unfair and unequal disadvantage. The parallel with today's society feel easy leggen.Racisme and police violence might like American themes. We see more youth about coming out in recent years, including The hate you give Angie Thomas. Thomas's book is difficult to translate into Dutch society, as we were not happy here be confronted with ghettos, police violence, drug gangs and guns. Unfortunately Netherlands is certainly not free from racism. Blood and bones makes it perhaps easier for the feelings of the minority darker than the book by Thomas you live. Adeyemi choose the current problems in casting a fantasy jacket, making everyone be addressed voelen.Zelfs must if you purely as a fantasy novel reading, you can not but be indignant about how the guards of the king their power horrible way to assert against the maji's. And let's be honest: it is simply a terribly exciting story about a group of young people who undertake a dangerous adventure to bring back the magic in Orisha. King's children and outcasts must work together, are held real gladiator fights and even love is not lacking. Of course everyone is exactly the wrong person. Adeyemi is also not averse to a murder here and there. How important or sympathetic a character as well, in blood and bones you have almost as concerned that your favorite character will croak like in Game of Thrones.Het only downside of blood and bones is how quickly place some plot twists. That sounds like a strange comment about a book of almost five hundred pages in which only expires one month, but precisely because the time frame is so short, blood and bones, a kind of pressure cooker. Characters are rather stunning fast deep ties with both friend and foe. Conveniently placed flashbacks and volatile discussions should make credible that by making the protagonists huge developments. It is sometimes just too fast. Falling in love with your greatest enemy or against your own father would return just may take longer than a few minor weken.Na reading Blood and bones can not end otherwise than understand why the book is so hyped. It's a few good fantasy novel that demands attention in an original way for the way today's society deal with people who are different. How the characters wrestle with their own prejudices and finally step over here is inspiring. may be said how wonderful looks the book. Even the cover is a trip to the bookstore worth. Fortunately, we do not say goodbye yet for Adeyemi's wonderful world. Spring 2019 is the drop-out.</v>
      </c>
    </row>
    <row r="1588" ht="15.75" customHeight="1">
      <c r="A1588" s="1">
        <v>1586.0</v>
      </c>
      <c r="B1588" s="3">
        <v>1.0</v>
      </c>
      <c r="C1588" s="3">
        <v>1.0</v>
      </c>
      <c r="D1588" s="3">
        <v>1.0</v>
      </c>
      <c r="E1588" s="3" t="s">
        <v>1591</v>
      </c>
      <c r="F1588" s="3" t="str">
        <f>IFERROR(__xludf.DUMMYFUNCTION("GOOGLETRANSLATE(E1588,""nl"",""en"")"),"Miffy on the bike by Dick Bruna Miffy on the bike, once I read it once. On a small scale, that is. Because that is new: it is an oversized edition. That ensures that this nice, beautiful story is even better advantage. Because cycling is just great and it"&amp;" should (must) know everyone! It is a typical Miffy book, with first place to write your own name for example. Everything is the same but it's different. Because it is so large makes it more impressive still. This classic (almost as old as me) has always "&amp;"been one of my favorites and is now meer.Want more (read more) really is better in this case. The ducklings are preferred, the cookies taste better, the bigger trees, and the tears are even more grief. But the joy of racing is intenser.Nijntje books have "&amp;"the ability to leave out words and pictures together nicely. No letter or line is too many. not feel the moralizing educational classes (bike clean) but just to give a nice warm feeling. Miffy know how. Dick Bruna knew that. Beautiful!")</f>
        <v>Miffy on the bike by Dick Bruna Miffy on the bike, once I read it once. On a small scale, that is. Because that is new: it is an oversized edition. That ensures that this nice, beautiful story is even better advantage. Because cycling is just great and it should (must) know everyone! It is a typical Miffy book, with first place to write your own name for example. Everything is the same but it's different. Because it is so large makes it more impressive still. This classic (almost as old as me) has always been one of my favorites and is now meer.Want more (read more) really is better in this case. The ducklings are preferred, the cookies taste better, the bigger trees, and the tears are even more grief. But the joy of racing is intenser.Nijntje books have the ability to leave out words and pictures together nicely. No letter or line is too many. not feel the moralizing educational classes (bike clean) but just to give a nice warm feeling. Miffy know how. Dick Bruna knew that. Beautiful!</v>
      </c>
    </row>
    <row r="1589" ht="15.75" customHeight="1">
      <c r="A1589" s="1">
        <v>1587.0</v>
      </c>
      <c r="B1589" s="3">
        <v>1.0</v>
      </c>
      <c r="C1589" s="3">
        <v>1.0</v>
      </c>
      <c r="D1589" s="3">
        <v>1.0</v>
      </c>
      <c r="E1589" s="3" t="s">
        <v>1592</v>
      </c>
      <c r="F1589" s="3" t="str">
        <f>IFERROR(__xludf.DUMMYFUNCTION("GOOGLETRANSLATE(E1589,""nl"",""en"")"),"My first encounter with Gillian King.We met three characters: Nikki Rose and Thijs.Nikki abandoned after years Koen and falls into a black hole. Thijs rose cheated with a colleague from her. She tries to make this good and save their relationship. But Thi"&amp;"js Nikki learns the train and gives her a job. And how relationships come to be armed .... The cover looks colored and cheerful. Should only really think about its meaning. The blurb invited me to apply for this leesclub.Het book reads tremendously tasty "&amp;"way. Each chapter is devoted to one of the people. You get to know them well through the thoughts they share with the reader. It is inevitable that you are going to choose a side. I think that many people can identify the subject overspel.Elk chapter begi"&amp;"ns with a quote from that chapter. Writing style and language fijn.Ik enjoyed. For me 4 sterren.Ik liked that Gillian actively participated also read a book club and definitely her other books.")</f>
        <v>My first encounter with Gillian King.We met three characters: Nikki Rose and Thijs.Nikki abandoned after years Koen and falls into a black hole. Thijs rose cheated with a colleague from her. She tries to make this good and save their relationship. But Thijs Nikki learns the train and gives her a job. And how relationships come to be armed .... The cover looks colored and cheerful. Should only really think about its meaning. The blurb invited me to apply for this leesclub.Het book reads tremendously tasty way. Each chapter is devoted to one of the people. You get to know them well through the thoughts they share with the reader. It is inevitable that you are going to choose a side. I think that many people can identify the subject overspel.Elk chapter begins with a quote from that chapter. Writing style and language fijn.Ik enjoyed. For me 4 sterren.Ik liked that Gillian actively participated also read a book club and definitely her other books.</v>
      </c>
    </row>
    <row r="1590" ht="15.75" customHeight="1">
      <c r="A1590" s="1">
        <v>1588.0</v>
      </c>
      <c r="B1590" s="3">
        <v>0.0</v>
      </c>
      <c r="C1590" s="3">
        <v>0.0</v>
      </c>
      <c r="D1590" s="3">
        <v>0.0</v>
      </c>
      <c r="E1590" s="3" t="s">
        <v>1593</v>
      </c>
      <c r="F1590" s="3" t="str">
        <f>IFERROR(__xludf.DUMMYFUNCTION("GOOGLETRANSLATE(E1590,""nl"",""en"")"),"I'm not as enthusiastic as my predecessors. I found this book its worst so far. I could not agree with the person who fleur, she is just bad. There is no humor and the story meanders on. the end is quickly rushed. I think it's worth one star.")</f>
        <v>I'm not as enthusiastic as my predecessors. I found this book its worst so far. I could not agree with the person who fleur, she is just bad. There is no humor and the story meanders on. the end is quickly rushed. I think it's worth one star.</v>
      </c>
    </row>
    <row r="1591" ht="15.75" customHeight="1">
      <c r="A1591" s="1">
        <v>1589.0</v>
      </c>
      <c r="B1591" s="3">
        <v>0.0</v>
      </c>
      <c r="C1591" s="3">
        <v>0.0</v>
      </c>
      <c r="D1591" s="3">
        <v>0.0</v>
      </c>
      <c r="E1591" s="3" t="s">
        <v>1594</v>
      </c>
      <c r="F1591" s="3" t="str">
        <f>IFERROR(__xludf.DUMMYFUNCTION("GOOGLETRANSLATE(E1591,""nl"",""en"")"),"Heroic about Pieter Posthumus, also called PP or Posthumus. He works at funerals team in Amsterdam and has a busy job. Unidentified bodies from the canal, someone has hung; while the strangers they arrive at the team of Posthumus. Two of the deaths attrib"&amp;"uted to him, he can not let go, even if the police do not see a connection. Posthumus put its own investigation. Then journalist Blackbird in picture, an old acquaintance of Posthumus.De second Heroic storyline is about a team that sits behind an Amsterda"&amp;"m terrorist cell. Lisette and her team must meet again after the suspects when they are released for evidence. From above they are is promoted to presteren.Heldhaftig under considerable pressure as a crime book, a thriller which you may expect witness the"&amp;" text on the back cover. Unfortunately Britta Bolt has failed to make this happen. Posthumus is a fascinating character, haunted by memories that give it depth. Other characters remain one-dimensional, real life going nowhere. Where Bolt is well managed, "&amp;"is almost alive Amsterdam to create, where it feels at times as if you walk yourself and you probably could run with the book in hand routes. What is missing is the promised action and excitement you'd expect if you read the back cover. Terrorism and inte"&amp;"lligence, however, play only a supporting role, and except for one critical moment experiencing Posthumus relatively low. There is too much emphasis on details and minor issues making the pace and therefore the tension is hard to find. Despite an open end"&amp;" which in itself is invited to address the next part on Britta Bolt has to heroically do not know enough to put down to do this actually.")</f>
        <v>Heroic about Pieter Posthumus, also called PP or Posthumus. He works at funerals team in Amsterdam and has a busy job. Unidentified bodies from the canal, someone has hung; while the strangers they arrive at the team of Posthumus. Two of the deaths attributed to him, he can not let go, even if the police do not see a connection. Posthumus put its own investigation. Then journalist Blackbird in picture, an old acquaintance of Posthumus.De second Heroic storyline is about a team that sits behind an Amsterdam terrorist cell. Lisette and her team must meet again after the suspects when they are released for evidence. From above they are is promoted to presteren.Heldhaftig under considerable pressure as a crime book, a thriller which you may expect witness the text on the back cover. Unfortunately Britta Bolt has failed to make this happen. Posthumus is a fascinating character, haunted by memories that give it depth. Other characters remain one-dimensional, real life going nowhere. Where Bolt is well managed, is almost alive Amsterdam to create, where it feels at times as if you walk yourself and you probably could run with the book in hand routes. What is missing is the promised action and excitement you'd expect if you read the back cover. Terrorism and intelligence, however, play only a supporting role, and except for one critical moment experiencing Posthumus relatively low. There is too much emphasis on details and minor issues making the pace and therefore the tension is hard to find. Despite an open end which in itself is invited to address the next part on Britta Bolt has to heroically do not know enough to put down to do this actually.</v>
      </c>
    </row>
    <row r="1592" ht="15.75" customHeight="1">
      <c r="A1592" s="1">
        <v>1590.0</v>
      </c>
      <c r="B1592" s="3">
        <v>0.0</v>
      </c>
      <c r="C1592" s="3">
        <v>0.0</v>
      </c>
      <c r="D1592" s="3">
        <v>0.0</v>
      </c>
      <c r="E1592" s="3" t="s">
        <v>1595</v>
      </c>
      <c r="F1592" s="3" t="str">
        <f>IFERROR(__xludf.DUMMYFUNCTION("GOOGLETRANSLATE(E1592,""nl"",""en"")"),"The story is about an American journalist a Dutch writer must interviewing his boss because he has Dutch roots. The author, Iris, appears seriously ill and being cared for by her friend Kay. Kay loves Iris out of the spotlight making it difficult for Fiel"&amp;"ds, the American journalist, to Iris interviewen.In to start the story very confusing. It begins with two stories in the first person, but who is not clear on the word. Happen there are some things that I find very implausible. There will also be a kidnap"&amp;"ping where I do not understand the value. Then you come to the ""I remember"" part. This is tedious. The end is not clear to me. I did not realize that at the end of the book was.The book is smooth, but unfortunately I find the story very chaotic, unrelia"&amp;"ble and unclear. I would not call it a novel, but in which category I it must place I dare not say.")</f>
        <v>The story is about an American journalist a Dutch writer must interviewing his boss because he has Dutch roots. The author, Iris, appears seriously ill and being cared for by her friend Kay. Kay loves Iris out of the spotlight making it difficult for Fields, the American journalist, to Iris interviewen.In to start the story very confusing. It begins with two stories in the first person, but who is not clear on the word. Happen there are some things that I find very implausible. There will also be a kidnapping where I do not understand the value. Then you come to the "I remember" part. This is tedious. The end is not clear to me. I did not realize that at the end of the book was.The book is smooth, but unfortunately I find the story very chaotic, unreliable and unclear. I would not call it a novel, but in which category I it must place I dare not say.</v>
      </c>
    </row>
    <row r="1593" ht="15.75" customHeight="1">
      <c r="A1593" s="1">
        <v>1591.0</v>
      </c>
      <c r="B1593" s="3">
        <v>1.0</v>
      </c>
      <c r="C1593" s="3">
        <v>1.0</v>
      </c>
      <c r="D1593" s="3">
        <v>1.0</v>
      </c>
      <c r="E1593" s="3" t="s">
        <v>1596</v>
      </c>
      <c r="F1593" s="3" t="str">
        <f>IFERROR(__xludf.DUMMYFUNCTION("GOOGLETRANSLATE(E1593,""nl"",""en"")"),"In America enjoys Terri Persons reputation as a skilled tijdschriftjournaliste.Of them in novel form out of them, should show her debut thriller Blind spot. Blind spot is otherwise a title that has already been given by another Dutch publisher in 2003, a "&amp;"thriller Margaret Murphy. Unique phenomenon is not confusing wel.FBI-agent Bernadette Saint Clare (Cat) is her new boss Tony Garcia coupled to investigate a number of grisly murders. It is always the victim's severed hand. During the investigation Cat com"&amp;"es in contact with her upstairs neighbor Murrick August (Augie). A man who appears to have a curious way of clues about the identity of the suspected killer. Augie evokes conflicting feelings in Cat on. She finds his presence both pleasant and strange. Wi"&amp;"th her psychic gift she receives information that brings her closer to the perpetrator. It becomes really exciting when researchers are forced to answer to criminal analysis and whether this is a mass murderer, an assassin or a killer with wraakgevoelens."&amp;"In a recent interview Persons says about her protagonist Bernadette (abbreviated CAT) which they wanted to create a character that is distinctly different from other FBI investigators in demi act literature. Cat is slim, sweet, blond but not a real beauty"&amp;". It's a tomboy, a tomboy. A speedy peasant girl, coming from a rural, peasant omgeving.Een peculiarity is its psychic property. She is able to observe the offender if they can get in touch with him. It is an idea that the author has clearly taken on a TV"&amp;" series like The X-Files and the (mainly older) books by Stephen King and Anne Rice.Terri Persons appears in is fast and exciting and complex thriller writing. The story is more than fascinating, and there are times that the seat edge is searched. Paranor"&amp;"mal psychological characteristics of Cat dominate the story not happy. But she sure is much needed information surfaced at the right time. Although the plot of Blind Spot is strong and has the necessary plot twists, trotting Persons by the end of the stor"&amp;"y a bit by and she needs a few tricks to make the story into a credible end to pilots. That does not mean that Terri Persons has written a good and attractive debut thriller. Police Quest and parapsychology are simply not everyday combinatie.De readers wh"&amp;"o have concluded after reading the book Cat at heart, can rest assured. Terri Persons is currently already working on a new adventure with the paranormal cop. This cat will have more problems in her private life and her work. the crimes will also, that ne"&amp;"ed to be solved are more cruel and complicated than in this book is the case. Cat loves so stay tuned !!")</f>
        <v>In America enjoys Terri Persons reputation as a skilled tijdschriftjournaliste.Of them in novel form out of them, should show her debut thriller Blind spot. Blind spot is otherwise a title that has already been given by another Dutch publisher in 2003, a thriller Margaret Murphy. Unique phenomenon is not confusing wel.FBI-agent Bernadette Saint Clare (Cat) is her new boss Tony Garcia coupled to investigate a number of grisly murders. It is always the victim's severed hand. During the investigation Cat comes in contact with her upstairs neighbor Murrick August (Augie). A man who appears to have a curious way of clues about the identity of the suspected killer. Augie evokes conflicting feelings in Cat on. She finds his presence both pleasant and strange. With her psychic gift she receives information that brings her closer to the perpetrator. It becomes really exciting when researchers are forced to answer to criminal analysis and whether this is a mass murderer, an assassin or a killer with wraakgevoelens.In a recent interview Persons says about her protagonist Bernadette (abbreviated CAT) which they wanted to create a character that is distinctly different from other FBI investigators in demi act literature. Cat is slim, sweet, blond but not a real beauty. It's a tomboy, a tomboy. A speedy peasant girl, coming from a rural, peasant omgeving.Een peculiarity is its psychic property. She is able to observe the offender if they can get in touch with him. It is an idea that the author has clearly taken on a TV series like The X-Files and the (mainly older) books by Stephen King and Anne Rice.Terri Persons appears in is fast and exciting and complex thriller writing. The story is more than fascinating, and there are times that the seat edge is searched. Paranormal psychological characteristics of Cat dominate the story not happy. But she sure is much needed information surfaced at the right time. Although the plot of Blind Spot is strong and has the necessary plot twists, trotting Persons by the end of the story a bit by and she needs a few tricks to make the story into a credible end to pilots. That does not mean that Terri Persons has written a good and attractive debut thriller. Police Quest and parapsychology are simply not everyday combinatie.De readers who have concluded after reading the book Cat at heart, can rest assured. Terri Persons is currently already working on a new adventure with the paranormal cop. This cat will have more problems in her private life and her work. the crimes will also, that need to be solved are more cruel and complicated than in this book is the case. Cat loves so stay tuned !!</v>
      </c>
    </row>
    <row r="1594" ht="15.75" customHeight="1">
      <c r="A1594" s="1">
        <v>1592.0</v>
      </c>
      <c r="B1594" s="3">
        <v>0.0</v>
      </c>
      <c r="C1594" s="3">
        <v>1.0</v>
      </c>
      <c r="D1594" s="3">
        <v>1.0</v>
      </c>
      <c r="E1594" s="3" t="s">
        <v>1597</v>
      </c>
      <c r="F1594" s="3" t="str">
        <f>IFERROR(__xludf.DUMMYFUNCTION("GOOGLETRANSLATE(E1594,""nl"",""en"")"),"Everyone already have a couple of Jack and Grace saw the rich gentlemen with his charming wife. Many would envy the life of Grace, because the outside world is their life perfect. Until you get to know them something and discover that Grace is not a big l"&amp;"ucky guy, but is married to a psychopaat.B. A. Paris' debut behind closed doors is an instant New York Times bestseller. Her parents are French and Irish, she grew up in England, lived for a while with our northern neighbors and currently lives in France."&amp;" Meanwhile, she also has a number of new thrillers neergepend.In writing her debut Paris about the life of Jack Angel and his wife Grace. The two live a perfect life; he was a well-paid top lawyer and gentlemen, it is the perfect housewife who can cook an"&amp;"d gardening. Everything points to a perfect relationship, but if you read a little longer, you will understand in what has become a hell Grace and what Millie, waiting for her sister with Down syndrome, condition. Grace comes nowhere without Jack has no p"&amp;"hone or address, and always carries an empty purse with him. Esther's new girlfriend Grace, becomes suspicious and worried; there must be something wrong, because the perfect life does not exist. Esther's concern for Grace is undeserved because Grace is n"&amp;"ot married to a top lawyer, but a psychopath. He holds her prisoner in her own home and systematically closed its contact with the outside world off. Whenever they try to escape or trying to tell people that they are held captive, Jack is her always one s"&amp;"tep ahead. It runs Jack really not about Grace, but her sister Millie, who is eighteen when she comes to live with them. Millie also comes into hell where Grace lives or escapes them to the devil? The book begins in medias res, during a dinner with Jack a"&amp;"nd Grace home, a year after their marriage. Using flashbacks, the story is accelerated. The chapters alternate between present and past, and throughout the book, you learn Jack and Grace know and discover how Grace's life has been changed by marriage. The"&amp;" story is told by Grace, in both the chapters from the past as the story was in the belevende've written in the past, you live with the protagonist, undergoes her fears and thinks along with her while your disgust for Jack, opponent, grows. It does not ta"&amp;"ke long for you to understand the significance of the title of the book, Grace is literally behind closed doors. Paris or the book is written because they or someone they know is in this situation, or because it just came to her, I do not know, but what I"&amp;" learned from this book is that not everything is what it seems. I thought it was pretty good lawyer Jack found for women who are abused by their husbands, while he his wife mishandeld.Ikzelf'm not a fluent reader, I often start with a book, but stop half"&amp;"way through because it is too long lasts I uitheb or because the story no longer interests me. This book is something completely different, I book almost read in one go, because I wanted to know what had happened and what would happen. Paris was very nice"&amp;" use of energization; the story in medias res to start with flashbacks and work, but also the narrator belevende I wore it to my. There were no hints at the end of the story are given, since the narrator did not know than what you know. The book read very"&amp;" quickly because, by alternating chapters on the present and the past due, had each read two chapters to know what then gebeurde.Ik board book definitely recommend it to anyone who likes some excitement, or you read properly or not does not matter because"&amp;" in the book are not too difficult words and sentence structures gebruikt.B. A. Paris shot right on target with her debut Behind closed doors, where they have the perfect lie of Jack and Graces down pent perfect life. The book is a great hope that you str"&amp;"ess easily in one go can read. The book teaches you that not everything is what it seems.")</f>
        <v>Everyone already have a couple of Jack and Grace saw the rich gentlemen with his charming wife. Many would envy the life of Grace, because the outside world is their life perfect. Until you get to know them something and discover that Grace is not a big lucky guy, but is married to a psychopaat.B. A. Paris' debut behind closed doors is an instant New York Times bestseller. Her parents are French and Irish, she grew up in England, lived for a while with our northern neighbors and currently lives in France. Meanwhile, she also has a number of new thrillers neergepend.In writing her debut Paris about the life of Jack Angel and his wife Grace. The two live a perfect life; he was a well-paid top lawyer and gentlemen, it is the perfect housewife who can cook and gardening. Everything points to a perfect relationship, but if you read a little longer, you will understand in what has become a hell Grace and what Millie, waiting for her sister with Down syndrome, condition. Grace comes nowhere without Jack has no phone or address, and always carries an empty purse with him. Esther's new girlfriend Grace, becomes suspicious and worried; there must be something wrong, because the perfect life does not exist. Esther's concern for Grace is undeserved because Grace is not married to a top lawyer, but a psychopath. He holds her prisoner in her own home and systematically closed its contact with the outside world off. Whenever they try to escape or trying to tell people that they are held captive, Jack is her always one step ahead. It runs Jack really not about Grace, but her sister Millie, who is eighteen when she comes to live with them. Millie also comes into hell where Grace lives or escapes them to the devil? The book begins in medias res, during a dinner with Jack and Grace home, a year after their marriage. Using flashbacks, the story is accelerated. The chapters alternate between present and past, and throughout the book, you learn Jack and Grace know and discover how Grace's life has been changed by marriage. The story is told by Grace, in both the chapters from the past as the story was in the belevende've written in the past, you live with the protagonist, undergoes her fears and thinks along with her while your disgust for Jack, opponent, grows. It does not take long for you to understand the significance of the title of the book, Grace is literally behind closed doors. Paris or the book is written because they or someone they know is in this situation, or because it just came to her, I do not know, but what I learned from this book is that not everything is what it seems. I thought it was pretty good lawyer Jack found for women who are abused by their husbands, while he his wife mishandeld.Ikzelf'm not a fluent reader, I often start with a book, but stop halfway through because it is too long lasts I uitheb or because the story no longer interests me. This book is something completely different, I book almost read in one go, because I wanted to know what had happened and what would happen. Paris was very nice use of energization; the story in medias res to start with flashbacks and work, but also the narrator belevende I wore it to my. There were no hints at the end of the story are given, since the narrator did not know than what you know. The book read very quickly because, by alternating chapters on the present and the past due, had each read two chapters to know what then gebeurde.Ik board book definitely recommend it to anyone who likes some excitement, or you read properly or not does not matter because in the book are not too difficult words and sentence structures gebruikt.B. A. Paris shot right on target with her debut Behind closed doors, where they have the perfect lie of Jack and Graces down pent perfect life. The book is a great hope that you stress easily in one go can read. The book teaches you that not everything is what it seems.</v>
      </c>
    </row>
    <row r="1595" ht="15.75" customHeight="1">
      <c r="A1595" s="1">
        <v>1593.0</v>
      </c>
      <c r="B1595" s="3">
        <v>1.0</v>
      </c>
      <c r="C1595" s="3">
        <v>0.0</v>
      </c>
      <c r="D1595" s="3">
        <v>1.0</v>
      </c>
      <c r="E1595" s="3" t="s">
        <v>1598</v>
      </c>
      <c r="F1595" s="3" t="str">
        <f>IFERROR(__xludf.DUMMYFUNCTION("GOOGLETRANSLATE(E1595,""nl"",""en"")"),"The cover, and the synopsis on the back cover promises a Science Fiction roman.Ik felt somewhat exaggerated: The story is about a young Dutch woman, Helena, whose father is linked to a secret project where contact is made with an alien nation the Experian"&amp;"en.Als Helena 17, she pulls a long time on the Experiaan Mica. They feel very strongly linked, but Mica must return to his home planet. He leaves her, and she feels that an important part of her along with him gegaan.Na coming years Experianen back again,"&amp;" but this time they are at war with the Amerikanen.Mica meanwhile, appears to have become the Experiast . He asks Helena to help with the peace negotiations. And does she like because she loves Mica.De big question is whether he loves her, and he uses it "&amp;"only to achieve his goals? My opinion about this book is that it is a good way readable story.")</f>
        <v>The cover, and the synopsis on the back cover promises a Science Fiction roman.Ik felt somewhat exaggerated: The story is about a young Dutch woman, Helena, whose father is linked to a secret project where contact is made with an alien nation the Experianen.Als Helena 17, she pulls a long time on the Experiaan Mica. They feel very strongly linked, but Mica must return to his home planet. He leaves her, and she feels that an important part of her along with him gegaan.Na coming years Experianen back again, but this time they are at war with the Amerikanen.Mica meanwhile, appears to have become the Experiast . He asks Helena to help with the peace negotiations. And does she like because she loves Mica.De big question is whether he loves her, and he uses it only to achieve his goals? My opinion about this book is that it is a good way readable story.</v>
      </c>
    </row>
    <row r="1596" ht="15.75" customHeight="1">
      <c r="A1596" s="1">
        <v>1594.0</v>
      </c>
      <c r="B1596" s="3">
        <v>1.0</v>
      </c>
      <c r="C1596" s="3">
        <v>0.0</v>
      </c>
      <c r="D1596" s="3">
        <v>1.0</v>
      </c>
      <c r="E1596" s="3" t="s">
        <v>1599</v>
      </c>
      <c r="F1596" s="3" t="str">
        <f>IFERROR(__xludf.DUMMYFUNCTION("GOOGLETRANSLATE(E1596,""nl"",""en"")"),"Carherine what should have been a new beginning with her husband and daughter, ends in a nightmare. Moving to the countryside, where George can work as a teacher seems ideal. Then disaster strikes! George comes home from work and finds his wife murdered i"&amp;"n bed. Their daughter has all three of 'seen'. Nothing seems to be what it is and everything seems just that what it is ?!")</f>
        <v>Carherine what should have been a new beginning with her husband and daughter, ends in a nightmare. Moving to the countryside, where George can work as a teacher seems ideal. Then disaster strikes! George comes home from work and finds his wife murdered in bed. Their daughter has all three of 'seen'. Nothing seems to be what it is and everything seems just that what it is ?!</v>
      </c>
    </row>
    <row r="1597" ht="15.75" customHeight="1">
      <c r="A1597" s="1">
        <v>1595.0</v>
      </c>
      <c r="B1597" s="3">
        <v>0.0</v>
      </c>
      <c r="C1597" s="3">
        <v>0.0</v>
      </c>
      <c r="D1597" s="3">
        <v>1.0</v>
      </c>
      <c r="E1597" s="3" t="s">
        <v>1600</v>
      </c>
      <c r="F1597" s="3" t="str">
        <f>IFERROR(__xludf.DUMMYFUNCTION("GOOGLETRANSLATE(E1597,""nl"",""en"")"),"The French writer Jules Verne's books like ""In the Center of the Earth"" and ""Around the World in Eighty Days"" became known as a pioneer of the science fiction genre. His stories are read to on this day, and some are even quite recently (again) filmed."&amp;" It is thus clear that Verne's books, the aforementioned titles are considered classics, still appeal to the imagination. That's not surprising, because it's exciting adventure stories a picture of a time when the world is still large, was unknown and tec"&amp;"hnology was not obvious - for most modern readers hard to stellen.In ""The trip to the moon 28 days and 12 hours' Verne grants the reader a glimpse of the future as he saw it for himself. In this case, as the name implies, a space flight bound for the moo"&amp;"n. The biggest spoiler of the story is already advanced in the title of passengers just come back after a month. This revelation of the course of the journey is still somewhat unfortunate, because very exciting the rest of the story is not. ""The trip to "&amp;"the moon in 28 days and 12 hours 'is a compilation of the original separately published book' From the Earth to the Moon"" and ""The Journey to the Moon,"" which already mentioned in the title of the second book is a spoiler. Unfortunately not see where t"&amp;"he two stories merge, because the chapter numbering goes on. This is both admirable because it shows that the books very well aligned. On the other, it is a shame because it is not just a fun fact to know where one book ends and the other begins, but it a"&amp;"lso indicates that the first book has no clear rounded end and that the second book quite suddenly begins . Actually, it seems one story, so it is nice that they published together in this book so zijn.Na the Civil War, the Gun Club, an association that s"&amp;"pecializes in devastating bullets and other objects that are far away shots, to what action. President Barbicane proposed to do something groundbreaking: try to shoot a projectile to the moon. Everyone is excited about this idea and started building. Only"&amp;" Captain Nicholl, Barbicanes declared enemy does not believe that the missile will actually reach the moon. He is convinced that it will crash soon. The Frenchman Michel Ardan would like to travel to the moon with the projectile and he challenges the two "&amp;"men to go with him to see who is right. The trip runs smoothly, but the men have almost reached the moon, something unexpected happens. Rather they fall down or countries, the projectile remains in orbit around the moon hang and make them have forced a tr"&amp;"ip omheen.De description of the assembly and construction of the racket, events that probably almost the entire first book cover, are very technical and for readers who mostly action or nice sentences take a little boring. It is heavy going and if you're "&amp;"not used to it is just by biting. Read all accurate is certainly not necessary, because a great deal is already completely incomprehensible if you do not know missiles and fuel. For people who deal with this is it again interesting to examine the extent t"&amp;"o which Verne invented all this possible. In retrospect, it is very special that Verne fairly accurately the shape of a racket predicted. His calculations of the size of the projectile and the force with which it should be streaked seem to be quite correc"&amp;"t. Of course not everything is correct and there is while reading enough to smile at things that we now know that they are not possible and things that Verne might also knew that they were impossible and that he mocked. That does not mean that readers wil"&amp;"l then marveled at Verne's ideas and the ability to travel to the moon. Exciting is not to mention the story, especially if you can guess the ending based on the title, but it also is more about the journey and the wonderfulness of the universe than the s"&amp;"urprise of the einde.Veel what happens the launch feels somewhat contrived and false. The amount of aid that the Gun Club gets is laughable, it's very coincidental that things happen and America can just becomes very hyped, but true that the book is also "&amp;"its charm. It suggests that all is not meant seriously. In addition there is a nice reference to the Netherlands in the book that have been added in the translation and the very fact that this was possible and that it is so striking funny. The story is ve"&amp;"ry descriptive and the characters remain pretty flat, but they all play a clear role in the story and it is nice to see how Secretary Maston - on an amusing way a bit ridiculed - sympathy from the ground with the reizigers.De original engravings (with sen"&amp;"tences from the story) which contains the book to do somewhat dated. But precisely because they are pretty attractive. They fit well with the story and there is a nice addition op.Voor contemporary reader, this book is a little too dated and too little sp"&amp;"ecial. The characters are not explored enough, very little happens without the amazement when the description of the universe and the idea of ​​traveling to the moon can not enchant the reader enough. It is still a nice story and it's funny to read now wi"&amp;"th the eyes, but 'The journey to the moon in 28 days and 12 hours ""for readers who are accustomed to space stories are not original enough. The book does not protrude above similar stories and can not be called a classic, unlike some of Verne's other wor"&amp;"ks.")</f>
        <v>The French writer Jules Verne's books like "In the Center of the Earth" and "Around the World in Eighty Days" became known as a pioneer of the science fiction genre. His stories are read to on this day, and some are even quite recently (again) filmed. It is thus clear that Verne's books, the aforementioned titles are considered classics, still appeal to the imagination. That's not surprising, because it's exciting adventure stories a picture of a time when the world is still large, was unknown and technology was not obvious - for most modern readers hard to stellen.In "The trip to the moon 28 days and 12 hours' Verne grants the reader a glimpse of the future as he saw it for himself. In this case, as the name implies, a space flight bound for the moon. The biggest spoiler of the story is already advanced in the title of passengers just come back after a month. This revelation of the course of the journey is still somewhat unfortunate, because very exciting the rest of the story is not. "The trip to the moon in 28 days and 12 hours 'is a compilation of the original separately published book' From the Earth to the Moon" and "The Journey to the Moon," which already mentioned in the title of the second book is a spoiler. Unfortunately not see where the two stories merge, because the chapter numbering goes on. This is both admirable because it shows that the books very well aligned. On the other, it is a shame because it is not just a fun fact to know where one book ends and the other begins, but it also indicates that the first book has no clear rounded end and that the second book quite suddenly begins . Actually, it seems one story, so it is nice that they published together in this book so zijn.Na the Civil War, the Gun Club, an association that specializes in devastating bullets and other objects that are far away shots, to what action. President Barbicane proposed to do something groundbreaking: try to shoot a projectile to the moon. Everyone is excited about this idea and started building. Only Captain Nicholl, Barbicanes declared enemy does not believe that the missile will actually reach the moon. He is convinced that it will crash soon. The Frenchman Michel Ardan would like to travel to the moon with the projectile and he challenges the two men to go with him to see who is right. The trip runs smoothly, but the men have almost reached the moon, something unexpected happens. Rather they fall down or countries, the projectile remains in orbit around the moon hang and make them have forced a trip omheen.De description of the assembly and construction of the racket, events that probably almost the entire first book cover, are very technical and for readers who mostly action or nice sentences take a little boring. It is heavy going and if you're not used to it is just by biting. Read all accurate is certainly not necessary, because a great deal is already completely incomprehensible if you do not know missiles and fuel. For people who deal with this is it again interesting to examine the extent to which Verne invented all this possible. In retrospect, it is very special that Verne fairly accurately the shape of a racket predicted. His calculations of the size of the projectile and the force with which it should be streaked seem to be quite correct. Of course not everything is correct and there is while reading enough to smile at things that we now know that they are not possible and things that Verne might also knew that they were impossible and that he mocked. That does not mean that readers will then marveled at Verne's ideas and the ability to travel to the moon. Exciting is not to mention the story, especially if you can guess the ending based on the title, but it also is more about the journey and the wonderfulness of the universe than the surprise of the einde.Veel what happens the launch feels somewhat contrived and false. The amount of aid that the Gun Club gets is laughable, it's very coincidental that things happen and America can just becomes very hyped, but true that the book is also its charm. It suggests that all is not meant seriously. In addition there is a nice reference to the Netherlands in the book that have been added in the translation and the very fact that this was possible and that it is so striking funny. The story is very descriptive and the characters remain pretty flat, but they all play a clear role in the story and it is nice to see how Secretary Maston - on an amusing way a bit ridiculed - sympathy from the ground with the reizigers.De original engravings (with sentences from the story) which contains the book to do somewhat dated. But precisely because they are pretty attractive. They fit well with the story and there is a nice addition op.Voor contemporary reader, this book is a little too dated and too little special. The characters are not explored enough, very little happens without the amazement when the description of the universe and the idea of ​​traveling to the moon can not enchant the reader enough. It is still a nice story and it's funny to read now with the eyes, but 'The journey to the moon in 28 days and 12 hours "for readers who are accustomed to space stories are not original enough. The book does not protrude above similar stories and can not be called a classic, unlike some of Verne's other works.</v>
      </c>
    </row>
    <row r="1598" ht="15.75" customHeight="1">
      <c r="A1598" s="1">
        <v>1596.0</v>
      </c>
      <c r="B1598" s="3">
        <v>1.0</v>
      </c>
      <c r="C1598" s="3">
        <v>1.0</v>
      </c>
      <c r="D1598" s="3">
        <v>1.0</v>
      </c>
      <c r="E1598" s="3" t="s">
        <v>1601</v>
      </c>
      <c r="F1598" s="3" t="str">
        <f>IFERROR(__xludf.DUMMYFUNCTION("GOOGLETRANSLATE(E1598,""nl"",""en"")"),"What a great book this again Loes! I can now surely call myself a fan though. Friday I loved Zwanenzang but does certainly not inferior. Hotbed I have read but compared to these two, I found it just a little bit less but still great. Swan song reads like "&amp;"a train is never boring, remains exciting until the last chapter and a great finale! Loes has a new fan ...")</f>
        <v>What a great book this again Loes! I can now surely call myself a fan though. Friday I loved Zwanenzang but does certainly not inferior. Hotbed I have read but compared to these two, I found it just a little bit less but still great. Swan song reads like a train is never boring, remains exciting until the last chapter and a great finale! Loes has a new fan ...</v>
      </c>
    </row>
    <row r="1599" ht="15.75" customHeight="1">
      <c r="A1599" s="1">
        <v>1597.0</v>
      </c>
      <c r="B1599" s="3">
        <v>0.0</v>
      </c>
      <c r="C1599" s="3">
        <v>0.0</v>
      </c>
      <c r="D1599" s="3">
        <v>0.0</v>
      </c>
      <c r="E1599" s="3" t="s">
        <v>1602</v>
      </c>
      <c r="F1599" s="3" t="str">
        <f>IFERROR(__xludf.DUMMYFUNCTION("GOOGLETRANSLATE(E1599,""nl"",""en"")"),"When it was suggested to a group to The Shining like reading group book, I've been doubting equally. The Shining is one of the few movies I've had nightmares about and did not know if I dared the book. Finally decided anyway to do, and now, two weeks late"&amp;"r, the book is finally uit.Wat a horror! King comes back from pillar to post, the thoughts flying through the actions back and just read really as dredging. Bold, italic, normal text mingle and parentheses are nowhere about beaten. Nowhere is it scary bec"&amp;"ause King has a habit of letting end a narrow sense in something ""humorous"", making it all too blurry and especially strange. Of course, I have just a totally different humor than Mr. King, that's possible too :-D. As this is for me the tension right aw"&amp;"ay and the humor in it, I can not find. And so it went throughout the book ... Mr. King, wááááááááárom ???? I know that man write, really! 22/11/63 example, it still is really very close to a masterpiece. But then again, I read an old book from him, a cla"&amp;"ssic, a book very good reviews and then I have to literally struggle through it again. I think I can keep it just got better with his newer books. There is the supernatural aspect as far as until now I've read some less present and for me all better verte"&amp;"erbaar.Het story is obviously very cool: a writer with writer's block takes his family to a hotel in the winter there work and then they slowly went crazy in the hotel, which has a violent end in store. Cool, cool! But the writing style ... No, The Shinin"&amp;"g was really for me horror. Really a pity, but not my thing. 1.5 *.")</f>
        <v>When it was suggested to a group to The Shining like reading group book, I've been doubting equally. The Shining is one of the few movies I've had nightmares about and did not know if I dared the book. Finally decided anyway to do, and now, two weeks later, the book is finally uit.Wat a horror! King comes back from pillar to post, the thoughts flying through the actions back and just read really as dredging. Bold, italic, normal text mingle and parentheses are nowhere about beaten. Nowhere is it scary because King has a habit of letting end a narrow sense in something "humorous", making it all too blurry and especially strange. Of course, I have just a totally different humor than Mr. King, that's possible too :-D. As this is for me the tension right away and the humor in it, I can not find. And so it went throughout the book ... Mr. King, wááááááááárom ???? I know that man write, really! 22/11/63 example, it still is really very close to a masterpiece. But then again, I read an old book from him, a classic, a book very good reviews and then I have to literally struggle through it again. I think I can keep it just got better with his newer books. There is the supernatural aspect as far as until now I've read some less present and for me all better verteerbaar.Het story is obviously very cool: a writer with writer's block takes his family to a hotel in the winter there work and then they slowly went crazy in the hotel, which has a violent end in store. Cool, cool! But the writing style ... No, The Shining was really for me horror. Really a pity, but not my thing. 1.5 *.</v>
      </c>
    </row>
    <row r="1600" ht="15.75" customHeight="1">
      <c r="A1600" s="1">
        <v>1598.0</v>
      </c>
      <c r="B1600" s="3">
        <v>0.0</v>
      </c>
      <c r="C1600" s="3">
        <v>0.0</v>
      </c>
      <c r="D1600" s="3">
        <v>0.0</v>
      </c>
      <c r="E1600" s="3" t="s">
        <v>1603</v>
      </c>
      <c r="F1600" s="3" t="str">
        <f>IFERROR(__xludf.DUMMYFUNCTION("GOOGLETRANSLATE(E1600,""nl"",""en"")"),"Diligently started the book manipulation, despite the description on the cover not appealed to me. In hindsight regret that I had read the description, because ultimately have made the predictable story ... The book is about Geiger, who has a dark side an"&amp;"d an unknown past. He gathers information on lugubrious manner, but still allows the psychology here has prevailed. He seems callous and hard, but this changes as the story progresses. All this makes the story it is interesting and I wanted to read to see"&amp;" what developments would follow. Unfortunately with a damper to gevolg.Ondanks the fact that the book quickly and integral cq. compelling is written, I ended only moderately positive. The book is typical American; almost a script for an excessive and pred"&amp;"ictable clichéfilm. Something that makes it disappointing end, because the thread is quickly clear, and no surprising twists are in the story. This means that the book is too superficial for me.")</f>
        <v>Diligently started the book manipulation, despite the description on the cover not appealed to me. In hindsight regret that I had read the description, because ultimately have made the predictable story ... The book is about Geiger, who has a dark side and an unknown past. He gathers information on lugubrious manner, but still allows the psychology here has prevailed. He seems callous and hard, but this changes as the story progresses. All this makes the story it is interesting and I wanted to read to see what developments would follow. Unfortunately with a damper to gevolg.Ondanks the fact that the book quickly and integral cq. compelling is written, I ended only moderately positive. The book is typical American; almost a script for an excessive and predictable clichéfilm. Something that makes it disappointing end, because the thread is quickly clear, and no surprising twists are in the story. This means that the book is too superficial for me.</v>
      </c>
    </row>
    <row r="1601" ht="15.75" customHeight="1">
      <c r="A1601" s="1">
        <v>1599.0</v>
      </c>
      <c r="B1601" s="3">
        <v>0.0</v>
      </c>
      <c r="C1601" s="3">
        <v>0.0</v>
      </c>
      <c r="D1601" s="3">
        <v>0.0</v>
      </c>
      <c r="E1601" s="3" t="s">
        <v>1604</v>
      </c>
      <c r="F1601" s="3" t="str">
        <f>IFERROR(__xludf.DUMMYFUNCTION("GOOGLETRANSLATE(E1601,""nl"",""en"")"),"Wikipedia lists 144 broadcasts of the popular television series 24. Since 2001 roles on the assembly line deliveries from production that are essentially hard and fight show many minutes. With Kiefer Sutherland starring as the hero Jack Bauer who goes too"&amp;" high no wall to protect the world from terrorists. Be nice to mention is that the title (24) comes from the fact that every year 24 hour TV movie may see the light. Seems the book now in the TV movie? The book looks very much like the TV movie. Readers w"&amp;"ho are not familiar with the TV series, struggle to give people a place. The author devotes no time to get acquainted with a number of regular people, he goes simply assume that everyone follow the series on TV. The reader will end up with questions to be"&amp;" answered halfway through the book. Also in this story where the enemy is looking for a super helicopter, due to its construction, is completely invisible to radar. Story layout is similar to the film. In short scenes tells the story and the reader sees t"&amp;"he camera almost from scene to scene draaienDat fall dead predictable, that it very much makes the weather a bit exaggerated. That much is destroyed by attacks is also predictable that there are buildings standing is also called miraculous after 144 progr"&amp;"ams in America. Or would the scenery is typical of the type of thriller: much gunsmoke and destroyed buildings, countless man to head battles with often bloody massacres. It all can not op.Als reading book is all a little less, but that is the lack of eve"&amp;"n the slightest information about the persons of Mr. Cerasini get involved. For the fan 24 of a gadget. Who is not a fan, Area 51 will soon forget.")</f>
        <v>Wikipedia lists 144 broadcasts of the popular television series 24. Since 2001 roles on the assembly line deliveries from production that are essentially hard and fight show many minutes. With Kiefer Sutherland starring as the hero Jack Bauer who goes too high no wall to protect the world from terrorists. Be nice to mention is that the title (24) comes from the fact that every year 24 hour TV movie may see the light. Seems the book now in the TV movie? The book looks very much like the TV movie. Readers who are not familiar with the TV series, struggle to give people a place. The author devotes no time to get acquainted with a number of regular people, he goes simply assume that everyone follow the series on TV. The reader will end up with questions to be answered halfway through the book. Also in this story where the enemy is looking for a super helicopter, due to its construction, is completely invisible to radar. Story layout is similar to the film. In short scenes tells the story and the reader sees the camera almost from scene to scene draaienDat fall dead predictable, that it very much makes the weather a bit exaggerated. That much is destroyed by attacks is also predictable that there are buildings standing is also called miraculous after 144 programs in America. Or would the scenery is typical of the type of thriller: much gunsmoke and destroyed buildings, countless man to head battles with often bloody massacres. It all can not op.Als reading book is all a little less, but that is the lack of even the slightest information about the persons of Mr. Cerasini get involved. For the fan 24 of a gadget. Who is not a fan, Area 51 will soon forget.</v>
      </c>
    </row>
    <row r="1602" ht="15.75" customHeight="1">
      <c r="A1602" s="1">
        <v>1600.0</v>
      </c>
      <c r="B1602" s="3">
        <v>1.0</v>
      </c>
      <c r="C1602" s="3">
        <v>1.0</v>
      </c>
      <c r="D1602" s="3">
        <v>1.0</v>
      </c>
      <c r="E1602" s="3" t="s">
        <v>1605</v>
      </c>
      <c r="F1602" s="3" t="str">
        <f>IFERROR(__xludf.DUMMYFUNCTION("GOOGLETRANSLATE(E1602,""nl"",""en"")"),"Delicious, books CarlosRuizZaffon! There's a certain atmosphere in the book that I hou.De writing style is very beautiful, you're right in the verhaal.Het starts immediately on Daniel Semperedie takes you to the ""cemetery of forgotten books, very impress"&amp;"ive....")</f>
        <v>Delicious, books CarlosRuizZaffon! There's a certain atmosphere in the book that I hou.De writing style is very beautiful, you're right in the verhaal.Het starts immediately on Daniel Semperedie takes you to the "cemetery of forgotten books, very impressive....</v>
      </c>
    </row>
    <row r="1603" ht="15.75" customHeight="1">
      <c r="A1603" s="1">
        <v>1601.0</v>
      </c>
      <c r="B1603" s="3">
        <v>1.0</v>
      </c>
      <c r="C1603" s="3">
        <v>1.0</v>
      </c>
      <c r="D1603" s="3">
        <v>1.0</v>
      </c>
      <c r="E1603" s="3" t="s">
        <v>1606</v>
      </c>
      <c r="F1603" s="3" t="str">
        <f>IFERROR(__xludf.DUMMYFUNCTION("GOOGLETRANSLATE(E1603,""nl"",""en"")"),"Amazing how someone can write such a story telling. All the way from the art. This time no Harry Hole but ordinary headhunter Roger Brown who plays the lead role. Although head-hunter more of an art robber that occurs as a head-hunter. This story is so te"&amp;"rribly ingeniously put together that you have to read it quickly or all at once. Beautiful how you end up from one in another twist of mind. Nothing is what it seems in this book. The voltage is constantly present and it's nail biting until the last page."&amp;" This is definitely one of the best from the repertoire of Jo Nesbo. Truly a four star book for me.")</f>
        <v>Amazing how someone can write such a story telling. All the way from the art. This time no Harry Hole but ordinary headhunter Roger Brown who plays the lead role. Although head-hunter more of an art robber that occurs as a head-hunter. This story is so terribly ingeniously put together that you have to read it quickly or all at once. Beautiful how you end up from one in another twist of mind. Nothing is what it seems in this book. The voltage is constantly present and it's nail biting until the last page. This is definitely one of the best from the repertoire of Jo Nesbo. Truly a four star book for me.</v>
      </c>
    </row>
    <row r="1604" ht="15.75" customHeight="1">
      <c r="A1604" s="1">
        <v>1602.0</v>
      </c>
      <c r="B1604" s="3">
        <v>1.0</v>
      </c>
      <c r="C1604" s="3">
        <v>1.0</v>
      </c>
      <c r="D1604" s="3">
        <v>1.0</v>
      </c>
      <c r="E1604" s="3" t="s">
        <v>1607</v>
      </c>
      <c r="F1604" s="3" t="str">
        <f>IFERROR(__xludf.DUMMYFUNCTION("GOOGLETRANSLATE(E1604,""nl"",""en"")"),"This thick book describes the life of Darya, she grew up in an Afghan village, with all the traditions that go with it. It's not an easy life, is mostly a lijden..Het story gives a nice glimpse into the lives of the people at that time (19th century), per"&amp;"haps a lot of rules at this time are still valid. The English colonial life beautiful beschreven.Wat this was a great book to read, well written, romance lay in wait ..")</f>
        <v>This thick book describes the life of Darya, she grew up in an Afghan village, with all the traditions that go with it. It's not an easy life, is mostly a lijden..Het story gives a nice glimpse into the lives of the people at that time (19th century), perhaps a lot of rules at this time are still valid. The English colonial life beautiful beschreven.Wat this was a great book to read, well written, romance lay in wait ..</v>
      </c>
    </row>
    <row r="1605" ht="15.75" customHeight="1">
      <c r="A1605" s="1">
        <v>1603.0</v>
      </c>
      <c r="B1605" s="3">
        <v>0.0</v>
      </c>
      <c r="C1605" s="3">
        <v>0.0</v>
      </c>
      <c r="D1605" s="3">
        <v>0.0</v>
      </c>
      <c r="E1605" s="3" t="s">
        <v>1608</v>
      </c>
      <c r="F1605" s="3" t="str">
        <f>IFERROR(__xludf.DUMMYFUNCTION("GOOGLETRANSLATE(E1605,""nl"",""en"")"),"I have this book bought because of the great reviews. I can not say it's a bad book, but the story I find muddled because of the storyline and the diversity of names that comes along. There are too many flashy in my eyes ""coincidences"" in the story that"&amp;" the mystery is solved. I'm not really keen to part buy two to. Perhaps in the future make a new attempt this writers to appreciate.")</f>
        <v>I have this book bought because of the great reviews. I can not say it's a bad book, but the story I find muddled because of the storyline and the diversity of names that comes along. There are too many flashy in my eyes "coincidences" in the story that the mystery is solved. I'm not really keen to part buy two to. Perhaps in the future make a new attempt this writers to appreciate.</v>
      </c>
    </row>
    <row r="1606" ht="15.75" customHeight="1">
      <c r="A1606" s="1">
        <v>1604.0</v>
      </c>
      <c r="B1606" s="3">
        <v>0.0</v>
      </c>
      <c r="C1606" s="3">
        <v>0.0</v>
      </c>
      <c r="D1606" s="3">
        <v>0.0</v>
      </c>
      <c r="E1606" s="3" t="s">
        <v>1609</v>
      </c>
      <c r="F1606" s="3" t="str">
        <f>IFERROR(__xludf.DUMMYFUNCTION("GOOGLETRANSLATE(E1606,""nl"",""en"")"),"Nice that once played a thriller in Nijmegen and a nice plot, but that's the only positieve.Het book is written as a story of a journalist, the depth ontbreekt.Slechte dialogues lack the motivation of the protagonists.")</f>
        <v>Nice that once played a thriller in Nijmegen and a nice plot, but that's the only positieve.Het book is written as a story of a journalist, the depth ontbreekt.Slechte dialogues lack the motivation of the protagonists.</v>
      </c>
    </row>
    <row r="1607" ht="15.75" customHeight="1">
      <c r="A1607" s="1">
        <v>1605.0</v>
      </c>
      <c r="B1607" s="3">
        <v>0.0</v>
      </c>
      <c r="C1607" s="3">
        <v>0.0</v>
      </c>
      <c r="D1607" s="3">
        <v>0.0</v>
      </c>
      <c r="E1607" s="3" t="s">
        <v>1610</v>
      </c>
      <c r="F1607" s="3" t="str">
        <f>IFERROR(__xludf.DUMMYFUNCTION("GOOGLETRANSLATE(E1607,""nl"",""en"")"),"Hypes are like a stone thrown into a pond. When the water hit the expanding ripples out. So with all the hype. Something is a success on the market and the next moment are the copycats in line to have their share of picking it. The thriller genre after th"&amp;"e success of The Da Vinci Code flooded with books that are similar to the work of Dan Brown. But rarely is it so clear that borrows played as in The Secret of the Alchemist Scott Mariani.De lead is held by former SAS officer Ben Hope who specializes in tr"&amp;"acing and retrieving abducted children. His newest client, however, a separate application. His granddaughter is dying of a cancer and its only salvation is an elixir of life that developed the alchemist Fulcanelli. The brave hero must leave Europe to rea"&amp;"ch the elixir through historical symbols. In it, he gets help from attractive scientist Roberta Ryder, her expertise alchemy commitment to assist him. But they are not the only ones chasing the elixir, because there appears to be a Catholic sect who are i"&amp;"nterested in the sacred stuff. In the form of the painful persistent Bocca, nicknamed the Inquisitor, the heroes chased to their adventurous journey through Europa.Van the search through historical symbols of the faith insane assassin in the villain, ever"&amp;"ything in this novel seems to be copied from The Da Vinci Code. At one time the protagonists are confronted with their own beliefs and doubts they choose faith in God above faith in the church. It's exactly what Robert Langdon also once went through the b"&amp;"ook by Dan Brown. Of course, the main roles are played by a tough man and a beautiful woman and will gradually chemistry between the two emerged. Again, an element already familiar from the previous thriller. It is the secret of the alchemist a soulless c"&amp;"ommercial attempt at capitalizing on previously succes.Er is too little to the novel that own and original colors and therefore safely within the lines of what is expected of the genre. Predictable and unsurprising. This convertible thriller is only suita"&amp;"ble for people who want more Dan Brown but his real work have already read.")</f>
        <v>Hypes are like a stone thrown into a pond. When the water hit the expanding ripples out. So with all the hype. Something is a success on the market and the next moment are the copycats in line to have their share of picking it. The thriller genre after the success of The Da Vinci Code flooded with books that are similar to the work of Dan Brown. But rarely is it so clear that borrows played as in The Secret of the Alchemist Scott Mariani.De lead is held by former SAS officer Ben Hope who specializes in tracing and retrieving abducted children. His newest client, however, a separate application. His granddaughter is dying of a cancer and its only salvation is an elixir of life that developed the alchemist Fulcanelli. The brave hero must leave Europe to reach the elixir through historical symbols. In it, he gets help from attractive scientist Roberta Ryder, her expertise alchemy commitment to assist him. But they are not the only ones chasing the elixir, because there appears to be a Catholic sect who are interested in the sacred stuff. In the form of the painful persistent Bocca, nicknamed the Inquisitor, the heroes chased to their adventurous journey through Europa.Van the search through historical symbols of the faith insane assassin in the villain, everything in this novel seems to be copied from The Da Vinci Code. At one time the protagonists are confronted with their own beliefs and doubts they choose faith in God above faith in the church. It's exactly what Robert Langdon also once went through the book by Dan Brown. Of course, the main roles are played by a tough man and a beautiful woman and will gradually chemistry between the two emerged. Again, an element already familiar from the previous thriller. It is the secret of the alchemist a soulless commercial attempt at capitalizing on previously succes.Er is too little to the novel that own and original colors and therefore safely within the lines of what is expected of the genre. Predictable and unsurprising. This convertible thriller is only suitable for people who want more Dan Brown but his real work have already read.</v>
      </c>
    </row>
    <row r="1608" ht="15.75" customHeight="1">
      <c r="A1608" s="1">
        <v>1606.0</v>
      </c>
      <c r="B1608" s="3">
        <v>0.0</v>
      </c>
      <c r="C1608" s="3">
        <v>0.0</v>
      </c>
      <c r="D1608" s="3">
        <v>0.0</v>
      </c>
      <c r="E1608" s="3" t="s">
        <v>1611</v>
      </c>
      <c r="F1608" s="3" t="str">
        <f>IFERROR(__xludf.DUMMYFUNCTION("GOOGLETRANSLATE(E1608,""nl"",""en"")"),"I find this book well above par. Sitting or beautiful pieces from hearing, reading time away and well written. As the Italian family history extensively covered komt.Helaas these are interspersed with vague storylines that do not benefit the story, do not"&amp;" contribute to the story (the meeting with the Brazilian family) They have no value. Some pieces are hopelessly implausible (home meeting with the doctor), and exaggerated piece of the Hague accent of the nurse in the hospital's downright storend.Uit fina"&amp;"lly watered the basic story; found the spot on the ultrasound and the procedure thereon volgt.Jammer. The author could get more out here.")</f>
        <v>I find this book well above par. Sitting or beautiful pieces from hearing, reading time away and well written. As the Italian family history extensively covered komt.Helaas these are interspersed with vague storylines that do not benefit the story, do not contribute to the story (the meeting with the Brazilian family) They have no value. Some pieces are hopelessly implausible (home meeting with the doctor), and exaggerated piece of the Hague accent of the nurse in the hospital's downright storend.Uit finally watered the basic story; found the spot on the ultrasound and the procedure thereon volgt.Jammer. The author could get more out here.</v>
      </c>
    </row>
    <row r="1609" ht="15.75" customHeight="1">
      <c r="A1609" s="1">
        <v>1607.0</v>
      </c>
      <c r="B1609" s="3">
        <v>0.0</v>
      </c>
      <c r="C1609" s="3">
        <v>0.0</v>
      </c>
      <c r="D1609" s="3">
        <v>0.0</v>
      </c>
      <c r="E1609" s="3" t="s">
        <v>1612</v>
      </c>
      <c r="F1609" s="3" t="str">
        <f>IFERROR(__xludf.DUMMYFUNCTION("GOOGLETRANSLATE(E1609,""nl"",""en"")"),"Two scientists asked to be a cave in southern France to investigate where texts in several ancient languages ​​on the walls, written in the thirteenth century. It is a fact that you can create an unparalleled thriller or which you can overreach hopeless. "&amp;"Andreas Wilhelm does it last in Project Babylon.In an attempt to make his book to the widest possible group of readers, Wilhelm has a trick that The Da Vinci Code already omdeed the tie he makes scientists themselves another business Explain to the other "&amp;"as known facts should be considered. So late archaeologist Wilhelm an action which, even though he has done research in the past to biblical writings, has no idea what the Torah or Kabbalah, and how was that again with the expulsion of Adam and Eve from p"&amp;"aradijs.De Cathars , Templars, Rosicrucians, Martin Luther, Freemasons, the Priory of Sion, Satanists, Semites and more: they tumble over each other in this book. The Holy Grail, the grotto of Merlin, Eldorado, the tree of knowledge, the Count of St. Germ"&amp;"ain, the supposed descendants of Jesus ... Wilhelm has so many of these issues in his book put it is a bizarre and ludicrous mix become. In addition, the dialogues and actions of the characters are so naive that this book transcends the level of boys. As "&amp;"the end of the book approaching the level drops even more so. The story derails, the climax is absurd and there is nowhere a moment of tension. As a reader, you stay stuck with a lot of questions, which the author probably answer no longer on wist.In epil"&amp;"ogue Andreas Wilhelm thanked his wife that she stopped him as he was about to put everything in the fire. He had for me may do.")</f>
        <v>Two scientists asked to be a cave in southern France to investigate where texts in several ancient languages ​​on the walls, written in the thirteenth century. It is a fact that you can create an unparalleled thriller or which you can overreach hopeless. Andreas Wilhelm does it last in Project Babylon.In an attempt to make his book to the widest possible group of readers, Wilhelm has a trick that The Da Vinci Code already omdeed the tie he makes scientists themselves another business Explain to the other as known facts should be considered. So late archaeologist Wilhelm an action which, even though he has done research in the past to biblical writings, has no idea what the Torah or Kabbalah, and how was that again with the expulsion of Adam and Eve from paradijs.De Cathars , Templars, Rosicrucians, Martin Luther, Freemasons, the Priory of Sion, Satanists, Semites and more: they tumble over each other in this book. The Holy Grail, the grotto of Merlin, Eldorado, the tree of knowledge, the Count of St. Germain, the supposed descendants of Jesus ... Wilhelm has so many of these issues in his book put it is a bizarre and ludicrous mix become. In addition, the dialogues and actions of the characters are so naive that this book transcends the level of boys. As the end of the book approaching the level drops even more so. The story derails, the climax is absurd and there is nowhere a moment of tension. As a reader, you stay stuck with a lot of questions, which the author probably answer no longer on wist.In epilogue Andreas Wilhelm thanked his wife that she stopped him as he was about to put everything in the fire. He had for me may do.</v>
      </c>
    </row>
    <row r="1610" ht="15.75" customHeight="1">
      <c r="A1610" s="1">
        <v>1608.0</v>
      </c>
      <c r="B1610" s="3">
        <v>1.0</v>
      </c>
      <c r="C1610" s="3">
        <v>1.0</v>
      </c>
      <c r="D1610" s="3">
        <v>1.0</v>
      </c>
      <c r="E1610" s="3" t="s">
        <v>1613</v>
      </c>
      <c r="F1610" s="3" t="str">
        <f>IFERROR(__xludf.DUMMYFUNCTION("GOOGLETRANSLATE(E1610,""nl"",""en"")"),"Usually you only know at the end of the book who ""it"" done. This book is the other way around. You read alternately the story of victim and perpetrator. That makes it less exciting but no less fascinating. Well written book. It took a while before I was"&amp;" in the story.")</f>
        <v>Usually you only know at the end of the book who "it" done. This book is the other way around. You read alternately the story of victim and perpetrator. That makes it less exciting but no less fascinating. Well written book. It took a while before I was in the story.</v>
      </c>
    </row>
    <row r="1611" ht="15.75" customHeight="1">
      <c r="A1611" s="1">
        <v>1609.0</v>
      </c>
      <c r="B1611" s="3">
        <v>0.0</v>
      </c>
      <c r="C1611" s="3">
        <v>1.0</v>
      </c>
      <c r="D1611" s="3">
        <v>1.0</v>
      </c>
      <c r="E1611" s="3" t="s">
        <v>1614</v>
      </c>
      <c r="F1611" s="3" t="str">
        <f>IFERROR(__xludf.DUMMYFUNCTION("GOOGLETRANSLATE(E1611,""nl"",""en"")"),"A good book I ever had to lay off because I was so irritated by a horror stefaan.Wat say, towards the end it became so exciting that I in one go from had.Inderdaad initially much sex, but is here a story attached.")</f>
        <v>A good book I ever had to lay off because I was so irritated by a horror stefaan.Wat say, towards the end it became so exciting that I in one go from had.Inderdaad initially much sex, but is here a story attached.</v>
      </c>
    </row>
    <row r="1612" ht="15.75" customHeight="1">
      <c r="A1612" s="1">
        <v>1610.0</v>
      </c>
      <c r="B1612" s="3">
        <v>1.0</v>
      </c>
      <c r="C1612" s="3">
        <v>1.0</v>
      </c>
      <c r="D1612" s="3">
        <v>1.0</v>
      </c>
      <c r="E1612" s="3" t="s">
        <v>1615</v>
      </c>
      <c r="F1612" s="3" t="str">
        <f>IFERROR(__xludf.DUMMYFUNCTION("GOOGLETRANSLATE(E1612,""nl"",""en"")"),"""If the rain does not fall 'is a beautiful novel, not surprising because the author has meanwhile more to her name. ""The lost lives of Esme Lennox"" and ""we must forget because it 'also very enchant me and I'm certainly curious about the rest of her we"&amp;"rk.Wat me very attracted to this novel is particularly smooth style of writing and gezinsopstelling- and problems. It never really quite heavy / dramatic but the tone remains is light in nature while still painful things come to light.")</f>
        <v>"If the rain does not fall 'is a beautiful novel, not surprising because the author has meanwhile more to her name. "The lost lives of Esme Lennox" and "we must forget because it 'also very enchant me and I'm certainly curious about the rest of her werk.Wat me very attracted to this novel is particularly smooth style of writing and gezinsopstelling- and problems. It never really quite heavy / dramatic but the tone remains is light in nature while still painful things come to light.</v>
      </c>
    </row>
    <row r="1613" ht="15.75" customHeight="1">
      <c r="A1613" s="1">
        <v>1611.0</v>
      </c>
      <c r="B1613" s="3">
        <v>1.0</v>
      </c>
      <c r="C1613" s="3">
        <v>0.0</v>
      </c>
      <c r="D1613" s="3">
        <v>0.0</v>
      </c>
      <c r="E1613" s="3" t="s">
        <v>1616</v>
      </c>
      <c r="F1613" s="3" t="str">
        <f>IFERROR(__xludf.DUMMYFUNCTION("GOOGLETRANSLATE(E1613,""nl"",""en"")"),"Not to follow unless you are very well versed in American politiek.Wel very revealing!")</f>
        <v>Not to follow unless you are very well versed in American politiek.Wel very revealing!</v>
      </c>
    </row>
    <row r="1614" ht="15.75" customHeight="1">
      <c r="A1614" s="1">
        <v>1612.0</v>
      </c>
      <c r="B1614" s="3">
        <v>0.0</v>
      </c>
      <c r="C1614" s="3">
        <v>0.0</v>
      </c>
      <c r="D1614" s="3">
        <v>0.0</v>
      </c>
      <c r="E1614" s="3" t="s">
        <v>1617</v>
      </c>
      <c r="F1614" s="3" t="str">
        <f>IFERROR(__xludf.DUMMYFUNCTION("GOOGLETRANSLATE(E1614,""nl"",""en"")"),"The story wobbles in all directions (except the good ...). Each time there are new suspicious characters and (sub) plots of can be presented, which make it a particularly messy whole. The characters are totally explored and I have the book halfway therefo"&amp;"re discarded.")</f>
        <v>The story wobbles in all directions (except the good ...). Each time there are new suspicious characters and (sub) plots of can be presented, which make it a particularly messy whole. The characters are totally explored and I have the book halfway therefore discarded.</v>
      </c>
    </row>
    <row r="1615" ht="15.75" customHeight="1">
      <c r="A1615" s="1">
        <v>1613.0</v>
      </c>
      <c r="B1615" s="3">
        <v>1.0</v>
      </c>
      <c r="C1615" s="3">
        <v>1.0</v>
      </c>
      <c r="D1615" s="3">
        <v>1.0</v>
      </c>
      <c r="E1615" s="3" t="s">
        <v>1618</v>
      </c>
      <c r="F1615" s="3" t="str">
        <f>IFERROR(__xludf.DUMMYFUNCTION("GOOGLETRANSLATE(E1615,""nl"",""en"")"),"Peter Römer is after his debut with ""Blackmail"" excellently managed a credible 2nd edition about Hanna Vermeer writing. A plot that easy and pleasant to read. Unexpected developments and a very original slot. Look forward to the continuation of this ser"&amp;"ies.")</f>
        <v>Peter Römer is after his debut with "Blackmail" excellently managed a credible 2nd edition about Hanna Vermeer writing. A plot that easy and pleasant to read. Unexpected developments and a very original slot. Look forward to the continuation of this series.</v>
      </c>
    </row>
    <row r="1616" ht="15.75" customHeight="1">
      <c r="A1616" s="1">
        <v>1614.0</v>
      </c>
      <c r="B1616" s="3">
        <v>0.0</v>
      </c>
      <c r="C1616" s="3">
        <v>0.0</v>
      </c>
      <c r="D1616" s="3">
        <v>0.0</v>
      </c>
      <c r="E1616" s="3" t="s">
        <v>1619</v>
      </c>
      <c r="F1616" s="3" t="str">
        <f>IFERROR(__xludf.DUMMYFUNCTION("GOOGLETRANSLATE(E1616,""nl"",""en"")"),"It's that I had read this book for the book club, but I had already thrown it aside if that was not necessary. I am a long time stuck in the beginning of the book, and really had a lot of effort to get started. Normally I'm quite a bit of philosophy used "&amp;"to, but it just was not to follow drunken bluster of an oversexed forties. Additionally annoyed me numerous spelling errors in the boek.Het is that I know that other book Pieter Aspe are clearly different story and very readable, otherwise I would honestl"&amp;"y never pick anything from him when it would be similar this boek.1 star")</f>
        <v>It's that I had read this book for the book club, but I had already thrown it aside if that was not necessary. I am a long time stuck in the beginning of the book, and really had a lot of effort to get started. Normally I'm quite a bit of philosophy used to, but it just was not to follow drunken bluster of an oversexed forties. Additionally annoyed me numerous spelling errors in the boek.Het is that I know that other book Pieter Aspe are clearly different story and very readable, otherwise I would honestly never pick anything from him when it would be similar this boek.1 star</v>
      </c>
    </row>
    <row r="1617" ht="15.75" customHeight="1">
      <c r="A1617" s="1">
        <v>1615.0</v>
      </c>
      <c r="B1617" s="3">
        <v>0.0</v>
      </c>
      <c r="C1617" s="3">
        <v>0.0</v>
      </c>
      <c r="D1617" s="3">
        <v>0.0</v>
      </c>
      <c r="E1617" s="3" t="s">
        <v>1620</v>
      </c>
      <c r="F1617" s="3" t="str">
        <f>IFERROR(__xludf.DUMMYFUNCTION("GOOGLETRANSLATE(E1617,""nl"",""en"")"),"When I heard that there would be a new story of Poirot, I was quite excited. My expectations were very high. Unfortunately, these expectations are absolutely not ingelost.Sophie Hannah takes a very long-winded story. She keeps by trees on the edges of sma"&amp;"ll and Poirot is enormous in herhaling.Alles is in the long and wide spread, even the denouement. A denouement which I no 'aha' feeling but rather gave ""Huh ???"" For the fans of Agatha Christie is absolutely not recommended. Some legends you better stay"&amp;" away!")</f>
        <v>When I heard that there would be a new story of Poirot, I was quite excited. My expectations were very high. Unfortunately, these expectations are absolutely not ingelost.Sophie Hannah takes a very long-winded story. She keeps by trees on the edges of small and Poirot is enormous in herhaling.Alles is in the long and wide spread, even the denouement. A denouement which I no 'aha' feeling but rather gave "Huh ???" For the fans of Agatha Christie is absolutely not recommended. Some legends you better stay away!</v>
      </c>
    </row>
    <row r="1618" ht="15.75" customHeight="1">
      <c r="A1618" s="1">
        <v>1616.0</v>
      </c>
      <c r="B1618" s="3">
        <v>0.0</v>
      </c>
      <c r="C1618" s="3">
        <v>0.0</v>
      </c>
      <c r="D1618" s="3">
        <v>0.0</v>
      </c>
      <c r="E1618" s="3" t="s">
        <v>1621</v>
      </c>
      <c r="F1618" s="3" t="str">
        <f>IFERROR(__xludf.DUMMYFUNCTION("GOOGLETRANSLATE(E1618,""nl"",""en"")"),"It strikes me that the Crime Zone reviewers are much more positive about this book than the visitors. It was my first introduction to René Appel and after reading this book I do not feel the need to further deepen me in this writer. The plot I had after t"&amp;"he first chapter already, the characters are so karakturaal they buoys and writing style can not me wrong, but certainly not special. Overall it was free and that's a good thing.")</f>
        <v>It strikes me that the Crime Zone reviewers are much more positive about this book than the visitors. It was my first introduction to René Appel and after reading this book I do not feel the need to further deepen me in this writer. The plot I had after the first chapter already, the characters are so karakturaal they buoys and writing style can not me wrong, but certainly not special. Overall it was free and that's a good thing.</v>
      </c>
    </row>
    <row r="1619" ht="15.75" customHeight="1">
      <c r="A1619" s="1">
        <v>1617.0</v>
      </c>
      <c r="B1619" s="3">
        <v>1.0</v>
      </c>
      <c r="C1619" s="3">
        <v>1.0</v>
      </c>
      <c r="D1619" s="3">
        <v>1.0</v>
      </c>
      <c r="E1619" s="3" t="s">
        <v>1622</v>
      </c>
      <c r="F1619" s="3" t="str">
        <f>IFERROR(__xludf.DUMMYFUNCTION("GOOGLETRANSLATE(E1619,""nl"",""en"")"),"Always been a fan of CSI.Maar what could be better than reading about The Real Deal? Okay, admittedly. I was a bit skeptical. This book is published after the transmission of the eponymous television series on VTM, but come. I was certainly very curious! "&amp;"It was really fun to read. Well-written, but also the stories very exciting! I'm a little delve into more of these books.")</f>
        <v>Always been a fan of CSI.Maar what could be better than reading about The Real Deal? Okay, admittedly. I was a bit skeptical. This book is published after the transmission of the eponymous television series on VTM, but come. I was certainly very curious! It was really fun to read. Well-written, but also the stories very exciting! I'm a little delve into more of these books.</v>
      </c>
    </row>
    <row r="1620" ht="15.75" customHeight="1">
      <c r="A1620" s="1">
        <v>1618.0</v>
      </c>
      <c r="B1620" s="3">
        <v>1.0</v>
      </c>
      <c r="C1620" s="3">
        <v>1.0</v>
      </c>
      <c r="D1620" s="3">
        <v>1.0</v>
      </c>
      <c r="E1620" s="3" t="s">
        <v>1623</v>
      </c>
      <c r="F1620" s="3" t="str">
        <f>IFERROR(__xludf.DUMMYFUNCTION("GOOGLETRANSLATE(E1620,""nl"",""en"")"),"Dex is an adolescent. You know, a guy who himself is in the node and the home like afreageert. A gas bag with a small heart, but also someone who sometimes has a short fuse. Hard to fathom, and he does not so soon see the back of his tongue. Anna is strug"&amp;"gling with the behavior of her son and hopes that all this passes quickly. But on the first day of spring, the 19-year-old Dex by police from his bed lifted. He is suspected of rape. The life of Dex and his family turned upside down. Anna is his innocence"&amp;" determined to prove but runs into several walls op.Geen a child has a beautiful cover of which the image after reading the book given a clear explanation. Trapped butterflies, nowhere to kunnen.Uit the prologue speaks much pain and sadness and you wonder"&amp;" why. The attention is drawn ... No longer a child is based on a true story. The storyline is creative non-fiction, as the author himself explained. Not all calls have occurred literally so, but they are groupings of conversations and events. Other parts "&amp;"waarheidsgetrouw.De whole story of the girls is completely fiction. Here the author describes what is the reason of their falsehood as her idea. But after reading files and speaking of friends she has the idea close to the truth zitten.Verteld from a chan"&amp;"ging perspective we read the struggle of Anna and Dex. The fight to prove his innocence in a fight with a battle to be fought against prejudice. As the story progresses there will be anger at me. Believing in the innocence of Dex it's just awful what you "&amp;"are reading. Girls who have no idea what they wreak with their false statements. Girls who do go very far. Dex its future is completely destroyed, the consequences are incalculable. Dex confronted with prejudices and a failing law. And Anna is just fighti"&amp;"ng, fighting for her son. The whole family suffers and everyone can find a bit of a show but what is sometimes your imagination boven.Van the publisher I was sent the proof of no child described in this book. I open the book and beaten the first pages rea"&amp;"d, with the intention of this book again here next to me to lay down and continue reading sections. But this did not work so the story was constantly pulling me, I read in one sitting. Not a child grabs you right in the throat and leave with no possibilit"&amp;"y of release. There is so much feeling into the story, the powerlessness of Anna, Dex, family, described as intense and palpable. Feel no way out may be ... The course was too tenacious to just let loose too. It is a story that is still in my mind. That t"&amp;"his can happen and that punished an innocent so hard. It is ridiculous and I was very impressed by this story, which we encounter several themes such disproportionate force and failing rule of law, prejudice and of course rape. Clever and above all courag"&amp;"eous to bring out such a story if it is not in the form of fiction, and everything again to relive during writing. And then of course not only to describe, but also have an eye for proper development and the characters correctly know zetten.Geen down to a"&amp;" child is a heavy and very impressive thriller, though I tend more this psychological novel called. In a thriller yet the readers expect something of murder. But what is described in this book is a nightmare and can in that respect certainly a thriller ca"&amp;"lled worden.Maar actually does not really matter. No longer a child is just a book to be read!")</f>
        <v>Dex is an adolescent. You know, a guy who himself is in the node and the home like afreageert. A gas bag with a small heart, but also someone who sometimes has a short fuse. Hard to fathom, and he does not so soon see the back of his tongue. Anna is struggling with the behavior of her son and hopes that all this passes quickly. But on the first day of spring, the 19-year-old Dex by police from his bed lifted. He is suspected of rape. The life of Dex and his family turned upside down. Anna is his innocence determined to prove but runs into several walls op.Geen a child has a beautiful cover of which the image after reading the book given a clear explanation. Trapped butterflies, nowhere to kunnen.Uit the prologue speaks much pain and sadness and you wonder why. The attention is drawn ... No longer a child is based on a true story. The storyline is creative non-fiction, as the author himself explained. Not all calls have occurred literally so, but they are groupings of conversations and events. Other parts waarheidsgetrouw.De whole story of the girls is completely fiction. Here the author describes what is the reason of their falsehood as her idea. But after reading files and speaking of friends she has the idea close to the truth zitten.Verteld from a changing perspective we read the struggle of Anna and Dex. The fight to prove his innocence in a fight with a battle to be fought against prejudice. As the story progresses there will be anger at me. Believing in the innocence of Dex it's just awful what you are reading. Girls who have no idea what they wreak with their false statements. Girls who do go very far. Dex its future is completely destroyed, the consequences are incalculable. Dex confronted with prejudices and a failing law. And Anna is just fighting, fighting for her son. The whole family suffers and everyone can find a bit of a show but what is sometimes your imagination boven.Van the publisher I was sent the proof of no child described in this book. I open the book and beaten the first pages read, with the intention of this book again here next to me to lay down and continue reading sections. But this did not work so the story was constantly pulling me, I read in one sitting. Not a child grabs you right in the throat and leave with no possibility of release. There is so much feeling into the story, the powerlessness of Anna, Dex, family, described as intense and palpable. Feel no way out may be ... The course was too tenacious to just let loose too. It is a story that is still in my mind. That this can happen and that punished an innocent so hard. It is ridiculous and I was very impressed by this story, which we encounter several themes such disproportionate force and failing rule of law, prejudice and of course rape. Clever and above all courageous to bring out such a story if it is not in the form of fiction, and everything again to relive during writing. And then of course not only to describe, but also have an eye for proper development and the characters correctly know zetten.Geen down to a child is a heavy and very impressive thriller, though I tend more this psychological novel called. In a thriller yet the readers expect something of murder. But what is described in this book is a nightmare and can in that respect certainly a thriller called worden.Maar actually does not really matter. No longer a child is just a book to be read!</v>
      </c>
    </row>
    <row r="1621" ht="15.75" customHeight="1">
      <c r="A1621" s="1">
        <v>1619.0</v>
      </c>
      <c r="B1621" s="3">
        <v>0.0</v>
      </c>
      <c r="C1621" s="3">
        <v>0.0</v>
      </c>
      <c r="D1621" s="3">
        <v>0.0</v>
      </c>
      <c r="E1621" s="3" t="s">
        <v>1624</v>
      </c>
      <c r="F1621" s="3" t="str">
        <f>IFERROR(__xludf.DUMMYFUNCTION("GOOGLETRANSLATE(E1621,""nl"",""en"")"),"A mediocre book by Peter James, where there are four storylines to follow. The storylines are not always followed as clearly, what they are messy. As the book promoted you already know about how the storylines will fit together. Nice to have read but no b"&amp;"ook that lingers in your mind.")</f>
        <v>A mediocre book by Peter James, where there are four storylines to follow. The storylines are not always followed as clearly, what they are messy. As the book promoted you already know about how the storylines will fit together. Nice to have read but no book that lingers in your mind.</v>
      </c>
    </row>
    <row r="1622" ht="15.75" customHeight="1">
      <c r="A1622" s="1">
        <v>1620.0</v>
      </c>
      <c r="B1622" s="3">
        <v>0.0</v>
      </c>
      <c r="C1622" s="3">
        <v>1.0</v>
      </c>
      <c r="D1622" s="3">
        <v>1.0</v>
      </c>
      <c r="E1622" s="3" t="s">
        <v>1625</v>
      </c>
      <c r="F1622" s="3" t="str">
        <f>IFERROR(__xludf.DUMMYFUNCTION("GOOGLETRANSLATE(E1622,""nl"",""en"")"),"Huge fan of this writer. But it has taken 90 pages for me in this story zat.Het story begins with a shooting incident at a restaurant where Andrea down to lunch with her mother Laura. By Laura her performance come many questions and secrets to boven.Andre"&amp;"a being sent away from her mother. Does her mother's past on the track and she discovers a very different side of her mother one side her mother she kende.Is not know who she is? This time it took so long before I was in the story. I missed the excitement"&amp;" of beginning we are somewhere as usual Slaughter. This book also differs from what we are used to in her thrillers about Will Trent. This is more psychological play more with your head instead of the classic murder and a search for the moordenaar.We real"&amp;"ly be taken to a past of someone who has done everything to keep it hidden. But the truth can not always get in? Is this the best book I've read Slaughter the queen of crime? No, certainly not, but have still enjoyed again. The book showed me how to becom"&amp;"e a great book to disappear once you're off again quickly you forget that the book was slow ascent.")</f>
        <v>Huge fan of this writer. But it has taken 90 pages for me in this story zat.Het story begins with a shooting incident at a restaurant where Andrea down to lunch with her mother Laura. By Laura her performance come many questions and secrets to boven.Andrea being sent away from her mother. Does her mother's past on the track and she discovers a very different side of her mother one side her mother she kende.Is not know who she is? This time it took so long before I was in the story. I missed the excitement of beginning we are somewhere as usual Slaughter. This book also differs from what we are used to in her thrillers about Will Trent. This is more psychological play more with your head instead of the classic murder and a search for the moordenaar.We really be taken to a past of someone who has done everything to keep it hidden. But the truth can not always get in? Is this the best book I've read Slaughter the queen of crime? No, certainly not, but have still enjoyed again. The book showed me how to become a great book to disappear once you're off again quickly you forget that the book was slow ascent.</v>
      </c>
    </row>
    <row r="1623" ht="15.75" customHeight="1">
      <c r="A1623" s="1">
        <v>1621.0</v>
      </c>
      <c r="B1623" s="3">
        <v>0.0</v>
      </c>
      <c r="C1623" s="3">
        <v>0.0</v>
      </c>
      <c r="D1623" s="3">
        <v>0.0</v>
      </c>
      <c r="E1623" s="3" t="s">
        <v>1626</v>
      </c>
      <c r="F1623" s="3" t="str">
        <f>IFERROR(__xludf.DUMMYFUNCTION("GOOGLETRANSLATE(E1623,""nl"",""en"")"),"Pulp Novels. Once they were mainly in the United States very popular. But who really loves crime and reads a lot, presumably knows well of Jean Bruce's books about his hero-cum-rounder OSS 117. An originally French crime series that appeared in the Nether"&amp;"lands in the Black Bears of Bruna.Net so cheap now a novice in the genre: Erica Sandstrom. Born in Sweden, raised in Boston and later Washington, DC, and now longstanding traveler who went from casino to casino. A line from the ideas of the seductive litt"&amp;"le person to whom it is all about in Stockholm Straight, according to the back cover the first part of a series. It should at this one little book blijven.Zo level Erika Sandstrom no typo, the author's name differs by only one letter that gets its protago"&amp;"nist, makes this crime novel packed with clichés is not worth a title . It is in more than one respect an inexpensive drawing, the plot presents very little for the word trifle looks for this type of books to be bedacht.Dat only 4,95 euro cost than any go"&amp;"od; There is no purchase thrown too much money down the drain, for 174 pages flying past you do not waste too much time and so n dunnertje also not cost many trees to print. When publishing Character now even stop, and no subsequent share it printed. Ther"&amp;"e interesting authors have yet to be found to give off too.")</f>
        <v>Pulp Novels. Once they were mainly in the United States very popular. But who really loves crime and reads a lot, presumably knows well of Jean Bruce's books about his hero-cum-rounder OSS 117. An originally French crime series that appeared in the Netherlands in the Black Bears of Bruna.Net so cheap now a novice in the genre: Erica Sandstrom. Born in Sweden, raised in Boston and later Washington, DC, and now longstanding traveler who went from casino to casino. A line from the ideas of the seductive little person to whom it is all about in Stockholm Straight, according to the back cover the first part of a series. It should at this one little book blijven.Zo level Erika Sandstrom no typo, the author's name differs by only one letter that gets its protagonist, makes this crime novel packed with clichés is not worth a title . It is in more than one respect an inexpensive drawing, the plot presents very little for the word trifle looks for this type of books to be bedacht.Dat only 4,95 euro cost than any good; There is no purchase thrown too much money down the drain, for 174 pages flying past you do not waste too much time and so n dunnertje also not cost many trees to print. When publishing Character now even stop, and no subsequent share it printed. There interesting authors have yet to be found to give off too.</v>
      </c>
    </row>
    <row r="1624" ht="15.75" customHeight="1">
      <c r="A1624" s="1">
        <v>1622.0</v>
      </c>
      <c r="B1624" s="3">
        <v>1.0</v>
      </c>
      <c r="C1624" s="3">
        <v>1.0</v>
      </c>
      <c r="D1624" s="3">
        <v>1.0</v>
      </c>
      <c r="E1624" s="3" t="s">
        <v>1627</v>
      </c>
      <c r="F1624" s="3" t="str">
        <f>IFERROR(__xludf.DUMMYFUNCTION("GOOGLETRANSLATE(E1624,""nl"",""en"")"),"Another top book by Lisa Jackson.Zoals her previous books (which you can read the best on order) was this exciting and compelling to eind.Gewoon amazing how she writes to the end and you do not know now who finally perpetrator (s) is.Als you book closes y"&amp;"ou are sure that yet another book by her komt.Aanrader")</f>
        <v>Another top book by Lisa Jackson.Zoals her previous books (which you can read the best on order) was this exciting and compelling to eind.Gewoon amazing how she writes to the end and you do not know now who finally perpetrator (s) is.Als you book closes you are sure that yet another book by her komt.Aanrader</v>
      </c>
    </row>
    <row r="1625" ht="15.75" customHeight="1">
      <c r="A1625" s="1">
        <v>1623.0</v>
      </c>
      <c r="B1625" s="3">
        <v>1.0</v>
      </c>
      <c r="C1625" s="3">
        <v>0.0</v>
      </c>
      <c r="D1625" s="3">
        <v>0.0</v>
      </c>
      <c r="E1625" s="3" t="s">
        <v>1628</v>
      </c>
      <c r="F1625" s="3" t="str">
        <f>IFERROR(__xludf.DUMMYFUNCTION("GOOGLETRANSLATE(E1625,""nl"",""en"")"),"I hereby warn those who have not started this trilogy. This review is full of spoilers, but I can not write this review without mentioning the spoilers. There are not only spoilers in which you forget about the convenience, but also some spoilers that may"&amp;" ruin the whole trilogy. So, read this review only if you the whole trilogy, this part, to have read the last letter! I immediately came into the story. The cliffhanger of part two was a little pushed back (we were already a few days away, Evelyn had ever"&amp;"ything under control), but I read avidly on. Then Tris and Tobias did all sorts of discoveries, I was as indignant as she. How is that possible?! They were just an experiment? So I was right about the city, it was indeed Chicago. I was completely drawn in"&amp;"to the story until I about half my attention did all verloor.De characters but whatever: Tris was only concerned with her mother and closed after a while even peace with the idea that they all her life for crazy was held. Tobias was only concerned with th"&amp;"e fact that he was genetically damaged, and he was just feeling sorry for himself. He was about the only one who wanted to revolt, along with the other GBs, but it all took so long! Christina, Peter and Caleb were becoming less important in the story, and"&amp;" found it totally did not mind that she GB, as Tris also nonsense finds that there is created a problem. But they do nothing with it. All the time they say it does not matter them or people Different or not, and that David should stop there to make an iss"&amp;"ue of it, but they were going to do with anything! And then get Tris and Tobias once fighting again (it will still not agreed so). But, there will come again some action. What action that breaks my heart, because I found Uriah fantastic. In Part 1, people"&amp;" die, but that did not really very much. In Part 2 people die, and that just did hurt, but Uriah, which so many have experienced, can not die! But, in the second half my attention back to the book, so I was happy! Everything seemed so simple, and Tris and"&amp;" Tobias also had a nice image for himself that all would be well. Until ""it"" gebeurde.Oké, here comes the major-spoiler ... How can die Tris ?! As I neared the end, I thought, ""This is too easy. She survives the death serum, but ... ""And then the voic"&amp;"e of David. I had seen somewhere, but I had tucked deep somewhere where I could never imagine it. But it does happen, Tris dies. Unbelieveable. What nerve you should have as a writer! Is not there somewhere an unwritten rule that you should always let the"&amp;" main characters live? Always? Look, Uriah, Marlene, Lynn, Tris' parents, Will and Tori went dead, I can still imagine something. The story must be credible, and go into the world of Divergent people are dying. Point. But Tris ?! Okay, I can not deny I'm "&amp;"impressed, Veronica Roth. While this hurt, veeeeeel more pain than anything else in the book, I am deeply impressed. So deep that you do a little good does it yet again that I first part of Amalgamation so boring vond.Maar then, yet again told a minus ..."&amp;" Amalgamation is from two perspectives, namely from those of Tris and Tobias. At first I liked it very much, because I wanted to know what was in it all head of Tobias dealt. But soon I found it particularly irritating because I got all the time in the wa"&amp;"r! Since the first two parts are simply written from Tris, I now thought the whole time I was reading from Tris, but then I found out a few pages later that I had put myself here in Tobias! Because yes, Tris has no girlfriend, haha! I do not know so well "&amp;"how an author should make a clear distinction between two characters. Patrick Ness writes Noise Never Stops from three perspectives, but I did not have this problem. He for each character uses a different font, yes, but there was something else. The writi"&amp;"ng style was different. The characters thought and talked differently. And Tris and Tobias did not. They thought and talked the same, so I often only noticed too late the difference. And that's something you have to keep in mind if you want schrijven.Oké "&amp;"from two perspectives. I think it is clear that I did not book this fantastic. I can write a very long time on this book, and then there will still recover some flaws, but anyway still some positives, though! The second part of the book was a lot better t"&amp;"han the first part (how will it ever be okay with the movie, then?), But the end is still my opinion somewhat changed. The end broke my heart, but made a lot of good. That was the action, the rawness, which I liked part 1 as well. I'm glad that there is f"&amp;"inally a bit more of my reviews on terugkwam.Lees https://rabbitbookz.wordpress.com/")</f>
        <v>I hereby warn those who have not started this trilogy. This review is full of spoilers, but I can not write this review without mentioning the spoilers. There are not only spoilers in which you forget about the convenience, but also some spoilers that may ruin the whole trilogy. So, read this review only if you the whole trilogy, this part, to have read the last letter! I immediately came into the story. The cliffhanger of part two was a little pushed back (we were already a few days away, Evelyn had everything under control), but I read avidly on. Then Tris and Tobias did all sorts of discoveries, I was as indignant as she. How is that possible?! They were just an experiment? So I was right about the city, it was indeed Chicago. I was completely drawn into the story until I about half my attention did all verloor.De characters but whatever: Tris was only concerned with her mother and closed after a while even peace with the idea that they all her life for crazy was held. Tobias was only concerned with the fact that he was genetically damaged, and he was just feeling sorry for himself. He was about the only one who wanted to revolt, along with the other GBs, but it all took so long! Christina, Peter and Caleb were becoming less important in the story, and found it totally did not mind that she GB, as Tris also nonsense finds that there is created a problem. But they do nothing with it. All the time they say it does not matter them or people Different or not, and that David should stop there to make an issue of it, but they were going to do with anything! And then get Tris and Tobias once fighting again (it will still not agreed so). But, there will come again some action. What action that breaks my heart, because I found Uriah fantastic. In Part 1, people die, but that did not really very much. In Part 2 people die, and that just did hurt, but Uriah, which so many have experienced, can not die! But, in the second half my attention back to the book, so I was happy! Everything seemed so simple, and Tris and Tobias also had a nice image for himself that all would be well. Until "it" gebeurde.Oké, here comes the major-spoiler ... How can die Tris ?! As I neared the end, I thought, "This is too easy. She survives the death serum, but ... "And then the voice of David. I had seen somewhere, but I had tucked deep somewhere where I could never imagine it. But it does happen, Tris dies. Unbelieveable. What nerve you should have as a writer! Is not there somewhere an unwritten rule that you should always let the main characters live? Always? Look, Uriah, Marlene, Lynn, Tris' parents, Will and Tori went dead, I can still imagine something. The story must be credible, and go into the world of Divergent people are dying. Point. But Tris ?! Okay, I can not deny I'm impressed, Veronica Roth. While this hurt, veeeeeel more pain than anything else in the book, I am deeply impressed. So deep that you do a little good does it yet again that I first part of Amalgamation so boring vond.Maar then, yet again told a minus ... Amalgamation is from two perspectives, namely from those of Tris and Tobias. At first I liked it very much, because I wanted to know what was in it all head of Tobias dealt. But soon I found it particularly irritating because I got all the time in the war! Since the first two parts are simply written from Tris, I now thought the whole time I was reading from Tris, but then I found out a few pages later that I had put myself here in Tobias! Because yes, Tris has no girlfriend, haha! I do not know so well how an author should make a clear distinction between two characters. Patrick Ness writes Noise Never Stops from three perspectives, but I did not have this problem. He for each character uses a different font, yes, but there was something else. The writing style was different. The characters thought and talked differently. And Tris and Tobias did not. They thought and talked the same, so I often only noticed too late the difference. And that's something you have to keep in mind if you want schrijven.Oké from two perspectives. I think it is clear that I did not book this fantastic. I can write a very long time on this book, and then there will still recover some flaws, but anyway still some positives, though! The second part of the book was a lot better than the first part (how will it ever be okay with the movie, then?), But the end is still my opinion somewhat changed. The end broke my heart, but made a lot of good. That was the action, the rawness, which I liked part 1 as well. I'm glad that there is finally a bit more of my reviews on terugkwam.Lees https://rabbitbookz.wordpress.com/</v>
      </c>
    </row>
    <row r="1626" ht="15.75" customHeight="1">
      <c r="A1626" s="1">
        <v>1624.0</v>
      </c>
      <c r="B1626" s="3">
        <v>1.0</v>
      </c>
      <c r="C1626" s="3">
        <v>1.0</v>
      </c>
      <c r="D1626" s="3">
        <v>1.0</v>
      </c>
      <c r="E1626" s="3" t="s">
        <v>1629</v>
      </c>
      <c r="F1626" s="3" t="str">
        <f>IFERROR(__xludf.DUMMYFUNCTION("GOOGLETRANSLATE(E1626,""nl"",""en"")"),"A year after Hunter, the third part of this series, there is ultimate Warrior, the penultimate part of the Talon Saga.Na a short flashback into the past of Ember and Dante, we return to the point where Hunter ended . Of course, this requires that have bee"&amp;"n read in the preceding sections. Did you have not done stop reading now to no spoilers to lezen.Met a strong opening, you will be taken directly back to the story. With old friends like Ember, Riley and Wes. Other players who are already known to be more"&amp;" clear and some new faces we may verwelkomen.Vlak after the tragic accident in which Garret gives his life for his torn love Ember. Riley knows to save all or we have to say goodbye to ""her"" Garret.Ondertussen plays a lot at the headquarters of Talon, D"&amp;"ante's brother Ember has climbed up in the ranks of Talon and has a large project among themselves. He learns a secret about the mother of Ember and himself. Will turn this secret life of Ember, and will return to Talon? Or Dante will still opt for his si"&amp;"ster? It becomes clear, however, that Talon has a number of pranks and everything will do the Order of St. George and the rebels Riley vernietigen.Het book is the perfect meeting of the previous books in the series. Pupil of the imagination, the unexpecte"&amp;"d turns of Rebel and tension Jager.Al in all a book that reflects in this series. The writer not let it fail with her fantasy that fits so subtle in reality.")</f>
        <v>A year after Hunter, the third part of this series, there is ultimate Warrior, the penultimate part of the Talon Saga.Na a short flashback into the past of Ember and Dante, we return to the point where Hunter ended . Of course, this requires that have been read in the preceding sections. Did you have not done stop reading now to no spoilers to lezen.Met a strong opening, you will be taken directly back to the story. With old friends like Ember, Riley and Wes. Other players who are already known to be more clear and some new faces we may verwelkomen.Vlak after the tragic accident in which Garret gives his life for his torn love Ember. Riley knows to save all or we have to say goodbye to "her" Garret.Ondertussen plays a lot at the headquarters of Talon, Dante's brother Ember has climbed up in the ranks of Talon and has a large project among themselves. He learns a secret about the mother of Ember and himself. Will turn this secret life of Ember, and will return to Talon? Or Dante will still opt for his sister? It becomes clear, however, that Talon has a number of pranks and everything will do the Order of St. George and the rebels Riley vernietigen.Het book is the perfect meeting of the previous books in the series. Pupil of the imagination, the unexpected turns of Rebel and tension Jager.Al in all a book that reflects in this series. The writer not let it fail with her fantasy that fits so subtle in reality.</v>
      </c>
    </row>
    <row r="1627" ht="15.75" customHeight="1">
      <c r="A1627" s="1">
        <v>1625.0</v>
      </c>
      <c r="B1627" s="3">
        <v>0.0</v>
      </c>
      <c r="C1627" s="3">
        <v>0.0</v>
      </c>
      <c r="D1627" s="3">
        <v>0.0</v>
      </c>
      <c r="E1627" s="3" t="s">
        <v>1630</v>
      </c>
      <c r="F1627" s="3" t="str">
        <f>IFERROR(__xludf.DUMMYFUNCTION("GOOGLETRANSLATE(E1627,""nl"",""en"")"),"A disappointing booklet of these (old) politician. Although the plot is original, with singer Lilian Lely, who takes part in a talent show on television in the lead, the development of the story is too predictable. Recherdheur Maya Oliphant (or original n"&amp;"ames found by Boris), a woman - again something different - resolves the matter with her colleagues slowly but surely. If you as a reader than on the last few pages there anyway besides appears to be, then it would be okay, but helaas.Enige advantage of t"&amp;"his book is that it is fast and oh, yes it does a line in itikt off the checklist: read a book by a benkende Dutchman.")</f>
        <v>A disappointing booklet of these (old) politician. Although the plot is original, with singer Lilian Lely, who takes part in a talent show on television in the lead, the development of the story is too predictable. Recherdheur Maya Oliphant (or original names found by Boris), a woman - again something different - resolves the matter with her colleagues slowly but surely. If you as a reader than on the last few pages there anyway besides appears to be, then it would be okay, but helaas.Enige advantage of this book is that it is fast and oh, yes it does a line in itikt off the checklist: read a book by a benkende Dutchman.</v>
      </c>
    </row>
    <row r="1628" ht="15.75" customHeight="1">
      <c r="A1628" s="1">
        <v>1626.0</v>
      </c>
      <c r="B1628" s="3">
        <v>1.0</v>
      </c>
      <c r="C1628" s="3">
        <v>0.0</v>
      </c>
      <c r="D1628" s="3">
        <v>1.0</v>
      </c>
      <c r="E1628" s="3" t="s">
        <v>1631</v>
      </c>
      <c r="F1628" s="3" t="str">
        <f>IFERROR(__xludf.DUMMYFUNCTION("GOOGLETRANSLATE(E1628,""nl"",""en"")"),"Girls with dreams is the informative report about ten ambitious girls who turned out to great historical women and was written by Paulien Andriessen. The multiple scholar decided years ago professional translation in exchange for her passion: writing. The"&amp;" girls' magazine Tina she wrote among other Power Girls. Historical reality combined with the accessibility of Tina can be a fascinating combination. The interest is certainly piqued. Andriessen has chosen an image to portray celebrities before they gaine"&amp;"d notoriety as Florence Nightingale before the famous nurse of all time. Which women dreamed as Frieda Kahlo or Coco Chanel when she grew up? Was the way to eternal fame simply whether they had to work very hard right? To find out over the Internet to our"&amp;" information may have been Andriessen archives dived and she uses journal reports. This allows the reader a comprehensive picture of adolescent girls. As Agatha Christie knew prior to its dozens of bestsellers many disappointments and her stories were con"&amp;"stantly rejected. She earned her money by jobs in health care, including a pharmacy, which she learned a lot of poisons. Knowledge they later so often would use in her books. The relatively unknown artist Maria Sibylla Merian opens the book. As a thirteen"&amp;" year-old girl she was fond of caterpillars and they studied the creatures they countless boxes scattered through her home preserved. Her mother abhorred those dirty caterpillars, but Merian moved here from nothing and followed their life cycle closely. S"&amp;"he made beautiful, detailed drawings. Her work was during her life already very popular. According to Andriessen this artist deserves a place in her book of great historical women because of its contribution to biological science. The idea of ​​women in t"&amp;"he context of their history to get called them on a pedestal isolated 'Herstory' and is a counterpart to the military political history of 'History'. The goal of herstory is to describe the history from a female perspective and importance of women to focu"&amp;"s. This was in the 80s very popular, but its role has already lost. Women are now described in their own context. Using a discarded theory to inspire young readers that they can realize their dreams, which is obsolete. But the images of ten women had been"&amp;" great accuracy, the best could have resulted in an interesting book. And here it goes wrong. The images depicted in ten women say the least remarkable. So the young Agatha Christie as a jealous girl portrayed it always makes her older sister, who is not "&amp;"very nice. But it's Agatha eventually breaks. A very childlike image of this greatest mystery writer of all time. Hellen Keller, a girl wrote blind and deaf by illness was yet countless books and even earned a number of academic titles, is portrayed as an"&amp;" angry child. She is described from the perspective of its supervisors so that the reader does not really get to know what motivated Keller. Also arise in the life story of Merian questioned. Her work has long been maligned because many errors found to co"&amp;"ntain. This (incidentally very interesting aspect of her life) is disregarded. Another great woman Girls with dreams Cleopatra, who once dreamed that she, and not her older sister, would be the next Pharaoh. We read that Cleopatra met several Roman empero"&amp;"rs during her life and that is strange because Rome was a republic at that time and had no emperor. The whole is written in the tone of Tina. There is nothing wrong with that. History understandably make the youth is a noble endeavor. Ten great portraits "&amp;"of women who have distinguished themselves during their lives after their dream hunt is a great data for a book. But a historical book to correct facts and figures outlined are accurate, and that is not the case. The illustrations are by Monique van den H"&amp;"out, a very talented illustrator, which guarantees quality beautiful drawings. For this book she has adapted her gallery work with a teenager drawing: central See you heard a character surrounded in sketch form the attributes of this figure. The drawings "&amp;"themselves are managed extremely well, but seem in no fields or roads on the real historical characters. On the cover is therefore not to see what is going to book it. The book reads quite smoothly, albeit some archaic language, and the concept is quite g"&amp;"ood, but unfortunately the effect is unsatisfactory.")</f>
        <v>Girls with dreams is the informative report about ten ambitious girls who turned out to great historical women and was written by Paulien Andriessen. The multiple scholar decided years ago professional translation in exchange for her passion: writing. The girls' magazine Tina she wrote among other Power Girls. Historical reality combined with the accessibility of Tina can be a fascinating combination. The interest is certainly piqued. Andriessen has chosen an image to portray celebrities before they gained notoriety as Florence Nightingale before the famous nurse of all time. Which women dreamed as Frieda Kahlo or Coco Chanel when she grew up? Was the way to eternal fame simply whether they had to work very hard right? To find out over the Internet to our information may have been Andriessen archives dived and she uses journal reports. This allows the reader a comprehensive picture of adolescent girls. As Agatha Christie knew prior to its dozens of bestsellers many disappointments and her stories were constantly rejected. She earned her money by jobs in health care, including a pharmacy, which she learned a lot of poisons. Knowledge they later so often would use in her books. The relatively unknown artist Maria Sibylla Merian opens the book. As a thirteen year-old girl she was fond of caterpillars and they studied the creatures they countless boxes scattered through her home preserved. Her mother abhorred those dirty caterpillars, but Merian moved here from nothing and followed their life cycle closely. She made beautiful, detailed drawings. Her work was during her life already very popular. According to Andriessen this artist deserves a place in her book of great historical women because of its contribution to biological science. The idea of ​​women in the context of their history to get called them on a pedestal isolated 'Herstory' and is a counterpart to the military political history of 'History'. The goal of herstory is to describe the history from a female perspective and importance of women to focus. This was in the 80s very popular, but its role has already lost. Women are now described in their own context. Using a discarded theory to inspire young readers that they can realize their dreams, which is obsolete. But the images of ten women had been great accuracy, the best could have resulted in an interesting book. And here it goes wrong. The images depicted in ten women say the least remarkable. So the young Agatha Christie as a jealous girl portrayed it always makes her older sister, who is not very nice. But it's Agatha eventually breaks. A very childlike image of this greatest mystery writer of all time. Hellen Keller, a girl wrote blind and deaf by illness was yet countless books and even earned a number of academic titles, is portrayed as an angry child. She is described from the perspective of its supervisors so that the reader does not really get to know what motivated Keller. Also arise in the life story of Merian questioned. Her work has long been maligned because many errors found to contain. This (incidentally very interesting aspect of her life) is disregarded. Another great woman Girls with dreams Cleopatra, who once dreamed that she, and not her older sister, would be the next Pharaoh. We read that Cleopatra met several Roman emperors during her life and that is strange because Rome was a republic at that time and had no emperor. The whole is written in the tone of Tina. There is nothing wrong with that. History understandably make the youth is a noble endeavor. Ten great portraits of women who have distinguished themselves during their lives after their dream hunt is a great data for a book. But a historical book to correct facts and figures outlined are accurate, and that is not the case. The illustrations are by Monique van den Hout, a very talented illustrator, which guarantees quality beautiful drawings. For this book she has adapted her gallery work with a teenager drawing: central See you heard a character surrounded in sketch form the attributes of this figure. The drawings themselves are managed extremely well, but seem in no fields or roads on the real historical characters. On the cover is therefore not to see what is going to book it. The book reads quite smoothly, albeit some archaic language, and the concept is quite good, but unfortunately the effect is unsatisfactory.</v>
      </c>
    </row>
    <row r="1629" ht="15.75" customHeight="1">
      <c r="A1629" s="1">
        <v>1627.0</v>
      </c>
      <c r="B1629" s="3">
        <v>1.0</v>
      </c>
      <c r="C1629" s="3">
        <v>1.0</v>
      </c>
      <c r="D1629" s="3">
        <v>1.0</v>
      </c>
      <c r="E1629" s="3" t="s">
        <v>1632</v>
      </c>
      <c r="F1629" s="3" t="str">
        <f>IFERROR(__xludf.DUMMYFUNCTION("GOOGLETRANSLATE(E1629,""nl"",""en"")"),"""Shockwave"" is the second book in the series about Tom Brandt. While the first book, ""No Country"" took place at Spitsbergen, Frank van Zwol takes us this time bring IJsland.Tom works as a photographer for National Geographic, but is actually a cover f"&amp;"or his freelance work for DISS, the Military Intelligence and security. As a photographer he can indeed operate unnoticed in the most diverse places on the aardbol.In 'Shockwave' is about earthquakes, volcanic eruptions, terrorism, attacks, ... Without kn"&amp;"owing exactly what's going on, Tom is suddenly in center of these gebeurtenissen.De writing style is extremely suitable for this kind of thriller, straight forward, and with a lot of dialogue. You feel like reader all of the events. The descriptions are i"&amp;"mpressive, all feel that the author knows the locations of his book personally. And it can hardly be otherwise if Tom Brandt has many similarities with the author, who much of the year in the far north rondtrekt.Wie Iceland has a bit realizes that not exa"&amp;"ggerating van Zwol when he talks about the unpredictable weather on the island; for the elements can only have great respect. The natural disaster which is accompanied by a volcanic eruption is described as being ""a surpassing greatness that transcends t"&amp;"he human imagination well."" Shockwave ""is surprising, informative and exciting and also plays on current events. It's like his predecessor not traditional thriller, but a book that deserves a wide readership.")</f>
        <v>"Shockwave" is the second book in the series about Tom Brandt. While the first book, "No Country" took place at Spitsbergen, Frank van Zwol takes us this time bring IJsland.Tom works as a photographer for National Geographic, but is actually a cover for his freelance work for DISS, the Military Intelligence and security. As a photographer he can indeed operate unnoticed in the most diverse places on the aardbol.In 'Shockwave' is about earthquakes, volcanic eruptions, terrorism, attacks, ... Without knowing exactly what's going on, Tom is suddenly in center of these gebeurtenissen.De writing style is extremely suitable for this kind of thriller, straight forward, and with a lot of dialogue. You feel like reader all of the events. The descriptions are impressive, all feel that the author knows the locations of his book personally. And it can hardly be otherwise if Tom Brandt has many similarities with the author, who much of the year in the far north rondtrekt.Wie Iceland has a bit realizes that not exaggerating van Zwol when he talks about the unpredictable weather on the island; for the elements can only have great respect. The natural disaster which is accompanied by a volcanic eruption is described as being "a surpassing greatness that transcends the human imagination well." Shockwave "is surprising, informative and exciting and also plays on current events. It's like his predecessor not traditional thriller, but a book that deserves a wide readership.</v>
      </c>
    </row>
    <row r="1630" ht="15.75" customHeight="1">
      <c r="A1630" s="1">
        <v>1628.0</v>
      </c>
      <c r="B1630" s="3">
        <v>1.0</v>
      </c>
      <c r="C1630" s="3">
        <v>1.0</v>
      </c>
      <c r="D1630" s="3">
        <v>1.0</v>
      </c>
      <c r="E1630" s="3" t="s">
        <v>1633</v>
      </c>
      <c r="F1630" s="3" t="str">
        <f>IFERROR(__xludf.DUMMYFUNCTION("GOOGLETRANSLATE(E1630,""nl"",""en"")"),"The interest of Catherine Gildiner Freud and Darwin began 25 years ago, then she wrote a doctoral thesis. Darwin's influence was central therein the founder of psychoanalysis. There she is right were some quirks, but above all the contradictions between t"&amp;"he two scholars put her thinking. During her work as a clinical psychologist, she became a true expert who until 25 years later utilized her knowledge in order to make an intriguing thriller too. In Seduction makes them at once clear how much they all asp"&amp;"ects of her profession beheerst.Kate Fitzgerald gets the opportunity to get parole after ten years imprisonment. There is something in her psychiatrist opposite. Kate is a specialist in the field of Freudian theories and should therefore conduct an invest"&amp;"igation to the Director of the Freud Academy, Anders Konzak. He has letters stolen from Anna Freud, daughter of Sigmund Freud. It is correspondence between Freud and Fliess, a doctor. Konzak edits the letters because he disagrees with the seduction theory"&amp;" Freud. The theory denies that commit fathers incest with their daughters. The daughters would live only in their imagination. Not everyone's benefit if the information leaks. Konzak thus has many enemies. Kate is working with private investigator Jack La"&amp;"wton to figure out what Konzak further discovered and who wants him silenced liggen.Een strong thread running through Temptation is the love-hate relationship between the protagonist and her companion. Distrust and require alternate constantly making the "&amp;"reader sympathize strongly with the characters. Gildiner knows perfectly articulating the thoughts of Kate Fitzgerald. A protagonist should strive always inspired her with a spoon. Kate is a confident woman who previously wrong in her life realizes that s"&amp;"he can only build themselves. They do not give in to sweet talk and uses a psychological approach to every conversation. As a reader you feel a strong bond with her and get the inclination to assist her. Also, other characters to be conclusively defined. "&amp;"Their language is very diverse: the thoughtful words of a psychiatrist, the sassy statements of a former bank robber, or the genteel language of an elderly lady are just some voorbeelden.Verleiding is a book for the enthusiast. With some interest in psych"&amp;"oanalysis is Gildiners work an absolute must to read. For the reader who is not so much with depth commit, it will sometimes be heavy costs. Yet the author has been smart enough to completely switch off with humor and tension which makes it worthwhile for"&amp;" everyone. Kate Fitzgerald is a resourceful lady that I'd come back to see another story. A mystery about Carl Jung psychoanalysis is possible.")</f>
        <v>The interest of Catherine Gildiner Freud and Darwin began 25 years ago, then she wrote a doctoral thesis. Darwin's influence was central therein the founder of psychoanalysis. There she is right were some quirks, but above all the contradictions between the two scholars put her thinking. During her work as a clinical psychologist, she became a true expert who until 25 years later utilized her knowledge in order to make an intriguing thriller too. In Seduction makes them at once clear how much they all aspects of her profession beheerst.Kate Fitzgerald gets the opportunity to get parole after ten years imprisonment. There is something in her psychiatrist opposite. Kate is a specialist in the field of Freudian theories and should therefore conduct an investigation to the Director of the Freud Academy, Anders Konzak. He has letters stolen from Anna Freud, daughter of Sigmund Freud. It is correspondence between Freud and Fliess, a doctor. Konzak edits the letters because he disagrees with the seduction theory Freud. The theory denies that commit fathers incest with their daughters. The daughters would live only in their imagination. Not everyone's benefit if the information leaks. Konzak thus has many enemies. Kate is working with private investigator Jack Lawton to figure out what Konzak further discovered and who wants him silenced liggen.Een strong thread running through Temptation is the love-hate relationship between the protagonist and her companion. Distrust and require alternate constantly making the reader sympathize strongly with the characters. Gildiner knows perfectly articulating the thoughts of Kate Fitzgerald. A protagonist should strive always inspired her with a spoon. Kate is a confident woman who previously wrong in her life realizes that she can only build themselves. They do not give in to sweet talk and uses a psychological approach to every conversation. As a reader you feel a strong bond with her and get the inclination to assist her. Also, other characters to be conclusively defined. Their language is very diverse: the thoughtful words of a psychiatrist, the sassy statements of a former bank robber, or the genteel language of an elderly lady are just some voorbeelden.Verleiding is a book for the enthusiast. With some interest in psychoanalysis is Gildiners work an absolute must to read. For the reader who is not so much with depth commit, it will sometimes be heavy costs. Yet the author has been smart enough to completely switch off with humor and tension which makes it worthwhile for everyone. Kate Fitzgerald is a resourceful lady that I'd come back to see another story. A mystery about Carl Jung psychoanalysis is possible.</v>
      </c>
    </row>
    <row r="1631" ht="15.75" customHeight="1">
      <c r="A1631" s="1">
        <v>1629.0</v>
      </c>
      <c r="B1631" s="3">
        <v>0.0</v>
      </c>
      <c r="C1631" s="3">
        <v>0.0</v>
      </c>
      <c r="D1631" s="3">
        <v>0.0</v>
      </c>
      <c r="E1631" s="3" t="s">
        <v>1634</v>
      </c>
      <c r="F1631" s="3" t="str">
        <f>IFERROR(__xludf.DUMMYFUNCTION("GOOGLETRANSLATE(E1631,""nl"",""en"")"),"Writer Michelle McNamara writes in this book about her ultimate quest for the Golden State Killer, a serial burglar, -verkrachter and -moordenaar Golden State California. Unfortunately McNamara could not live to solve the case, because it dies unexpectedl"&amp;"y in April 2016. The book is therefore completed by include her widower Patton Oswalt, who some may know as Spence from the sitcom ""King of Queens."" ""I will disappear into the darkness"" belongs to the genre 'True Crime'. It's the first time I read a b"&amp;"ook of this genre, and it will remain so. Because I am not fond of this book. The ingredients are well in advance: a search for a criminal who, despite many serious crimes, continue to do in the hands of the police. How did he manage that and why he will "&amp;"not ever get caught? This is described, but not a catchy manier.Veel different stories with different characters change much apart rapidly. Therefore, the story is often difficult to follow and you're never really in it. Once you begin to live in a partic"&amp;"ular character, it's already gone. Perhaps one feature of True Crime, but I felt quite storend.Ook there is quite a lot of attention to the writer's life. In the beginning it is very much and maybe too much, but otherwise the book weakened it off again. W"&amp;"hat is annoying is the abundance of positive reviews on the work of McNamara. It is very sad that she is deceased, but the saying 'the dead nothing but good' is being unnecessarily opgevolgd.Uiteindelijk this book has become especially a list of events. I"&amp;"f you are very interested in True Crime or Golden State Killer In particular, this book will be worth reading. However, if you ever abandon a fictional story and you expect about the same, but what happened? Let well in stores.")</f>
        <v>Writer Michelle McNamara writes in this book about her ultimate quest for the Golden State Killer, a serial burglar, -verkrachter and -moordenaar Golden State California. Unfortunately McNamara could not live to solve the case, because it dies unexpectedly in April 2016. The book is therefore completed by include her widower Patton Oswalt, who some may know as Spence from the sitcom "King of Queens." "I will disappear into the darkness" belongs to the genre 'True Crime'. It's the first time I read a book of this genre, and it will remain so. Because I am not fond of this book. The ingredients are well in advance: a search for a criminal who, despite many serious crimes, continue to do in the hands of the police. How did he manage that and why he will not ever get caught? This is described, but not a catchy manier.Veel different stories with different characters change much apart rapidly. Therefore, the story is often difficult to follow and you're never really in it. Once you begin to live in a particular character, it's already gone. Perhaps one feature of True Crime, but I felt quite storend.Ook there is quite a lot of attention to the writer's life. In the beginning it is very much and maybe too much, but otherwise the book weakened it off again. What is annoying is the abundance of positive reviews on the work of McNamara. It is very sad that she is deceased, but the saying 'the dead nothing but good' is being unnecessarily opgevolgd.Uiteindelijk this book has become especially a list of events. If you are very interested in True Crime or Golden State Killer In particular, this book will be worth reading. However, if you ever abandon a fictional story and you expect about the same, but what happened? Let well in stores.</v>
      </c>
    </row>
    <row r="1632" ht="15.75" customHeight="1">
      <c r="A1632" s="1">
        <v>1630.0</v>
      </c>
      <c r="B1632" s="3">
        <v>0.0</v>
      </c>
      <c r="C1632" s="3">
        <v>1.0</v>
      </c>
      <c r="D1632" s="3">
        <v>1.0</v>
      </c>
      <c r="E1632" s="3" t="s">
        <v>1635</v>
      </c>
      <c r="F1632" s="3" t="str">
        <f>IFERROR(__xludf.DUMMYFUNCTION("GOOGLETRANSLATE(E1632,""nl"",""en"")"),"The books about Maigret seem pretty dull. They follow almost all the same pattern: somewhere found a corpse, Maigret went away, put his pipe, thinking long after, talk to everyone and again thinking long after. Meanwhile, many people pass by. The time pic"&amp;"ture sketched by with many details described environment is fascinating to read. So you still have to the post office to ask for a phone to. The book was written in 1931.In a hotel in Sancerre found the body of Mr Gallet, salesman. Half his head is shot d"&amp;"own and he has a fatal knife wound in his chest. If Maigret seeks his widow, she does not believe him, she has just received a card from him, which is that he will come home the next day. Maigret conducts numerous interviews with people who knew the decea"&amp;"sed and those still had met him again at this hotel. He appeared, however, under a different name to be registered there. Maigret sets still stranger questions only at the end you understand why. A very unexpected denouement, in which Maigret shows itself"&amp;" again in all his humanity.")</f>
        <v>The books about Maigret seem pretty dull. They follow almost all the same pattern: somewhere found a corpse, Maigret went away, put his pipe, thinking long after, talk to everyone and again thinking long after. Meanwhile, many people pass by. The time picture sketched by with many details described environment is fascinating to read. So you still have to the post office to ask for a phone to. The book was written in 1931.In a hotel in Sancerre found the body of Mr Gallet, salesman. Half his head is shot down and he has a fatal knife wound in his chest. If Maigret seeks his widow, she does not believe him, she has just received a card from him, which is that he will come home the next day. Maigret conducts numerous interviews with people who knew the deceased and those still had met him again at this hotel. He appeared, however, under a different name to be registered there. Maigret sets still stranger questions only at the end you understand why. A very unexpected denouement, in which Maigret shows itself again in all his humanity.</v>
      </c>
    </row>
    <row r="1633" ht="15.75" customHeight="1">
      <c r="A1633" s="1">
        <v>1631.0</v>
      </c>
      <c r="B1633" s="3">
        <v>0.0</v>
      </c>
      <c r="C1633" s="3">
        <v>0.0</v>
      </c>
      <c r="D1633" s="3">
        <v>0.0</v>
      </c>
      <c r="E1633" s="3" t="s">
        <v>1636</v>
      </c>
      <c r="F1633" s="3" t="str">
        <f>IFERROR(__xludf.DUMMYFUNCTION("GOOGLETRANSLATE(E1633,""nl"",""en"")"),"William Arrowood moves into the London of 1895 in the same market as the famous detective Sherlock Holmes. Only where the clientele Holmes consists of wealthy Londoners, Arrowood has to baste with the things he takes from the underclass of London. In this"&amp;" story, Caroline Cousture at Arrowood, who wants him locates her missing brother. Initially wants Arrowood, which always have to money is shy, does not accept the case. Until he hears that the man worked for Cream, the archenemy of Arrowood. Arrowood and "&amp;"assistant Norman Barnett on exploring uit.Vergelijking with Sherkock HolmesDe comparison to Sherlock Holmes is easy to make, which is done on the cover by the publisher. This creates have high hopes for a debut thriller. It appears from this comparison as"&amp;" Finlay wanted to measure a classic of the genre, while a comparison with thrillers such esteem by seems to be lost in advance. But even without this comparison, the book only meager vanaf.Niet over vermakelijk'Arrowood 'Mick Finlay is an entertaining sto"&amp;"ry, but no more than that. The story does not know how to captivate and really exciting is nowhere. There are few developments in the story and the story is rather 'slow told. The plug (one competitor and raucous counterpoint to Sherlock Holmes) is fun fi"&amp;"ctional, but do not captivate the further elaboration. The course of the story is very predictable, the ending manages to surprise somewhat, but not enough for the rest compenseren.PlatDe characters remain flat characters that do not really come to life. "&amp;"Although you understand the gut feelings of Arrowood towards Sherlock Holmes, the main character does not really paint. The narrator of the story, his assistant Norman Barnett does not have the depth that you have such a central character may verwachten.C"&amp;"onclusieOok without the high expectation of a classic proposes a new look 'Arrowood' at all levels disappoint. ""Arrowood"" knows this is not higher classification than a well-tried attempt.")</f>
        <v>William Arrowood moves into the London of 1895 in the same market as the famous detective Sherlock Holmes. Only where the clientele Holmes consists of wealthy Londoners, Arrowood has to baste with the things he takes from the underclass of London. In this story, Caroline Cousture at Arrowood, who wants him locates her missing brother. Initially wants Arrowood, which always have to money is shy, does not accept the case. Until he hears that the man worked for Cream, the archenemy of Arrowood. Arrowood and assistant Norman Barnett on exploring uit.Vergelijking with Sherkock HolmesDe comparison to Sherlock Holmes is easy to make, which is done on the cover by the publisher. This creates have high hopes for a debut thriller. It appears from this comparison as Finlay wanted to measure a classic of the genre, while a comparison with thrillers such esteem by seems to be lost in advance. But even without this comparison, the book only meager vanaf.Niet over vermakelijk'Arrowood 'Mick Finlay is an entertaining story, but no more than that. The story does not know how to captivate and really exciting is nowhere. There are few developments in the story and the story is rather 'slow told. The plug (one competitor and raucous counterpoint to Sherlock Holmes) is fun fictional, but do not captivate the further elaboration. The course of the story is very predictable, the ending manages to surprise somewhat, but not enough for the rest compenseren.PlatDe characters remain flat characters that do not really come to life. Although you understand the gut feelings of Arrowood towards Sherlock Holmes, the main character does not really paint. The narrator of the story, his assistant Norman Barnett does not have the depth that you have such a central character may verwachten.ConclusieOok without the high expectation of a classic proposes a new look 'Arrowood' at all levels disappoint. "Arrowood" knows this is not higher classification than a well-tried attempt.</v>
      </c>
    </row>
    <row r="1634" ht="15.75" customHeight="1">
      <c r="A1634" s="1">
        <v>1632.0</v>
      </c>
      <c r="B1634" s="3">
        <v>0.0</v>
      </c>
      <c r="C1634" s="3">
        <v>0.0</v>
      </c>
      <c r="D1634" s="3">
        <v>1.0</v>
      </c>
      <c r="E1634" s="3" t="s">
        <v>1637</v>
      </c>
      <c r="F1634" s="3" t="str">
        <f>IFERROR(__xludf.DUMMYFUNCTION("GOOGLETRANSLATE(E1634,""nl"",""en"")"),"The writer Scott Smith is not well known in the Netherlands. His first book, A simple plan, appeared on the market in 1993. In 1998, the film version appeared with Bill Paxton, Bridget Fonda and Billy Bob Thornton in the main roles. In America, the film w"&amp;"on four stars which probably has contributed to Smith to motivate his second book to write. The result, Ruin, appeared in Dutch translation in 2007 on the market.The story is about four friends, Amy, Stacy, Jeff and Eric. Vacationing in Mexico, they meet "&amp;"the German Mathias. They attract the holidays with friends and meet the German in this composition three Greek boys. When they get to know each other a little better, they come from Mathias to know that his brother Henrich left for an excavation. It seems"&amp;" adventurous companions something to them to visit and they leave with z n fives (and in the company of one Greek) for a day trip to the ruins. Although the taxi driver advises against them, they are stubborn and they walk up a hill where they found a sha"&amp;"ft. When they hear all kinds of strange noises, they decide to descend to. Unfortunately injures Greek Pablo seriously, but the guys can not make the hill to get medical help as the local population, the Maya's, it prevents them. It seems that to avoid Ma"&amp;"ya's people who have been in contact with the carnivorous creeper on the hill, ever return. They want to define the territory of the plant strictly. At the moment the friends discover that starts for them a fight against Maya's order to leave the hill. Al"&amp;"so, the threat of the creeper will become more intense and even get their lives in gevaar.Het scenario is promising, but the phenomenon of carnivorous plants is not exactly original. In the 50s John Wyndham wrote the bestseller The Triffids arrive, a scie"&amp;"nce fiction story about the rise and conquest of the world by the Triffids, a mobile carnivorous plant. It seems that Scott Smith was inspired by the writer. The only difference is unsuccessful in the mobility of the Triffids and the permanent home of the"&amp;" creepers in Mexico.Het Smith is to put an equally sleek, strong and exciting story as that of the Triffids. The dialogues of the characters are uninspiring. In addition, the characters often turn themselves in and retrieve their personal memories. This i"&amp;"s a story where the reader must drag through without the payment of any prospect of a solution. If the end that did not offer the reader can only wonder why he has read this book. Too bad, it could have been otherwise.")</f>
        <v>The writer Scott Smith is not well known in the Netherlands. His first book, A simple plan, appeared on the market in 1993. In 1998, the film version appeared with Bill Paxton, Bridget Fonda and Billy Bob Thornton in the main roles. In America, the film won four stars which probably has contributed to Smith to motivate his second book to write. The result, Ruin, appeared in Dutch translation in 2007 on the market.The story is about four friends, Amy, Stacy, Jeff and Eric. Vacationing in Mexico, they meet the German Mathias. They attract the holidays with friends and meet the German in this composition three Greek boys. When they get to know each other a little better, they come from Mathias to know that his brother Henrich left for an excavation. It seems adventurous companions something to them to visit and they leave with z n fives (and in the company of one Greek) for a day trip to the ruins. Although the taxi driver advises against them, they are stubborn and they walk up a hill where they found a shaft. When they hear all kinds of strange noises, they decide to descend to. Unfortunately injures Greek Pablo seriously, but the guys can not make the hill to get medical help as the local population, the Maya's, it prevents them. It seems that to avoid Maya's people who have been in contact with the carnivorous creeper on the hill, ever return. They want to define the territory of the plant strictly. At the moment the friends discover that starts for them a fight against Maya's order to leave the hill. Also, the threat of the creeper will become more intense and even get their lives in gevaar.Het scenario is promising, but the phenomenon of carnivorous plants is not exactly original. In the 50s John Wyndham wrote the bestseller The Triffids arrive, a science fiction story about the rise and conquest of the world by the Triffids, a mobile carnivorous plant. It seems that Scott Smith was inspired by the writer. The only difference is unsuccessful in the mobility of the Triffids and the permanent home of the creepers in Mexico.Het Smith is to put an equally sleek, strong and exciting story as that of the Triffids. The dialogues of the characters are uninspiring. In addition, the characters often turn themselves in and retrieve their personal memories. This is a story where the reader must drag through without the payment of any prospect of a solution. If the end that did not offer the reader can only wonder why he has read this book. Too bad, it could have been otherwise.</v>
      </c>
    </row>
    <row r="1635" ht="15.75" customHeight="1">
      <c r="A1635" s="1">
        <v>1633.0</v>
      </c>
      <c r="B1635" s="3">
        <v>1.0</v>
      </c>
      <c r="C1635" s="3">
        <v>1.0</v>
      </c>
      <c r="D1635" s="3">
        <v>1.0</v>
      </c>
      <c r="E1635" s="3" t="s">
        <v>1638</v>
      </c>
      <c r="F1635" s="3" t="str">
        <f>IFERROR(__xludf.DUMMYFUNCTION("GOOGLETRANSLATE(E1635,""nl"",""en"")"),"One of the most discussed topics in the world is the death penalty. First, the fierce advocates are wielding ""an eye for an eye 'understanding. On the other hand, the opponents are noticing that the punishment is irreversible. Kerry Drewery chooses Cell "&amp;"7 a new entry in the famous discussion. The first part of a trilogy, translated by Selma oyster, walks an interesting path: juries and judges no longer exist. The fate of the prisoner in the hands of the targeted audience sensation: it is the jury, judge "&amp;"and executioner. It is equivalent to a source of misery and as a reader can only walgen.In Cell 7 Drewery discusses the harrowing story of Martha Honey Drew. The sixteen year old girl is arrested for the murder of the famous Jackson Paige. Before she is b"&amp;"eaten in chains, she confessed. She shot the man, she says. Its guard the path to death. They will have seven cells and when they end up in cell 7, viewers will decide the Dead program justice. she deserves the death penalty or not Almost immediately prev"&amp;"ails in cell 7 a special kind of tension: you have to do it with a killer. Or so you think. And the killer will seven days whether or not the death penalty. That is, if it is good. Then Drewery lapses briefly in giving a cliched image. Martha grew up with"&amp;"out a father, and when her mother was killed, she was all alone. To avoid that they would be put out of her home, she decided to go to work and pay less attention to school. It seems a classic example of a girl ontspoort.En thus appears directly only down"&amp;"side Cell 7 data. Drewery creates a very compelling plot riddled with ethical issues. Openly lists the author debates about humanity, justice and sensationalism. At the same time she takes a look at a future world; a world in which judges and juries have "&amp;"nothing more to say and certainly the public. Sounds fair, right? The weird concept where the viewer of Death is justice may decide working on Martha's life. Pretty soon show the manipulative nature of the program, ""Martha Honey Drew may then look as swe"&amp;"et as her honeyed name suggests, but is in reality a cold-blooded killer who has deprived us of the most famous and loved ones of our time ? She herself says so. ""As a reader you horror of the events during the program. Unfortunately, you can no more tha"&amp;"n passively waiting to see what will happen to Martha, how wrong it voelt.Cel 7 is a true game of perspectives and viewpoints. Parts of the story are told from therapist Eve, while other parts from an ego perspective, Martha show. Yet other parts show an "&amp;"accurate image of the broadcasts of Death is justice. The most notable pieces are called the passages where Martha Isaac appeals in your form. These documents teach the reader about what has happened in the past. Martha slowly works it to the climax and t"&amp;"ell them whether she is guilty or not. As a reader, you can not wait for the denouement. Your gut feeling tells genoeg.Goede characterizations of include the presenter of the program, former judge Cicero (what's in the name?) And therapist Eve enhance the"&amp;" story. Special in this respect is the reflection of Martha. To the outside world and in talks with Eve looks she assured her case and she seems cold. However, passages from the killer themselves tell a different story. Soon they bring the reader to doubt"&amp;". Is Martha well as guilty as she says? Its development during the story, the girl breaks down slowly, therefore confrontational. You can not help but weep with her and the story progresses with her zijn.Naarmate afraid, you feel like Martha and Eve fear,"&amp;" sadness and disgust. Drewery succeeds like no other to tell an intriguing story and penetrating the absurdity of the system proves fatal. From the first page denotes glued to the letters and you play along with the viewers to judge.")</f>
        <v>One of the most discussed topics in the world is the death penalty. First, the fierce advocates are wielding "an eye for an eye 'understanding. On the other hand, the opponents are noticing that the punishment is irreversible. Kerry Drewery chooses Cell 7 a new entry in the famous discussion. The first part of a trilogy, translated by Selma oyster, walks an interesting path: juries and judges no longer exist. The fate of the prisoner in the hands of the targeted audience sensation: it is the jury, judge and executioner. It is equivalent to a source of misery and as a reader can only walgen.In Cell 7 Drewery discusses the harrowing story of Martha Honey Drew. The sixteen year old girl is arrested for the murder of the famous Jackson Paige. Before she is beaten in chains, she confessed. She shot the man, she says. Its guard the path to death. They will have seven cells and when they end up in cell 7, viewers will decide the Dead program justice. she deserves the death penalty or not Almost immediately prevails in cell 7 a special kind of tension: you have to do it with a killer. Or so you think. And the killer will seven days whether or not the death penalty. That is, if it is good. Then Drewery lapses briefly in giving a cliched image. Martha grew up without a father, and when her mother was killed, she was all alone. To avoid that they would be put out of her home, she decided to go to work and pay less attention to school. It seems a classic example of a girl ontspoort.En thus appears directly only downside Cell 7 data. Drewery creates a very compelling plot riddled with ethical issues. Openly lists the author debates about humanity, justice and sensationalism. At the same time she takes a look at a future world; a world in which judges and juries have nothing more to say and certainly the public. Sounds fair, right? The weird concept where the viewer of Death is justice may decide working on Martha's life. Pretty soon show the manipulative nature of the program, "Martha Honey Drew may then look as sweet as her honeyed name suggests, but is in reality a cold-blooded killer who has deprived us of the most famous and loved ones of our time ? She herself says so. "As a reader you horror of the events during the program. Unfortunately, you can no more than passively waiting to see what will happen to Martha, how wrong it voelt.Cel 7 is a true game of perspectives and viewpoints. Parts of the story are told from therapist Eve, while other parts from an ego perspective, Martha show. Yet other parts show an accurate image of the broadcasts of Death is justice. The most notable pieces are called the passages where Martha Isaac appeals in your form. These documents teach the reader about what has happened in the past. Martha slowly works it to the climax and tell them whether she is guilty or not. As a reader, you can not wait for the denouement. Your gut feeling tells genoeg.Goede characterizations of include the presenter of the program, former judge Cicero (what's in the name?) And therapist Eve enhance the story. Special in this respect is the reflection of Martha. To the outside world and in talks with Eve looks she assured her case and she seems cold. However, passages from the killer themselves tell a different story. Soon they bring the reader to doubt. Is Martha well as guilty as she says? Its development during the story, the girl breaks down slowly, therefore confrontational. You can not help but weep with her and the story progresses with her zijn.Naarmate afraid, you feel like Martha and Eve fear, sadness and disgust. Drewery succeeds like no other to tell an intriguing story and penetrating the absurdity of the system proves fatal. From the first page denotes glued to the letters and you play along with the viewers to judge.</v>
      </c>
    </row>
    <row r="1636" ht="15.75" customHeight="1">
      <c r="A1636" s="1">
        <v>1634.0</v>
      </c>
      <c r="B1636" s="3">
        <v>0.0</v>
      </c>
      <c r="C1636" s="3">
        <v>0.0</v>
      </c>
      <c r="D1636" s="3">
        <v>0.0</v>
      </c>
      <c r="E1636" s="3" t="s">
        <v>1639</v>
      </c>
      <c r="F1636" s="3" t="str">
        <f>IFERROR(__xludf.DUMMYFUNCTION("GOOGLETRANSLATE(E1636,""nl"",""en"")"),"In 2001. The world-famous thriller author Robert Ludlum died in 2000 began the Covert-One series under his name, which was worked by several co-authors. Jamie Freveletti signed for the tenth book in the series (the publisher forgot the eighth, the Vulcan "&amp;"obsession mention in the list at the front of the book) .The Janus conspiracy begins explosively and microbiologist at Covert One agent Jon Smith is in a hotel in the Hague when suddenly a bunch of robbers shoot all guests and Smith barely manages to esca"&amp;"pe. That same day Oman Dattar freed from prison in The Hague, a Pakistani war criminal and former opponent of Jon Smith. If after the raid shows that virus samples have been stolen from the safe, then suspect Smith to Dattar is planning an attack to kill "&amp;"that one against can wapenen.Het Janus plot is typically a thriller dime a dozen and a name a famous author needs because he would otherwise end up in oblivion. The book borrows only what existence to the voltage that is in it; in every other area is inad"&amp;"equate. Jamie Freveletti leans occasionally turns to keep the plot going. Take the robbers in the Hague hotel. Carrying photographs with him of targets that are in America. Why? Not because they themselves have been commissioned already leave a suicide pi"&amp;"ll to swallow in turn, for their multiple, the robbers to get rid of them. But yes, it does help to Jon Smith to detect the targets in America. How he should otherwise know they were dealing with the case? The characters remain empty shells in Janus consp"&amp;"iracy. Superhuman they are, how sick, shot, stunned and badly wounded still give everything to bring the case to a successful conclusion. But only character missing drawing totaal.Het Janus plot is suitable for readers who want only an exciting story and "&amp;"no further establish any claim to plot or writing style. It does not choose to be abused the name of a deceased author to bring the man to such a product. It was an honor to play a small role in the continuation of his legacy Jamie Freveletti says in the "&amp;"afterword. Ludlum has deserved better.")</f>
        <v>In 2001. The world-famous thriller author Robert Ludlum died in 2000 began the Covert-One series under his name, which was worked by several co-authors. Jamie Freveletti signed for the tenth book in the series (the publisher forgot the eighth, the Vulcan obsession mention in the list at the front of the book) .The Janus conspiracy begins explosively and microbiologist at Covert One agent Jon Smith is in a hotel in the Hague when suddenly a bunch of robbers shoot all guests and Smith barely manages to escape. That same day Oman Dattar freed from prison in The Hague, a Pakistani war criminal and former opponent of Jon Smith. If after the raid shows that virus samples have been stolen from the safe, then suspect Smith to Dattar is planning an attack to kill that one against can wapenen.Het Janus plot is typically a thriller dime a dozen and a name a famous author needs because he would otherwise end up in oblivion. The book borrows only what existence to the voltage that is in it; in every other area is inadequate. Jamie Freveletti leans occasionally turns to keep the plot going. Take the robbers in the Hague hotel. Carrying photographs with him of targets that are in America. Why? Not because they themselves have been commissioned already leave a suicide pill to swallow in turn, for their multiple, the robbers to get rid of them. But yes, it does help to Jon Smith to detect the targets in America. How he should otherwise know they were dealing with the case? The characters remain empty shells in Janus conspiracy. Superhuman they are, how sick, shot, stunned and badly wounded still give everything to bring the case to a successful conclusion. But only character missing drawing totaal.Het Janus plot is suitable for readers who want only an exciting story and no further establish any claim to plot or writing style. It does not choose to be abused the name of a deceased author to bring the man to such a product. It was an honor to play a small role in the continuation of his legacy Jamie Freveletti says in the afterword. Ludlum has deserved better.</v>
      </c>
    </row>
    <row r="1637" ht="15.75" customHeight="1">
      <c r="A1637" s="1">
        <v>1635.0</v>
      </c>
      <c r="B1637" s="3">
        <v>0.0</v>
      </c>
      <c r="C1637" s="3">
        <v>0.0</v>
      </c>
      <c r="D1637" s="3">
        <v>1.0</v>
      </c>
      <c r="E1637" s="3" t="s">
        <v>1640</v>
      </c>
      <c r="F1637" s="3" t="str">
        <f>IFERROR(__xludf.DUMMYFUNCTION("GOOGLETRANSLATE(E1637,""nl"",""en"")"),"Suppose Jack the Ripper was still alive and that his atrocities captured in a book, or someone else like The Boston Wrangler or a serial killer as The Green River Killer. Cool blooded killers that are more fun experienced the torture and murder of people "&amp;"than drinking a cup of coffee. Can you talk about a good book? Can you appreciate such confessions in a star system? This dilemma also arises in the book Chopper the Australian criminal Mark Brandon Read, who tortured, murdered and toes afknipte like the "&amp;"most natural thing in the world was.Mark Brandon Read (1954), better known as Chopper, was for a long time the most notorious killer of Australia. His arsenal consisted of iron bars, tomahawks and guns sawed-off barrel. Tool he used often like to impose h"&amp;"is opponents to silence a lesson to learn or forever. Only in one respect Chopper distinguished himself from his fellow assassins. His victims were all serious criminals. With them he had no pity. Into Chopper's own words. I'm not a murderer, but a waste "&amp;"processor Chopper tells his sad story from his childhood in which he had already decided to start a career in the criminal path entrepreneurship. Together with two friends who reflected on the characters from the movie The Godfather, he wanted to help the"&amp;" leaders of the Australian underworld soap with high explosives to take power. Chopper, a giant of a guy who at an early age weighed 120 kilos, was bodyguard, thief and extortionist which revamped various chores for violent criminal groups. He abused, tor"&amp;"tured and killed men because it considered correct because him asked or because they were his enemies. Chopper nailed a man with a large nail fixed to a table and cut toes af.Mark Brandon Read recounts his adventures with humor and perspective. He lived i"&amp;"n a chosen world where the law of the strongest golden. But as a reader you get the feeling that he was beaten by a freak. A crazy killer with a peculiar sense of honor. Wherever he finds himself tough and hard, the reader is inclined to explain the guy c"&amp;"ompletely insane. Unsociable creature without feeling and without brains. No man who tried to hide violence. He was rather proud. The result was that he got on his 24th already jailed for 13 years on his pants and was succeeded each short period of brutal"&amp;" violence of freely again by long prison terms. And in jail it was violent and murderous in toe.Chopper says somewhere that he does not regret his actions, but at the end of the book he calculates that he has been at large since he was twenty grand total "&amp;"of thirteen months. A totally wasted life. Now almost 55 years, Chopper has also come to realize. With his pen down his life has, by his standards, good direction taken. Abroad are now published seven books of Chopper, all of which have reached the bestse"&amp;"ller lists. They are terrifying violence. Not only for psychologists, but also fodder for sensationalist readers. And there are many. A star rating is difficult. That which is described, the misdeeds of a psychopath. But a psychopath who is embraced by th"&amp;"e media in Australia. In numerous television programs Chopper is currently a popular guest. The old Brederode said in the 16th century, though: Can t pervert.")</f>
        <v>Suppose Jack the Ripper was still alive and that his atrocities captured in a book, or someone else like The Boston Wrangler or a serial killer as The Green River Killer. Cool blooded killers that are more fun experienced the torture and murder of people than drinking a cup of coffee. Can you talk about a good book? Can you appreciate such confessions in a star system? This dilemma also arises in the book Chopper the Australian criminal Mark Brandon Read, who tortured, murdered and toes afknipte like the most natural thing in the world was.Mark Brandon Read (1954), better known as Chopper, was for a long time the most notorious killer of Australia. His arsenal consisted of iron bars, tomahawks and guns sawed-off barrel. Tool he used often like to impose his opponents to silence a lesson to learn or forever. Only in one respect Chopper distinguished himself from his fellow assassins. His victims were all serious criminals. With them he had no pity. Into Chopper's own words. I'm not a murderer, but a waste processor Chopper tells his sad story from his childhood in which he had already decided to start a career in the criminal path entrepreneurship. Together with two friends who reflected on the characters from the movie The Godfather, he wanted to help the leaders of the Australian underworld soap with high explosives to take power. Chopper, a giant of a guy who at an early age weighed 120 kilos, was bodyguard, thief and extortionist which revamped various chores for violent criminal groups. He abused, tortured and killed men because it considered correct because him asked or because they were his enemies. Chopper nailed a man with a large nail fixed to a table and cut toes af.Mark Brandon Read recounts his adventures with humor and perspective. He lived in a chosen world where the law of the strongest golden. But as a reader you get the feeling that he was beaten by a freak. A crazy killer with a peculiar sense of honor. Wherever he finds himself tough and hard, the reader is inclined to explain the guy completely insane. Unsociable creature without feeling and without brains. No man who tried to hide violence. He was rather proud. The result was that he got on his 24th already jailed for 13 years on his pants and was succeeded each short period of brutal violence of freely again by long prison terms. And in jail it was violent and murderous in toe.Chopper says somewhere that he does not regret his actions, but at the end of the book he calculates that he has been at large since he was twenty grand total of thirteen months. A totally wasted life. Now almost 55 years, Chopper has also come to realize. With his pen down his life has, by his standards, good direction taken. Abroad are now published seven books of Chopper, all of which have reached the bestseller lists. They are terrifying violence. Not only for psychologists, but also fodder for sensationalist readers. And there are many. A star rating is difficult. That which is described, the misdeeds of a psychopath. But a psychopath who is embraced by the media in Australia. In numerous television programs Chopper is currently a popular guest. The old Brederode said in the 16th century, though: Can t pervert.</v>
      </c>
    </row>
    <row r="1638" ht="15.75" customHeight="1">
      <c r="A1638" s="1">
        <v>1636.0</v>
      </c>
      <c r="B1638" s="3">
        <v>1.0</v>
      </c>
      <c r="C1638" s="3">
        <v>0.0</v>
      </c>
      <c r="D1638" s="3">
        <v>1.0</v>
      </c>
      <c r="E1638" s="3" t="s">
        <v>1641</v>
      </c>
      <c r="F1638" s="3" t="str">
        <f>IFERROR(__xludf.DUMMYFUNCTION("GOOGLETRANSLATE(E1638,""nl"",""en"")"),"action and another action, the action thriller is a very special genre. Spicy dialogues are nice, but not necessary. Credibility is nice, but not what it's about. Character Drawing is nice, but without the go. A strong plot decent but oh well. No, the ess"&amp;"ence of the action thriller snelheid.Snel thinking, quick hits, quick kill, fast movements, fast-changing scenery. Action, action, action. That is exactly what Colin Forbes readers dishes out in his latest thriller No mercy. The main character is Tweed, D"&amp;"eputy Director at the British secret service. At the request of his friend, Superintendent Buchanan of Scotland Yard, Tweed takes care of one Michael who suffers from amnesia. All he inform knows is: I have murdered one saw the silent Michael brings Tweed"&amp;" and his assistant Paula Gray to Dartmoor, to the house of his uncle Drago Volkanian, Armenian founder of a large supermarket chain and a weapons factory.. Along Tweed and Paula are two seriously battered skeletons. If they go to investigate, they meet a "&amp;"number of Drago family who are all more or less suspicious. This story crosses another story where mysterious arms dealers warheads to deliver to the hostile Angora, that this is enabled cities like London, Paris and Berlin with a single press of the butt"&amp;"on to destroy. Tweed suspect a link between the murders and arms supplies. If found two mutilated skeletons, pulling Tweed and his team only good leather. They go just as ruthless to work as their opponents. On a mysterious island takes place entirely in "&amp;"the style of James Bond, a bloody battle with the arms suppliers. That the sadistic murderer goes unpunished, may clearly benefit from a point.The action thriller like no grace is that you do not need to think deeply. The actions and reactions evade any f"&amp;"orm of logic or credibility. If Tweed and Paula example, decide on the suffering amnesia Michael to talk (just a few blocks away in London), Paula Gray grabs two suitcases with clean underwear for her boss and herself. Under the motto you never know. Twee"&amp;"d's Cup Jut in this story. It is shot at him, he is pushed off the road, a bomb placed under his car and he pushed off a cliff. It makes the brave chief-scout not careful. On the contrary. Tweed orders his team to even protect him too. His innocence is st"&amp;"aggering. He completely lacks the ability to seriously interrogate suspects. No conversation brings new info. And yet he puts the sole link between the sadistic killer and the secret arms supplies. Why? I as a reader have no idea. Tweed is so naive that i"&amp;"t is a head of the Secret Service unworthy. Fortunately, the opponent of Tweed equally simple. By Tweed out to his turn thinks he / she is freed from persecution by the secret service. Ignoring the fact the Tweed employees with whom he shares his research"&amp;". As mentioned, the action thriller logic irrelevant. In the action thriller govern the iron laws of the jungle: the hunter who relentlessly pursues his prey, and from time to time itself is prey and then back to hunter transformeren.Een number thrillers "&amp;"Forbes is filmed. No mercy is also ideally suited for this. The book seems to be written as the rough outline for a movie. The actions by raging like an express train, are very visual. The chases, shot changes and bomb explosions alternate rapidly. Time h"&amp;"as not breathe to the deceitful beautiful men and women with their expensive whiskey s. Who takes all these shortcomings at the book of love has atmosphere and tension everywhere. It's a choice.")</f>
        <v>action and another action, the action thriller is a very special genre. Spicy dialogues are nice, but not necessary. Credibility is nice, but not what it's about. Character Drawing is nice, but without the go. A strong plot decent but oh well. No, the essence of the action thriller snelheid.Snel thinking, quick hits, quick kill, fast movements, fast-changing scenery. Action, action, action. That is exactly what Colin Forbes readers dishes out in his latest thriller No mercy. The main character is Tweed, Deputy Director at the British secret service. At the request of his friend, Superintendent Buchanan of Scotland Yard, Tweed takes care of one Michael who suffers from amnesia. All he inform knows is: I have murdered one saw the silent Michael brings Tweed and his assistant Paula Gray to Dartmoor, to the house of his uncle Drago Volkanian, Armenian founder of a large supermarket chain and a weapons factory.. Along Tweed and Paula are two seriously battered skeletons. If they go to investigate, they meet a number of Drago family who are all more or less suspicious. This story crosses another story where mysterious arms dealers warheads to deliver to the hostile Angora, that this is enabled cities like London, Paris and Berlin with a single press of the button to destroy. Tweed suspect a link between the murders and arms supplies. If found two mutilated skeletons, pulling Tweed and his team only good leather. They go just as ruthless to work as their opponents. On a mysterious island takes place entirely in the style of James Bond, a bloody battle with the arms suppliers. That the sadistic murderer goes unpunished, may clearly benefit from a point.The action thriller like no grace is that you do not need to think deeply. The actions and reactions evade any form of logic or credibility. If Tweed and Paula example, decide on the suffering amnesia Michael to talk (just a few blocks away in London), Paula Gray grabs two suitcases with clean underwear for her boss and herself. Under the motto you never know. Tweed's Cup Jut in this story. It is shot at him, he is pushed off the road, a bomb placed under his car and he pushed off a cliff. It makes the brave chief-scout not careful. On the contrary. Tweed orders his team to even protect him too. His innocence is staggering. He completely lacks the ability to seriously interrogate suspects. No conversation brings new info. And yet he puts the sole link between the sadistic killer and the secret arms supplies. Why? I as a reader have no idea. Tweed is so naive that it is a head of the Secret Service unworthy. Fortunately, the opponent of Tweed equally simple. By Tweed out to his turn thinks he / she is freed from persecution by the secret service. Ignoring the fact the Tweed employees with whom he shares his research. As mentioned, the action thriller logic irrelevant. In the action thriller govern the iron laws of the jungle: the hunter who relentlessly pursues his prey, and from time to time itself is prey and then back to hunter transformeren.Een number thrillers Forbes is filmed. No mercy is also ideally suited for this. The book seems to be written as the rough outline for a movie. The actions by raging like an express train, are very visual. The chases, shot changes and bomb explosions alternate rapidly. Time has not breathe to the deceitful beautiful men and women with their expensive whiskey s. Who takes all these shortcomings at the book of love has atmosphere and tension everywhere. It's a choice.</v>
      </c>
    </row>
    <row r="1639" ht="15.75" customHeight="1">
      <c r="A1639" s="1">
        <v>1637.0</v>
      </c>
      <c r="B1639" s="3">
        <v>0.0</v>
      </c>
      <c r="C1639" s="3">
        <v>0.0</v>
      </c>
      <c r="D1639" s="3">
        <v>0.0</v>
      </c>
      <c r="E1639" s="3" t="s">
        <v>1642</v>
      </c>
      <c r="F1639" s="3" t="str">
        <f>IFERROR(__xludf.DUMMYFUNCTION("GOOGLETRANSLATE(E1639,""nl"",""en"")"),"Gosh, i was really not good. Not really poorly written but not for me top.")</f>
        <v>Gosh, i was really not good. Not really poorly written but not for me top.</v>
      </c>
    </row>
    <row r="1640" ht="15.75" customHeight="1">
      <c r="A1640" s="1">
        <v>1638.0</v>
      </c>
      <c r="B1640" s="3">
        <v>1.0</v>
      </c>
      <c r="C1640" s="3">
        <v>1.0</v>
      </c>
      <c r="D1640" s="3">
        <v>1.0</v>
      </c>
      <c r="E1640" s="3" t="s">
        <v>1643</v>
      </c>
      <c r="F1640" s="3" t="str">
        <f>IFERROR(__xludf.DUMMYFUNCTION("GOOGLETRANSLATE(E1640,""nl"",""en"")"),"In high school I had a teacher who could revive history with its tales. The facts were more than once enriched with fiction but an hour hung around the classroom to his lips. The same feeling I had read in the publication 'History Stories - Short Stories "&amp;"from the Golden Eeuw.Alle twenty stories included in the collection, give the reader a glimpse of the Golden Age in a way that we do not directly from history recognize. Within this turbulent century we as a whirlwind tour of various characters, different"&amp;" cities and countries. We go far beyond familiar borders of Europe and learn new characters as helden.Het handsome of these short stories is that besides 'story' they are also a source of information. Every story is a combination of fiction and nonfiction"&amp;" and concludes with a brief historical background. As teaching the reader interesting facts that might otherwise pass you are gegaan.Maar you can just enjoy twenty very well written stories. All authors know you piece by piece to take you into another wor"&amp;"ld and although the writing styles each course are different, one will appeal to you more than others, all stories are a skilful piece creativiteit.Niet surprising that the jury chose these stories as best entries. The collection is the result of the writ"&amp;"ing 'The Golden Age'. Publishing History Stories organized this past summer in collaboration with IsGeschiedenis and Writing Magazine. That level is high, not only to see the stories but also to the (final) editing and jury reports. The collection has bee"&amp;"n carefully designed with a foreword by the editor Rik van der Vlugt and includes a very interesting historical introduction Ferry Gouwens.Iets what is not visible to the bundle, the jury reports and the presentation of the collection. Every participant, "&amp;"regardless of whether you had made the shortlist or not, got a brief jury with good feedback. There was also organized an evening around the presentation of the collection. While enjoying a snack and a drink were the top three (Sandrine van der Velde, Hay"&amp;" of Munckhof and Lianne Damen) announced, a university lecturer gave sail a lecture on a VOC ship and everyone could afterwards also faces behind the stories teach kennen.Al with five stars for this book because it not only very good stories but also have"&amp;" an interesting added value through the historical background which it is woven.")</f>
        <v>In high school I had a teacher who could revive history with its tales. The facts were more than once enriched with fiction but an hour hung around the classroom to his lips. The same feeling I had read in the publication 'History Stories - Short Stories from the Golden Eeuw.Alle twenty stories included in the collection, give the reader a glimpse of the Golden Age in a way that we do not directly from history recognize. Within this turbulent century we as a whirlwind tour of various characters, different cities and countries. We go far beyond familiar borders of Europe and learn new characters as helden.Het handsome of these short stories is that besides 'story' they are also a source of information. Every story is a combination of fiction and nonfiction and concludes with a brief historical background. As teaching the reader interesting facts that might otherwise pass you are gegaan.Maar you can just enjoy twenty very well written stories. All authors know you piece by piece to take you into another world and although the writing styles each course are different, one will appeal to you more than others, all stories are a skilful piece creativiteit.Niet surprising that the jury chose these stories as best entries. The collection is the result of the writing 'The Golden Age'. Publishing History Stories organized this past summer in collaboration with IsGeschiedenis and Writing Magazine. That level is high, not only to see the stories but also to the (final) editing and jury reports. The collection has been carefully designed with a foreword by the editor Rik van der Vlugt and includes a very interesting historical introduction Ferry Gouwens.Iets what is not visible to the bundle, the jury reports and the presentation of the collection. Every participant, regardless of whether you had made the shortlist or not, got a brief jury with good feedback. There was also organized an evening around the presentation of the collection. While enjoying a snack and a drink were the top three (Sandrine van der Velde, Hay of Munckhof and Lianne Damen) announced, a university lecturer gave sail a lecture on a VOC ship and everyone could afterwards also faces behind the stories teach kennen.Al with five stars for this book because it not only very good stories but also have an interesting added value through the historical background which it is woven.</v>
      </c>
    </row>
    <row r="1641" ht="15.75" customHeight="1">
      <c r="A1641" s="1">
        <v>1639.0</v>
      </c>
      <c r="B1641" s="3">
        <v>1.0</v>
      </c>
      <c r="C1641" s="3">
        <v>1.0</v>
      </c>
      <c r="D1641" s="3">
        <v>1.0</v>
      </c>
      <c r="E1641" s="3" t="s">
        <v>1644</v>
      </c>
      <c r="F1641" s="3" t="str">
        <f>IFERROR(__xludf.DUMMYFUNCTION("GOOGLETRANSLATE(E1641,""nl"",""en"")"),"""I like this?!"" has two themes. First, the book aptly describes the oppressive, lamleggende operation which may have social media. The feeling that you must meet certain standards. Follow the funny, furious honest thoughts and feelings about Tori protag"&amp;"onist and how she manages to wrest slowly to this pressure. The other theme is actually more interesting and painfully, but still with humor, exposed. Tori is stuck in a bad relationship with a narcissist. They do want to stop them, but because they are v"&amp;"ery unsure of himself (thanks to her friend) this is a difficult process. For many (young and older) women will read this book in a positive manner confrontational and perhaps even the confidence to choose for themselves on several fronts. ""I like this?!"&amp;""" seems at first sight to be only a chicklit by the outgoing, humorous writing style, but the psychological themes, the absolute urgency! Small point of criticism: while Tori mostly thoughts are recognizable and funny, they fly here and there a bit off t"&amp;"he road, making it sometimes a little too wordy. But this is fortunately only for a few scenes. For anyone who does what confidence can use: read!")</f>
        <v>"I like this?!" has two themes. First, the book aptly describes the oppressive, lamleggende operation which may have social media. The feeling that you must meet certain standards. Follow the funny, furious honest thoughts and feelings about Tori protagonist and how she manages to wrest slowly to this pressure. The other theme is actually more interesting and painfully, but still with humor, exposed. Tori is stuck in a bad relationship with a narcissist. They do want to stop them, but because they are very unsure of himself (thanks to her friend) this is a difficult process. For many (young and older) women will read this book in a positive manner confrontational and perhaps even the confidence to choose for themselves on several fronts. "I like this?!" seems at first sight to be only a chicklit by the outgoing, humorous writing style, but the psychological themes, the absolute urgency! Small point of criticism: while Tori mostly thoughts are recognizable and funny, they fly here and there a bit off the road, making it sometimes a little too wordy. But this is fortunately only for a few scenes. For anyone who does what confidence can use: read!</v>
      </c>
    </row>
    <row r="1642" ht="15.75" customHeight="1">
      <c r="A1642" s="1">
        <v>1640.0</v>
      </c>
      <c r="B1642" s="3">
        <v>1.0</v>
      </c>
      <c r="C1642" s="3">
        <v>1.0</v>
      </c>
      <c r="D1642" s="3">
        <v>1.0</v>
      </c>
      <c r="E1642" s="3" t="s">
        <v>1645</v>
      </c>
      <c r="F1642" s="3" t="str">
        <f>IFERROR(__xludf.DUMMYFUNCTION("GOOGLETRANSLATE(E1642,""nl"",""en"")"),"Johnny is only 13 years old but in his young life already experienced so much that he was scarred by life. His sister Alyssa was abducted and looks of the vanished, His father could not take it anymore and has absconded and his mother fled into the drink "&amp;"and pills. Johnny is through these events confident adult and lost the innocence of a child over. Often accompanied by his friend Jack stripped Johnny around in search of his sister every day and hoping for the return of his father. He wants one thing and"&amp;" that is returned to the happy family life of the dramatic change in his life. Johnny is looking at using an accurate compiled list of known pedophiles persevering to his sister and tick off each time a candidate. On his boyfriend after he trusts no one, "&amp;"even if the intentions of these people are often good. Then there disappears a girl. Johnny is convinced that the same perpetrator is behind this, and he's going to look even more energy. Despite his fear and increasingly dangerous quest he does not op.On"&amp;"schuld is not just a straightforward thriller. Literary novel with exciting moments here in place. Often beautiful phrases, a beautiful languid rhythm and a successful attempt to tell the bottom of the story. The power of people, but also the ugly weaknes"&amp;"s in all aspects, neglecting to do what you really love, cowardice, lack of confidence, perseverance, the struggle for life. All pillars of the book rests. Not a book you just as easily stows away and reads like a factory mass product, but a composed piec"&amp;"e artisan craftsmanship what to read deserved. You will not regret John Hart (1965, Durham, USA) is an internationally renowned author who particularly appreciated in the Netherlands but not a huge fan base heeft.Bij the ""scene"" Heart stands on a pedest"&amp;"al as the witness only author ever two times in a row winning the highly respected Edgar Allen Poe Award, but also a Barry Award, a SIBA Book Award and Ian Fleming Steel Dagger on his record. In 2018, his work appeared sixth ""the Hush"" in the US, it is "&amp;"not yet known whether this work will be translated into Dutch.")</f>
        <v>Johnny is only 13 years old but in his young life already experienced so much that he was scarred by life. His sister Alyssa was abducted and looks of the vanished, His father could not take it anymore and has absconded and his mother fled into the drink and pills. Johnny is through these events confident adult and lost the innocence of a child over. Often accompanied by his friend Jack stripped Johnny around in search of his sister every day and hoping for the return of his father. He wants one thing and that is returned to the happy family life of the dramatic change in his life. Johnny is looking at using an accurate compiled list of known pedophiles persevering to his sister and tick off each time a candidate. On his boyfriend after he trusts no one, even if the intentions of these people are often good. Then there disappears a girl. Johnny is convinced that the same perpetrator is behind this, and he's going to look even more energy. Despite his fear and increasingly dangerous quest he does not op.Onschuld is not just a straightforward thriller. Literary novel with exciting moments here in place. Often beautiful phrases, a beautiful languid rhythm and a successful attempt to tell the bottom of the story. The power of people, but also the ugly weakness in all aspects, neglecting to do what you really love, cowardice, lack of confidence, perseverance, the struggle for life. All pillars of the book rests. Not a book you just as easily stows away and reads like a factory mass product, but a composed piece artisan craftsmanship what to read deserved. You will not regret John Hart (1965, Durham, USA) is an internationally renowned author who particularly appreciated in the Netherlands but not a huge fan base heeft.Bij the "scene" Heart stands on a pedestal as the witness only author ever two times in a row winning the highly respected Edgar Allen Poe Award, but also a Barry Award, a SIBA Book Award and Ian Fleming Steel Dagger on his record. In 2018, his work appeared sixth "the Hush" in the US, it is not yet known whether this work will be translated into Dutch.</v>
      </c>
    </row>
    <row r="1643" ht="15.75" customHeight="1">
      <c r="A1643" s="1">
        <v>1641.0</v>
      </c>
      <c r="B1643" s="3">
        <v>0.0</v>
      </c>
      <c r="C1643" s="3">
        <v>0.0</v>
      </c>
      <c r="D1643" s="3">
        <v>0.0</v>
      </c>
      <c r="E1643" s="3" t="s">
        <v>1646</v>
      </c>
      <c r="F1643" s="3" t="str">
        <f>IFERROR(__xludf.DUMMYFUNCTION("GOOGLETRANSLATE(E1643,""nl"",""en"")"),"My expectations were not too high, but I wanted to read this book because the text on the back cover appealed to me. After a few heavy books 'suicide' I was ready for something relaxing. This book was relaxing, actually, because the story meanders a bit v"&amp;"oort.Rob and Esther decide to go camping with their 12 year old daughter Isa.Daar arrived, Esther notice that Rob is inseparable from his phone to great annoyance Esther.De of conviviality is hard to find and if Esther asks why he is so nervous about the "&amp;"messages still coming, he says that the work is not going well ... the mean time they learn Barry and Ingrid who know this camping stand and join the Dutch campingbuurtjes.Abrupt without good reason Rob covered this holiday off and go to another site, to "&amp;"the annoyance of Esther and in particular daughter Isa, which have met some nice girls to nice time to come. They find another site and have just installed, when they discover that their neighbors about Barry and Ingrid. Why they came after them? The stor"&amp;"y meanders but what it produces, without any tension and when Rob proposes to spend a day in Paris, the weather seems a bit too interressant. At the last moment and Esther Isa Rob not want it and go along a shopping trip in Paris. Also this part is really"&amp;" exciting! If Rob is not at the station able to collect their starting to get a little tension and the book is almost out. The plot is farfetched and unbelievable! I do not think this book under the genre thrillers is issued, because that is not decided. "&amp;"Not recommended!")</f>
        <v>My expectations were not too high, but I wanted to read this book because the text on the back cover appealed to me. After a few heavy books 'suicide' I was ready for something relaxing. This book was relaxing, actually, because the story meanders a bit voort.Rob and Esther decide to go camping with their 12 year old daughter Isa.Daar arrived, Esther notice that Rob is inseparable from his phone to great annoyance Esther.De of conviviality is hard to find and if Esther asks why he is so nervous about the messages still coming, he says that the work is not going well ... the mean time they learn Barry and Ingrid who know this camping stand and join the Dutch campingbuurtjes.Abrupt without good reason Rob covered this holiday off and go to another site, to the annoyance of Esther and in particular daughter Isa, which have met some nice girls to nice time to come. They find another site and have just installed, when they discover that their neighbors about Barry and Ingrid. Why they came after them? The story meanders but what it produces, without any tension and when Rob proposes to spend a day in Paris, the weather seems a bit too interressant. At the last moment and Esther Isa Rob not want it and go along a shopping trip in Paris. Also this part is really exciting! If Rob is not at the station able to collect their starting to get a little tension and the book is almost out. The plot is farfetched and unbelievable! I do not think this book under the genre thrillers is issued, because that is not decided. Not recommended!</v>
      </c>
    </row>
    <row r="1644" ht="15.75" customHeight="1">
      <c r="A1644" s="1">
        <v>1642.0</v>
      </c>
      <c r="B1644" s="3">
        <v>1.0</v>
      </c>
      <c r="C1644" s="3">
        <v>1.0</v>
      </c>
      <c r="D1644" s="3">
        <v>1.0</v>
      </c>
      <c r="E1644" s="3" t="s">
        <v>1647</v>
      </c>
      <c r="F1644" s="3" t="str">
        <f>IFERROR(__xludf.DUMMYFUNCTION("GOOGLETRANSLATE(E1644,""nl"",""en"")"),"Greenfields reads blissful way. It is very quickly with looking into the possible perpetrator and his or her motive. For fans of detective thrillers this book is a must. Just as a strong thriller should be, after reading the book, one has a sense of ""nat"&amp;"ural, why did I not wanted in that direction!"" For Christine mastered very well the technique to give the reader almost invisible hints only come to the surface when you've turned the last page. Chapeau! This story invites more.")</f>
        <v>Greenfields reads blissful way. It is very quickly with looking into the possible perpetrator and his or her motive. For fans of detective thrillers this book is a must. Just as a strong thriller should be, after reading the book, one has a sense of "natural, why did I not wanted in that direction!" For Christine mastered very well the technique to give the reader almost invisible hints only come to the surface when you've turned the last page. Chapeau! This story invites more.</v>
      </c>
    </row>
    <row r="1645" ht="15.75" customHeight="1">
      <c r="A1645" s="1">
        <v>1643.0</v>
      </c>
      <c r="B1645" s="3">
        <v>0.0</v>
      </c>
      <c r="C1645" s="3">
        <v>0.0</v>
      </c>
      <c r="D1645" s="3">
        <v>1.0</v>
      </c>
      <c r="E1645" s="3" t="s">
        <v>1648</v>
      </c>
      <c r="F1645" s="3" t="str">
        <f>IFERROR(__xludf.DUMMYFUNCTION("GOOGLETRANSLATE(E1645,""nl"",""en"")"),"Strange sensation that you read the latest work from one of Holland's most prolific authors after WWII. In that sense it feels indelicate to a firm judgment on a novel with an emotional charge surrounding its publication. Let me not long dwell on the supe"&amp;"rficial and clichéd supporting cast sketch of a strict Christian village church. Really keep on doing the casual philosophical insights although not. What is especially striking is that it has a cheerful undertone of two young people on the threshold of t"&amp;"heir new life. An underage girl experimenting with her budding sexuality. An optimistic twenties trying to conclude a relationship problem by building a new life in a village community. Between the two creates a sexual tension that gives the outside world"&amp;" initiated gossip and achterklap.Gelukkig yield Bernlef not predictable fuss with forbidden love and sexual taboos, but he keeps the sexual tension between the two characters into something that is never directly expressed . Their mutual attraction is a t"&amp;"otally harmless chemistry with no element of power. Especially the elderly teacher-figure know where the limits to the socially rejected demands to and from the maturing girl. No sexual abuse is one choice and not linked to the implicit desires zelf.In an"&amp;" era in which views on pedophilia continuous compromise between demonization and glorification, it is fine that the old Bernlef even the sobriety reflects a generation where open discussion sexuality as something that now once between people.")</f>
        <v>Strange sensation that you read the latest work from one of Holland's most prolific authors after WWII. In that sense it feels indelicate to a firm judgment on a novel with an emotional charge surrounding its publication. Let me not long dwell on the superficial and clichéd supporting cast sketch of a strict Christian village church. Really keep on doing the casual philosophical insights although not. What is especially striking is that it has a cheerful undertone of two young people on the threshold of their new life. An underage girl experimenting with her budding sexuality. An optimistic twenties trying to conclude a relationship problem by building a new life in a village community. Between the two creates a sexual tension that gives the outside world initiated gossip and achterklap.Gelukkig yield Bernlef not predictable fuss with forbidden love and sexual taboos, but he keeps the sexual tension between the two characters into something that is never directly expressed . Their mutual attraction is a totally harmless chemistry with no element of power. Especially the elderly teacher-figure know where the limits to the socially rejected demands to and from the maturing girl. No sexual abuse is one choice and not linked to the implicit desires zelf.In an era in which views on pedophilia continuous compromise between demonization and glorification, it is fine that the old Bernlef even the sobriety reflects a generation where open discussion sexuality as something that now once between people.</v>
      </c>
    </row>
    <row r="1646" ht="15.75" customHeight="1">
      <c r="A1646" s="1">
        <v>1644.0</v>
      </c>
      <c r="B1646" s="3">
        <v>1.0</v>
      </c>
      <c r="C1646" s="3">
        <v>1.0</v>
      </c>
      <c r="D1646" s="3">
        <v>1.0</v>
      </c>
      <c r="E1646" s="3" t="s">
        <v>1649</v>
      </c>
      <c r="F1646" s="3" t="str">
        <f>IFERROR(__xludf.DUMMYFUNCTION("GOOGLETRANSLATE(E1646,""nl"",""en"")"),"This review is also appears on my blog, in a somewhat clearer manner. Equal read the original version? Direct URL: wp.me/p2dzXU-7cTot my great shame I must confess that I knew little about before the Second Sino-Japanese War. I remembered that Japan had c"&amp;"oncluded a pact with Germany and Italy. There were Pearl Harbor and the atomic bombs on Hiroshima and Nagasaki, the context of World War II. Much more could my memory serves me schenken.'De Offers' Kees van Beijnum has historical facts as a starting point"&amp;", but weaves fact with fiction. The facts are the starting point of new, personal stories. And a good starting point for me and others to leren.'De Offers' tells something (again) about the aftermath of war in Japan. In Tokyo in 1946, where the judges of "&amp;"the Tokyo Tribunal to execute the Japanese war criminals. Where the towns are rebuilt by American and Japanese need to build themselves and their world again. Where good and evil, honest and dishonest, morality and necessity has become a gray area that ex"&amp;"ceeds the limits of city and village. Between the rawness actually happens something beautiful: the budding love between the Dutch judge of the Tribunal, Brake Brink and Japanese singer Michiko.Hun love, however, puts them both in danger. They will have t"&amp;"o make sacrifices. In it they are far from alone. Everyone must make sacrifices in times of war. But who is willing to do that? And how far are you going there Worldview Besides themes around sacrifice by Van Beijnum still interesting aspect embedded in t"&amp;"he story: our images and judge the world and others around us. How do judge, what do they do to you and which may affect them? What happens when the destructive and hateful images about 'the other', which you are (on) fed not prove to be wrong or of no va"&amp;"lue appear to be? An understanding of one of the main characters, a former Japanese soldier Hideki, the core becomes something that's tremendously relevant today: ""What is an American? What is Japanese? What is a nation other than the idea that you have "&amp;"it? He had attacked the Chinese. Jeff had attacked the Japanese. How often you had to attack and destroy each other for that idea? ""Another reflection of Hideki reminded me of current wars, the reason behind it, but also our own mechanisms. We can not es"&amp;"cape and we all judge. But it is true: ""It must be safe and convenient to the stand side where the judgment of sin is geveld.'OPOFFERING'Wat unclean,"" the voice of her uncle sounds ominous, ""will have to disappear. That sacrifice must be made. ""One of"&amp;" the many sacrifices that are called directly or indirectly. Previously divine emperor to villagers: everyone has to make sacrifices. An invincible and superior people to watch Americans with Japanese dancing girls. And offer your own beliefs and ideas of"&amp;" tradition? But the Dutch court has to contend with it. he sacrifices his own judgment under pressure from other judges and the Dutch government? Whether he keeps his ground and he loses significant support from others and credibility in their eyes? He lo"&amp;"ses himself in his sense Michiko? Whether he gets rid of that love by his wife, his old life to choose? Anyway, the sacrifice will be gebracht.NIET EASY, BUT WORTH WAARDDe Offers is not an easy book. The subject requires not about that. Although I had to "&amp;"explain sometimes get away because it was too much for me, the novel grabs you by the throat. The almost cinematic descriptions of the area, the striking effect of thoughts, ideas and traditions leave a vast knowledge of and respect for the subject zien.H"&amp;"et fact that I either way could my discussion (a record of my search for the facts fiction, researching Bert rolling, the actual Dutch judge of the Tribunal, go into the special book cover) shows that this is a very layered and interesting novel. I could "&amp;"not have picked better book on this subject leren.Ik read this book for bloggers initiative ""A perfect day for literature"" of ""Not just any book '")</f>
        <v>This review is also appears on my blog, in a somewhat clearer manner. Equal read the original version? Direct URL: wp.me/p2dzXU-7cTot my great shame I must confess that I knew little about before the Second Sino-Japanese War. I remembered that Japan had concluded a pact with Germany and Italy. There were Pearl Harbor and the atomic bombs on Hiroshima and Nagasaki, the context of World War II. Much more could my memory serves me schenken.'De Offers' Kees van Beijnum has historical facts as a starting point, but weaves fact with fiction. The facts are the starting point of new, personal stories. And a good starting point for me and others to leren.'De Offers' tells something (again) about the aftermath of war in Japan. In Tokyo in 1946, where the judges of the Tokyo Tribunal to execute the Japanese war criminals. Where the towns are rebuilt by American and Japanese need to build themselves and their world again. Where good and evil, honest and dishonest, morality and necessity has become a gray area that exceeds the limits of city and village. Between the rawness actually happens something beautiful: the budding love between the Dutch judge of the Tribunal, Brake Brink and Japanese singer Michiko.Hun love, however, puts them both in danger. They will have to make sacrifices. In it they are far from alone. Everyone must make sacrifices in times of war. But who is willing to do that? And how far are you going there Worldview Besides themes around sacrifice by Van Beijnum still interesting aspect embedded in the story: our images and judge the world and others around us. How do judge, what do they do to you and which may affect them? What happens when the destructive and hateful images about 'the other', which you are (on) fed not prove to be wrong or of no value appear to be? An understanding of one of the main characters, a former Japanese soldier Hideki, the core becomes something that's tremendously relevant today: "What is an American? What is Japanese? What is a nation other than the idea that you have it? He had attacked the Chinese. Jeff had attacked the Japanese. How often you had to attack and destroy each other for that idea? "Another reflection of Hideki reminded me of current wars, the reason behind it, but also our own mechanisms. We can not escape and we all judge. But it is true: "It must be safe and convenient to the stand side where the judgment of sin is geveld.'OPOFFERING'Wat unclean," the voice of her uncle sounds ominous, "will have to disappear. That sacrifice must be made. "One of the many sacrifices that are called directly or indirectly. Previously divine emperor to villagers: everyone has to make sacrifices. An invincible and superior people to watch Americans with Japanese dancing girls. And offer your own beliefs and ideas of tradition? But the Dutch court has to contend with it. he sacrifices his own judgment under pressure from other judges and the Dutch government? Whether he keeps his ground and he loses significant support from others and credibility in their eyes? He loses himself in his sense Michiko? Whether he gets rid of that love by his wife, his old life to choose? Anyway, the sacrifice will be gebracht.NIET EASY, BUT WORTH WAARDDe Offers is not an easy book. The subject requires not about that. Although I had to explain sometimes get away because it was too much for me, the novel grabs you by the throat. The almost cinematic descriptions of the area, the striking effect of thoughts, ideas and traditions leave a vast knowledge of and respect for the subject zien.Het fact that I either way could my discussion (a record of my search for the facts fiction, researching Bert rolling, the actual Dutch judge of the Tribunal, go into the special book cover) shows that this is a very layered and interesting novel. I could not have picked better book on this subject leren.Ik read this book for bloggers initiative "A perfect day for literature" of "Not just any book '</v>
      </c>
    </row>
    <row r="1647" ht="15.75" customHeight="1">
      <c r="A1647" s="1">
        <v>1645.0</v>
      </c>
      <c r="B1647" s="3">
        <v>1.0</v>
      </c>
      <c r="C1647" s="3">
        <v>1.0</v>
      </c>
      <c r="D1647" s="3">
        <v>1.0</v>
      </c>
      <c r="E1647" s="3" t="s">
        <v>1650</v>
      </c>
      <c r="F1647" s="3" t="str">
        <f>IFERROR(__xludf.DUMMYFUNCTION("GOOGLETRANSLATE(E1647,""nl"",""en"")"),"Look .... if you want to read great literature, this is not the book. To read a pleasant and entertaining holiday book this is an absolute they vein. I know I have with this statement Grisham deficit and put the book helemaal.Grisham has again managed to "&amp;"write an entertaining book with a beautiful combination ban a historical sketch, a great story line and a surprising twist at the end of the book. If I have one criticism it is that the end, though surprising as I said, some rushed to do. Had more body in"&amp;" zitten.Ik may have read while sitting in a breath at the pool on Curacao. Just a good book, easy to digest and entertaining.")</f>
        <v>Look .... if you want to read great literature, this is not the book. To read a pleasant and entertaining holiday book this is an absolute they vein. I know I have with this statement Grisham deficit and put the book helemaal.Grisham has again managed to write an entertaining book with a beautiful combination ban a historical sketch, a great story line and a surprising twist at the end of the book. If I have one criticism it is that the end, though surprising as I said, some rushed to do. Had more body in zitten.Ik may have read while sitting in a breath at the pool on Curacao. Just a good book, easy to digest and entertaining.</v>
      </c>
    </row>
    <row r="1648" ht="15.75" customHeight="1">
      <c r="A1648" s="1">
        <v>1646.0</v>
      </c>
      <c r="B1648" s="3">
        <v>0.0</v>
      </c>
      <c r="C1648" s="3">
        <v>0.0</v>
      </c>
      <c r="D1648" s="3">
        <v>0.0</v>
      </c>
      <c r="E1648" s="3" t="s">
        <v>1651</v>
      </c>
      <c r="F1648" s="3" t="str">
        <f>IFERROR(__xludf.DUMMYFUNCTION("GOOGLETRANSLATE(E1648,""nl"",""en"")"),"I was enthusiastically embarked on this book, but this was soon dampened after a few pages Eve Duncan have experienced. -And I had received, as the story vorderde- not a good feeling at Eve, I thought it was an animated and sometimes massive blunt woman w"&amp;"hom I increasingly began to annoy indulgence. I doubted whether I would give the book one or two stars. Eventually I chose two, as the story itself was not really bad, but the main character nonetheless detracted aan.Het face of death takes place in polit"&amp;"ical circles; especially the White House (especially whoever it is) having to deal with a witch hunt on a skull that is put in motion by computer magnate John Logan. He spans Eve for his cart, aware of the potential hazards of this quest. The book remains"&amp;" exciting until the end, but I was glad I did it and I was saved by Eve Duncan. Too bad for such introduction.")</f>
        <v>I was enthusiastically embarked on this book, but this was soon dampened after a few pages Eve Duncan have experienced. -And I had received, as the story vorderde- not a good feeling at Eve, I thought it was an animated and sometimes massive blunt woman whom I increasingly began to annoy indulgence. I doubted whether I would give the book one or two stars. Eventually I chose two, as the story itself was not really bad, but the main character nonetheless detracted aan.Het face of death takes place in political circles; especially the White House (especially whoever it is) having to deal with a witch hunt on a skull that is put in motion by computer magnate John Logan. He spans Eve for his cart, aware of the potential hazards of this quest. The book remains exciting until the end, but I was glad I did it and I was saved by Eve Duncan. Too bad for such introduction.</v>
      </c>
    </row>
    <row r="1649" ht="15.75" customHeight="1">
      <c r="A1649" s="1">
        <v>1647.0</v>
      </c>
      <c r="B1649" s="3">
        <v>1.0</v>
      </c>
      <c r="C1649" s="3">
        <v>1.0</v>
      </c>
      <c r="D1649" s="3">
        <v>1.0</v>
      </c>
      <c r="E1649" s="3" t="s">
        <v>1652</v>
      </c>
      <c r="F1649" s="3" t="str">
        <f>IFERROR(__xludf.DUMMYFUNCTION("GOOGLETRANSLATE(E1649,""nl"",""en"")"),"As Truman Capote in the newspaper the message reads a rich grower of corn shot dead along with his wife and two children were found in their home, he decides to go to Kansas to attend the funeral. He is following the case and interviewing those involved. "&amp;"This ultimately led to this boek.Het book is divided into four parts. The first part focuses on describing the murdered family, the second part of the killers. In the third part concerns the finding and judging the robbers, in the last part of the pending"&amp;" and the execution of the death sentence. The whole thing is so described from beginning to end, from different sides exposed, and thus gives a complete picture of this drama.Ondanks you as advance reader knows that the perpetrators will be caught and sen"&amp;"tenced to death, was read the exciting to . The exact how and why that remains a onbekend.Truman Capote time do with respect for all parties, including the murderers, report to display all the events and backgrounds. This he knows, perhaps no sympathy, bu"&amp;"t still kind of feeling compassion for the perpetrators to awaken. Because it will ever come as far as Perry grew up under better circumstances? Truman Capote has clearly put a lot of effort and time in this book. The result is then also.")</f>
        <v>As Truman Capote in the newspaper the message reads a rich grower of corn shot dead along with his wife and two children were found in their home, he decides to go to Kansas to attend the funeral. He is following the case and interviewing those involved. This ultimately led to this boek.Het book is divided into four parts. The first part focuses on describing the murdered family, the second part of the killers. In the third part concerns the finding and judging the robbers, in the last part of the pending and the execution of the death sentence. The whole thing is so described from beginning to end, from different sides exposed, and thus gives a complete picture of this drama.Ondanks you as advance reader knows that the perpetrators will be caught and sentenced to death, was read the exciting to . The exact how and why that remains a onbekend.Truman Capote time do with respect for all parties, including the murderers, report to display all the events and backgrounds. This he knows, perhaps no sympathy, but still kind of feeling compassion for the perpetrators to awaken. Because it will ever come as far as Perry grew up under better circumstances? Truman Capote has clearly put a lot of effort and time in this book. The result is then also.</v>
      </c>
    </row>
    <row r="1650" ht="15.75" customHeight="1">
      <c r="A1650" s="1">
        <v>1648.0</v>
      </c>
      <c r="B1650" s="3">
        <v>0.0</v>
      </c>
      <c r="C1650" s="3">
        <v>0.0</v>
      </c>
      <c r="D1650" s="3">
        <v>0.0</v>
      </c>
      <c r="E1650" s="3" t="s">
        <v>1653</v>
      </c>
      <c r="F1650" s="3" t="str">
        <f>IFERROR(__xludf.DUMMYFUNCTION("GOOGLETRANSLATE(E1650,""nl"",""en"")"),"The book should have about 300 pages instead of 414. It took a lot of perseverance to read it too. Luckily, at the end another exciting ontknoping.Het book is written somewhat aloof and coherence between the sections is sometimes really hard to find. The "&amp;"outcome is a tad contrived.")</f>
        <v>The book should have about 300 pages instead of 414. It took a lot of perseverance to read it too. Luckily, at the end another exciting ontknoping.Het book is written somewhat aloof and coherence between the sections is sometimes really hard to find. The outcome is a tad contrived.</v>
      </c>
    </row>
    <row r="1651" ht="15.75" customHeight="1">
      <c r="A1651" s="1">
        <v>1649.0</v>
      </c>
      <c r="B1651" s="3">
        <v>1.0</v>
      </c>
      <c r="C1651" s="3">
        <v>0.0</v>
      </c>
      <c r="D1651" s="3">
        <v>1.0</v>
      </c>
      <c r="E1651" s="3" t="s">
        <v>1654</v>
      </c>
      <c r="F1651" s="3" t="str">
        <f>IFERROR(__xludf.DUMMYFUNCTION("GOOGLETRANSLATE(E1651,""nl"",""en"")"),"Kelly Simmons lives near Philadelphia with her husband and children. She debuted with the intruder. During the writing Kelly Simmons liked to work at night on the intruder, making them the atmosphere could taste the dark nights for that as well as possibl"&amp;"e in her story to passen.Claire is mother of three children and a journalist by profession. Her husband Sam is far outside the door associated with business travel. Every night Claire alone spends in bed, she feels alone and frightened. She has panic atta"&amp;"cks and every sound they hear at home, she associates with a burglar. When Claire on a night is back home alone and her three daughters peaceful sleep, she wakes up from a sound. Claire checks the bedroom of her daughters and suddenly come face to face wi"&amp;"th a stranger, an intruder. The man holding her eldest daughter and it seems that he would kidnap her. Claire begs him to take her instead of her daughter. Before she knows she's in his car and he takes her to a place far away from her own home. The week "&amp;"in a hotel Claire follows it brings along with him. Her abductor takes good care of her. He gives her food, clean clothes, let her watch TV and gives her a newspaper occasionally. The fact is that they tied the entire week should bring and therefore can n"&amp;"ot escape. Or do not want to escape? In the wider area is not a man in sight and even the hotel staff shines by its absence. Talks between Claire and her abductor are personal and revealing facts from both Claire's past from his past. The business activit"&amp;"ies of Claire's husband Sam is not entirely rosy, as evidenced by the dialogue between the two. Why did this man to provide her family, the question that Claire is mainly engaged. Is it coincidence or play more? The intruder is typically a book for women."&amp;" Especially working mothers with young children will be able to empathize with Claire. Who is not in that category belongs will have more difficulty identificatie.Het story takes the reader to the tumultuous past of Claire, she has now closed. Her many fr"&amp;"iends and experiences of that time do they come across as a profligate woman who is always up for an adventure. However, in the present Claire is hesitant, uncertain and unobtrusive appearance. The thought of her children makes her a little shake and take"&amp;" action because they want them this worst nightmare of every mother ASAP eindigt.Het story has little power and is quite monotonous. This is not so much is because a large part of the story takes place in one room, but especially by the many repetitions. "&amp;"Kelly Simmons tries both thought of Claire as events further and further deepen the past. It does not have the desired result. The voltage drops away and Claire does not come to life. The only variation is the combination of the present and the past. More"&amp;"over, taking the story to the end unpredictable wending.Ondanks above substantive objections, Kelly Simmons kept writing style is worth a compliment. But only thus, do not thriller yet.")</f>
        <v>Kelly Simmons lives near Philadelphia with her husband and children. She debuted with the intruder. During the writing Kelly Simmons liked to work at night on the intruder, making them the atmosphere could taste the dark nights for that as well as possible in her story to passen.Claire is mother of three children and a journalist by profession. Her husband Sam is far outside the door associated with business travel. Every night Claire alone spends in bed, she feels alone and frightened. She has panic attacks and every sound they hear at home, she associates with a burglar. When Claire on a night is back home alone and her three daughters peaceful sleep, she wakes up from a sound. Claire checks the bedroom of her daughters and suddenly come face to face with a stranger, an intruder. The man holding her eldest daughter and it seems that he would kidnap her. Claire begs him to take her instead of her daughter. Before she knows she's in his car and he takes her to a place far away from her own home. The week in a hotel Claire follows it brings along with him. Her abductor takes good care of her. He gives her food, clean clothes, let her watch TV and gives her a newspaper occasionally. The fact is that they tied the entire week should bring and therefore can not escape. Or do not want to escape? In the wider area is not a man in sight and even the hotel staff shines by its absence. Talks between Claire and her abductor are personal and revealing facts from both Claire's past from his past. The business activities of Claire's husband Sam is not entirely rosy, as evidenced by the dialogue between the two. Why did this man to provide her family, the question that Claire is mainly engaged. Is it coincidence or play more? The intruder is typically a book for women. Especially working mothers with young children will be able to empathize with Claire. Who is not in that category belongs will have more difficulty identificatie.Het story takes the reader to the tumultuous past of Claire, she has now closed. Her many friends and experiences of that time do they come across as a profligate woman who is always up for an adventure. However, in the present Claire is hesitant, uncertain and unobtrusive appearance. The thought of her children makes her a little shake and take action because they want them this worst nightmare of every mother ASAP eindigt.Het story has little power and is quite monotonous. This is not so much is because a large part of the story takes place in one room, but especially by the many repetitions. Kelly Simmons tries both thought of Claire as events further and further deepen the past. It does not have the desired result. The voltage drops away and Claire does not come to life. The only variation is the combination of the present and the past. Moreover, taking the story to the end unpredictable wending.Ondanks above substantive objections, Kelly Simmons kept writing style is worth a compliment. But only thus, do not thriller yet.</v>
      </c>
    </row>
    <row r="1652" ht="15.75" customHeight="1">
      <c r="A1652" s="1">
        <v>1650.0</v>
      </c>
      <c r="B1652" s="3">
        <v>1.0</v>
      </c>
      <c r="C1652" s="3">
        <v>1.0</v>
      </c>
      <c r="D1652" s="3">
        <v>1.0</v>
      </c>
      <c r="E1652" s="3" t="s">
        <v>1655</v>
      </c>
      <c r="F1652" s="3" t="str">
        <f>IFERROR(__xludf.DUMMYFUNCTION("GOOGLETRANSLATE(E1652,""nl"",""en"")"),"A wonderful book to read. I could not put it down. A murder from long ago, the loss of a loved one and are personal problems Inspector Erlendur masterfully into a very exciting thriller forged. It's about a murder but, and that has been said here, that ac"&amp;"tually exists on the second plan. The description of communist East Germany from the years 50/60 I did speak a lot to the imagination. Sometimes frightening to that total control and unreliability of people you like your best friends beschouwt.Het is the "&amp;"first book I've read by Arnaldur Indridason and certainly more will volgen.Het book was for me a reason to do some to read more about IJsland.Een highly recommended this book and I give 5 stars.")</f>
        <v>A wonderful book to read. I could not put it down. A murder from long ago, the loss of a loved one and are personal problems Inspector Erlendur masterfully into a very exciting thriller forged. It's about a murder but, and that has been said here, that actually exists on the second plan. The description of communist East Germany from the years 50/60 I did speak a lot to the imagination. Sometimes frightening to that total control and unreliability of people you like your best friends beschouwt.Het is the first book I've read by Arnaldur Indridason and certainly more will volgen.Het book was for me a reason to do some to read more about IJsland.Een highly recommended this book and I give 5 stars.</v>
      </c>
    </row>
    <row r="1653" ht="15.75" customHeight="1">
      <c r="A1653" s="1">
        <v>1651.0</v>
      </c>
      <c r="B1653" s="3">
        <v>0.0</v>
      </c>
      <c r="C1653" s="3">
        <v>0.0</v>
      </c>
      <c r="D1653" s="3">
        <v>1.0</v>
      </c>
      <c r="E1653" s="3" t="s">
        <v>1656</v>
      </c>
      <c r="F1653" s="3" t="str">
        <f>IFERROR(__xludf.DUMMYFUNCTION("GOOGLETRANSLATE(E1653,""nl"",""en"")"),"I think this book less than his debut. The story is less exciting and perhaps predictive. By contrast, the characters are well written down and each character comes out nice dividends. To third book ....")</f>
        <v>I think this book less than his debut. The story is less exciting and perhaps predictive. By contrast, the characters are well written down and each character comes out nice dividends. To third book ....</v>
      </c>
    </row>
    <row r="1654" ht="15.75" customHeight="1">
      <c r="A1654" s="1">
        <v>1652.0</v>
      </c>
      <c r="B1654" s="3">
        <v>1.0</v>
      </c>
      <c r="C1654" s="3">
        <v>1.0</v>
      </c>
      <c r="D1654" s="3">
        <v>1.0</v>
      </c>
      <c r="E1654" s="3" t="s">
        <v>1657</v>
      </c>
      <c r="F1654" s="3" t="str">
        <f>IFERROR(__xludf.DUMMYFUNCTION("GOOGLETRANSLATE(E1654,""nl"",""en"")"),"What can this man write beautiful! From short sentences consisting of three words into phrases 5.6 lines beslaan.En subtle humor.Ga definitely read more of each.")</f>
        <v>What can this man write beautiful! From short sentences consisting of three words into phrases 5.6 lines beslaan.En subtle humor.Ga definitely read more of each.</v>
      </c>
    </row>
    <row r="1655" ht="15.75" customHeight="1">
      <c r="A1655" s="1">
        <v>1653.0</v>
      </c>
      <c r="B1655" s="3">
        <v>0.0</v>
      </c>
      <c r="C1655" s="3">
        <v>0.0</v>
      </c>
      <c r="D1655" s="3">
        <v>0.0</v>
      </c>
      <c r="E1655" s="3" t="s">
        <v>1658</v>
      </c>
      <c r="F1655" s="3" t="str">
        <f>IFERROR(__xludf.DUMMYFUNCTION("GOOGLETRANSLATE(E1655,""nl"",""en"")"),"The nameless protagonist Loser thinks on his 27th back to his life until then. What has he done, what he has achieved what he is in life? How the protagonist looks at life and how society is structured is a unique manier.Hij thinks back to his only seriou"&amp;"s relationship with a girl and how where it went wrong. He thinks about his time in prison. Christ and Marx, in his own words, his voorbeelden.De protagonist comes across as a narcissistic, psychopathic person with enormous tegenstrijdigheden.Alles happen"&amp;"s to him, people do it to him. The others are losers, the world is cruel and evil, and he does it well. While he knows that he is wrong, the protagonist downplays this error to show how smart he was on the way to pakken.Een example of the contradictions i"&amp;"s that he is trying to pull, but all off before impact somewhere begint.De distance between the character and the reader is too big in my opinion, especially the times when he was talking about capitalism. The times when his inner feelings to emerge, he f"&amp;"ound what dichterbij.Ik need no sympathy for a character, but I usually find somewhere understand someone that I now honestly do not. That made it difficult for me to read.")</f>
        <v>The nameless protagonist Loser thinks on his 27th back to his life until then. What has he done, what he has achieved what he is in life? How the protagonist looks at life and how society is structured is a unique manier.Hij thinks back to his only serious relationship with a girl and how where it went wrong. He thinks about his time in prison. Christ and Marx, in his own words, his voorbeelden.De protagonist comes across as a narcissistic, psychopathic person with enormous tegenstrijdigheden.Alles happens to him, people do it to him. The others are losers, the world is cruel and evil, and he does it well. While he knows that he is wrong, the protagonist downplays this error to show how smart he was on the way to pakken.Een example of the contradictions is that he is trying to pull, but all off before impact somewhere begint.De distance between the character and the reader is too big in my opinion, especially the times when he was talking about capitalism. The times when his inner feelings to emerge, he found what dichterbij.Ik need no sympathy for a character, but I usually find somewhere understand someone that I now honestly do not. That made it difficult for me to read.</v>
      </c>
    </row>
    <row r="1656" ht="15.75" customHeight="1">
      <c r="A1656" s="1">
        <v>1654.0</v>
      </c>
      <c r="B1656" s="3">
        <v>1.0</v>
      </c>
      <c r="C1656" s="3">
        <v>1.0</v>
      </c>
      <c r="D1656" s="3">
        <v>1.0</v>
      </c>
      <c r="E1656" s="3" t="s">
        <v>1659</v>
      </c>
      <c r="F1656" s="3" t="str">
        <f>IFERROR(__xludf.DUMMYFUNCTION("GOOGLETRANSLATE(E1656,""nl"",""en"")"),"What are Fit for Life, Montignac, sherry diet, mindfulness, the mat, The art of possibillity, the hormone factor, skin book, The Hungry Brain, paleo diet and Bikini Challenge in common? They are all (and more!) Described in an entertaining way by writer a"&amp;"nd expert experience Marjolijn de Cocq. Lovely to see how they, too, struggelt with her weight and fitness and all diets and fads engages to join the rat race of the beauty ideal (slim!).")</f>
        <v>What are Fit for Life, Montignac, sherry diet, mindfulness, the mat, The art of possibillity, the hormone factor, skin book, The Hungry Brain, paleo diet and Bikini Challenge in common? They are all (and more!) Described in an entertaining way by writer and expert experience Marjolijn de Cocq. Lovely to see how they, too, struggelt with her weight and fitness and all diets and fads engages to join the rat race of the beauty ideal (slim!).</v>
      </c>
    </row>
    <row r="1657" ht="15.75" customHeight="1">
      <c r="A1657" s="1">
        <v>1655.0</v>
      </c>
      <c r="B1657" s="3">
        <v>1.0</v>
      </c>
      <c r="C1657" s="3">
        <v>1.0</v>
      </c>
      <c r="D1657" s="3">
        <v>1.0</v>
      </c>
      <c r="E1657" s="3" t="s">
        <v>1660</v>
      </c>
      <c r="F1657" s="3" t="str">
        <f>IFERROR(__xludf.DUMMYFUNCTION("GOOGLETRANSLATE(E1657,""nl"",""en"")"),"This is the story of Marina Sabatier. The story is written in the form of short interviews with spectators from the abuse of this young child. While reading, I thought every now and then that I was missing too much emotion. Now I find out I correct that t"&amp;"he indictment will be much stronger. The spectators had repressed emotions (the dreams refer to it as me). Adults, protect prefer parents, children need. Systems, institutions and procedures can not obviously replace the responsibility you have as a human"&amp;" being. This seems justifiable indictment Alexandre Seurat transferring in this novella. What a horrible gripping story. Because Seurat girl called Diana we are also printed on the fact that this story is only one of many. I give the book four stars becau"&amp;"se I think the shape and structure contribute to the word can not apply powerless in similar situations. Decisiveness is in place.")</f>
        <v>This is the story of Marina Sabatier. The story is written in the form of short interviews with spectators from the abuse of this young child. While reading, I thought every now and then that I was missing too much emotion. Now I find out I correct that the indictment will be much stronger. The spectators had repressed emotions (the dreams refer to it as me). Adults, protect prefer parents, children need. Systems, institutions and procedures can not obviously replace the responsibility you have as a human being. This seems justifiable indictment Alexandre Seurat transferring in this novella. What a horrible gripping story. Because Seurat girl called Diana we are also printed on the fact that this story is only one of many. I give the book four stars because I think the shape and structure contribute to the word can not apply powerless in similar situations. Decisiveness is in place.</v>
      </c>
    </row>
    <row r="1658" ht="15.75" customHeight="1">
      <c r="A1658" s="1">
        <v>1656.0</v>
      </c>
      <c r="B1658" s="3">
        <v>1.0</v>
      </c>
      <c r="C1658" s="3">
        <v>1.0</v>
      </c>
      <c r="D1658" s="3">
        <v>1.0</v>
      </c>
      <c r="E1658" s="3" t="s">
        <v>1661</v>
      </c>
      <c r="F1658" s="3" t="str">
        <f>IFERROR(__xludf.DUMMYFUNCTION("GOOGLETRANSLATE(E1658,""nl"",""en"")"),"Winman has written a touching story about a man and woman know each other, about two friends who went out together. Then change things, as happens in everyday life. Lives change, people grow, people die, diseases that may not be mentioned. ""The Blikman i"&amp;"s a great recognition, the time when there was no internet. They call it a good time, but was that really the case? Ellis is the one in ""The Blikman"" the protagonist. He is not easy and has had much of his choosing. Piece by piece unravels its history. "&amp;"Winman has the ability to Ellis and the people in ""The Blikman 'flesh and blood to make. She has a simple writing style, but they're effective. Winman is the response of ordinary words, which is the strength of her writing. Making something out of nothin"&amp;"g, creating something quite ordinary something wonderful, pure poetry. But humor is her like a glove geschreven.'De Blikman 'by Sarah Winman is a beautifully written novel and is an absolute must. In addition, ""The Blikman 'an ode to look. Please read """&amp;"The Blikman 'and you know what I mean.")</f>
        <v>Winman has written a touching story about a man and woman know each other, about two friends who went out together. Then change things, as happens in everyday life. Lives change, people grow, people die, diseases that may not be mentioned. "The Blikman is a great recognition, the time when there was no internet. They call it a good time, but was that really the case? Ellis is the one in "The Blikman" the protagonist. He is not easy and has had much of his choosing. Piece by piece unravels its history. Winman has the ability to Ellis and the people in "The Blikman 'flesh and blood to make. She has a simple writing style, but they're effective. Winman is the response of ordinary words, which is the strength of her writing. Making something out of nothing, creating something quite ordinary something wonderful, pure poetry. But humor is her like a glove geschreven.'De Blikman 'by Sarah Winman is a beautifully written novel and is an absolute must. In addition, "The Blikman 'an ode to look. Please read "The Blikman 'and you know what I mean.</v>
      </c>
    </row>
    <row r="1659" ht="15.75" customHeight="1">
      <c r="A1659" s="1">
        <v>1657.0</v>
      </c>
      <c r="B1659" s="3">
        <v>0.0</v>
      </c>
      <c r="C1659" s="3">
        <v>0.0</v>
      </c>
      <c r="D1659" s="3">
        <v>0.0</v>
      </c>
      <c r="E1659" s="3" t="s">
        <v>1662</v>
      </c>
      <c r="F1659" s="3" t="str">
        <f>IFERROR(__xludf.DUMMYFUNCTION("GOOGLETRANSLATE(E1659,""nl"",""en"")"),"Strange that still quite a lot of people this is a good book. I read it only recently (Leve ebooks) but found it after an exciting start still duller and duller. If it had thinner was half what it could be, now the real struggle was to get to the end.")</f>
        <v>Strange that still quite a lot of people this is a good book. I read it only recently (Leve ebooks) but found it after an exciting start still duller and duller. If it had thinner was half what it could be, now the real struggle was to get to the end.</v>
      </c>
    </row>
    <row r="1660" ht="15.75" customHeight="1">
      <c r="A1660" s="1">
        <v>1658.0</v>
      </c>
      <c r="B1660" s="3">
        <v>1.0</v>
      </c>
      <c r="C1660" s="3">
        <v>1.0</v>
      </c>
      <c r="D1660" s="3">
        <v>1.0</v>
      </c>
      <c r="E1660" s="3" t="s">
        <v>1663</v>
      </c>
      <c r="F1660" s="3" t="str">
        <f>IFERROR(__xludf.DUMMYFUNCTION("GOOGLETRANSLATE(E1660,""nl"",""en"")"),"Explanation of early trauma in psychiatry. Nicely written the considerations why the difficulties and personal experience")</f>
        <v>Explanation of early trauma in psychiatry. Nicely written the considerations why the difficulties and personal experience</v>
      </c>
    </row>
    <row r="1661" ht="15.75" customHeight="1">
      <c r="A1661" s="1">
        <v>1659.0</v>
      </c>
      <c r="B1661" s="3">
        <v>0.0</v>
      </c>
      <c r="C1661" s="3">
        <v>0.0</v>
      </c>
      <c r="D1661" s="3">
        <v>0.0</v>
      </c>
      <c r="E1661" s="3" t="s">
        <v>1664</v>
      </c>
      <c r="F1661" s="3" t="str">
        <f>IFERROR(__xludf.DUMMYFUNCTION("GOOGLETRANSLATE(E1661,""nl"",""en"")"),"I found the book disappointing. During the first half of the book hope you remember that ""it"" is, but there is nothing really good on the book. Very mediocre so, sorry ...")</f>
        <v>I found the book disappointing. During the first half of the book hope you remember that "it" is, but there is nothing really good on the book. Very mediocre so, sorry ...</v>
      </c>
    </row>
    <row r="1662" ht="15.75" customHeight="1">
      <c r="A1662" s="1">
        <v>1660.0</v>
      </c>
      <c r="B1662" s="3">
        <v>0.0</v>
      </c>
      <c r="C1662" s="3">
        <v>0.0</v>
      </c>
      <c r="D1662" s="3">
        <v>0.0</v>
      </c>
      <c r="E1662" s="3" t="s">
        <v>1665</v>
      </c>
      <c r="F1662" s="3" t="str">
        <f>IFERROR(__xludf.DUMMYFUNCTION("GOOGLETRANSLATE(E1662,""nl"",""en"")"),"Long ago I read a book that was as confusing to read. And at the end you do not feel that all the pieces fall into place, but maybe I'm not smart enough for this kind of book. It is all figured out something too me, both in style and form, and then starts"&amp;" something quickly to itch me. I have read the book because I wanted to give a chance Krauss, but I was disappointed. Big problem for me is that the story is told from as many as four (!) Views / characters. Many good books show just the best from one cha"&amp;"racter to tell the tale; in this way is typically the greatest identification by the reader.")</f>
        <v>Long ago I read a book that was as confusing to read. And at the end you do not feel that all the pieces fall into place, but maybe I'm not smart enough for this kind of book. It is all figured out something too me, both in style and form, and then starts something quickly to itch me. I have read the book because I wanted to give a chance Krauss, but I was disappointed. Big problem for me is that the story is told from as many as four (!) Views / characters. Many good books show just the best from one character to tell the tale; in this way is typically the greatest identification by the reader.</v>
      </c>
    </row>
    <row r="1663" ht="15.75" customHeight="1">
      <c r="A1663" s="1">
        <v>1661.0</v>
      </c>
      <c r="B1663" s="3">
        <v>1.0</v>
      </c>
      <c r="C1663" s="3">
        <v>1.0</v>
      </c>
      <c r="D1663" s="3">
        <v>1.0</v>
      </c>
      <c r="E1663" s="3" t="s">
        <v>1666</v>
      </c>
      <c r="F1663" s="3" t="str">
        <f>IFERROR(__xludf.DUMMYFUNCTION("GOOGLETRANSLATE(E1663,""nl"",""en"")"),"Nora is a very normal girl with an ordinary (but maybe crazy) best friend Vee. During the biology teacher decides to change partners. Nora should not sit next to her best friend, but gets a new partner. This patch. Patch is a fallen angel. It is dangerous"&amp;" for anyone Nora Nora and therefore it warns. Nora, however, feel a certain attraction for Patch and she thinks he for her voelt.Tegelijk with the arrival of Patch there are also strange things in Nora's life. They see things happen, there really are not."&amp;" So she makes that they fall out of a roller coaster, because ultimately proved not so, or that she finds her room completely upside down while a second later, nothing's wrong. These things give Nora a strange feeling, who is responsible for this? And how"&amp;" is this possible? Patch has something to do with it? Whether it's the new guy Eliot? When Nora gets the feeling that they are being stalked and her best friend Vee is attacked because Nora's clothes wearing as diversion Nora'm sure there's something hand"&amp;".Man, what am I love this book! I really read a great book to. Hush Hush is all thrills, suspense, magic, passion and deceit: fantastic! I read it in one sitting, and I really need as soon as possible in the next section! Many people were excited about th"&amp;"is book and I give them identical. Yet there are people who have made certain comments on this book. With some caveats, I agree, as Nora is labeled as naive. This it is also called. If you look at what the situation is, there is a dangerous guy, she is st"&amp;"alked, she sees things that are not there and everyone warns to take her away from that dangerous guy what do you do? Simply, nice draw to the boy and put your life in his hands, thus Nora.Ook is said that this book is full of stereotypical characters. No"&amp;"ra as the person hates a slender blonde cheerleader, the protagonist is a naive girl and a bad boy in the game. Yes, this might be so. Does this right that it is a bad book? I think that precisely address this stereotype characters. You know a bit of what"&amp;" you can expect and therefore you may be completely lost in the book. I find this much finer than that you must first get used to the characters and their own need them.It is understandable that some people better look at a book like that is a certain str"&amp;"ange remarks, or that the main character and the bad boy should not be together, but it does come. But I just think: you read fiction. There are things which might not be. Or things you would never like to tackle in real life (if they already exist). But "&amp;"that's just the beauty of fiction, push your limits and simply enjoy a beautiful story. No book is great if you are going it completely uitpluizen.Hush Hush is simply amazing and I would surely recommend the series to read! I give the book a 9. I'm just s"&amp;"uper happy, because it's right up my alley I constantly wanted to read through and I was left with a feeling super!")</f>
        <v>Nora is a very normal girl with an ordinary (but maybe crazy) best friend Vee. During the biology teacher decides to change partners. Nora should not sit next to her best friend, but gets a new partner. This patch. Patch is a fallen angel. It is dangerous for anyone Nora Nora and therefore it warns. Nora, however, feel a certain attraction for Patch and she thinks he for her voelt.Tegelijk with the arrival of Patch there are also strange things in Nora's life. They see things happen, there really are not. So she makes that they fall out of a roller coaster, because ultimately proved not so, or that she finds her room completely upside down while a second later, nothing's wrong. These things give Nora a strange feeling, who is responsible for this? And how is this possible? Patch has something to do with it? Whether it's the new guy Eliot? When Nora gets the feeling that they are being stalked and her best friend Vee is attacked because Nora's clothes wearing as diversion Nora'm sure there's something hand.Man, what am I love this book! I really read a great book to. Hush Hush is all thrills, suspense, magic, passion and deceit: fantastic! I read it in one sitting, and I really need as soon as possible in the next section! Many people were excited about this book and I give them identical. Yet there are people who have made certain comments on this book. With some caveats, I agree, as Nora is labeled as naive. This it is also called. If you look at what the situation is, there is a dangerous guy, she is stalked, she sees things that are not there and everyone warns to take her away from that dangerous guy what do you do? Simply, nice draw to the boy and put your life in his hands, thus Nora.Ook is said that this book is full of stereotypical characters. Nora as the person hates a slender blonde cheerleader, the protagonist is a naive girl and a bad boy in the game. Yes, this might be so. Does this right that it is a bad book? I think that precisely address this stereotype characters. You know a bit of what you can expect and therefore you may be completely lost in the book. I find this much finer than that you must first get used to the characters and their own need them.It is understandable that some people better look at a book like that is a certain strange remarks, or that the main character and the bad boy should not be together, but it does come. But I just think: you read fiction. There are things which might not be. Or things you would never like to tackle in real life (if they already exist). But that's just the beauty of fiction, push your limits and simply enjoy a beautiful story. No book is great if you are going it completely uitpluizen.Hush Hush is simply amazing and I would surely recommend the series to read! I give the book a 9. I'm just super happy, because it's right up my alley I constantly wanted to read through and I was left with a feeling super!</v>
      </c>
    </row>
    <row r="1664" ht="15.75" customHeight="1">
      <c r="A1664" s="1">
        <v>1662.0</v>
      </c>
      <c r="B1664" s="3">
        <v>0.0</v>
      </c>
      <c r="C1664" s="3">
        <v>0.0</v>
      </c>
      <c r="D1664" s="3">
        <v>0.0</v>
      </c>
      <c r="E1664" s="3" t="s">
        <v>1667</v>
      </c>
      <c r="F1664" s="3" t="str">
        <f>IFERROR(__xludf.DUMMYFUNCTION("GOOGLETRANSLATE(E1664,""nl"",""en"")"),"I expected that would make this story more emphasis on the death of Antonie Kamerling and its aftermath. It seems rather that Isa Hoes the wikipedia pages has sought an Antonie herself, then decided ""something about Isa, a piece about Antonie, a piece ab"&amp;"out Isa etc."" and since then (almost boring) story written around it. It adds some depth at the beginning, to see where they met and how busy they were both. This does not have to page 150 by gaan.Spoiler: Match on page 197 of the 213 Antonie commits sui"&amp;"cide. Maybe read the first chapter and the last pair. The rest is more of the same and I have it with difficulty to work through.")</f>
        <v>I expected that would make this story more emphasis on the death of Antonie Kamerling and its aftermath. It seems rather that Isa Hoes the wikipedia pages has sought an Antonie herself, then decided "something about Isa, a piece about Antonie, a piece about Isa etc." and since then (almost boring) story written around it. It adds some depth at the beginning, to see where they met and how busy they were both. This does not have to page 150 by gaan.Spoiler: Match on page 197 of the 213 Antonie commits suicide. Maybe read the first chapter and the last pair. The rest is more of the same and I have it with difficulty to work through.</v>
      </c>
    </row>
    <row r="1665" ht="15.75" customHeight="1">
      <c r="A1665" s="1">
        <v>1663.0</v>
      </c>
      <c r="B1665" s="3">
        <v>0.0</v>
      </c>
      <c r="C1665" s="3">
        <v>0.0</v>
      </c>
      <c r="D1665" s="3">
        <v>0.0</v>
      </c>
      <c r="E1665" s="3" t="s">
        <v>1668</v>
      </c>
      <c r="F1665" s="3" t="str">
        <f>IFERROR(__xludf.DUMMYFUNCTION("GOOGLETRANSLATE(E1665,""nl"",""en"")"),"For strange events there is almost always a plausible explanation. Jack Lance, also known as the Dutch Stephen King, let not this data untouched. His books are also characterized by their supernatural character with surprising consequences. Lance oeuvre i"&amp;"s diverse; exciting novels and short stories to stories with a true trilogy. Sharp recently Judge released. This collection has ten fictional stories which all fall under the heading of suspense .Verhalenbundels are hardly ever out only quality or less go"&amp;"od stories. The decisive factor is the ratio of these two. Precisely at this point goes to Sharp Right in the fog. Among the ten stories are strictly watched four advisories, namely: ""Kirk's best friend,"" Lost Death ',' Susie's secret 'and' late deliver"&amp;"y '. The latter is probably the most inventive and a delicious shut-off valve of the beam. Yet a handful of stories opposite projecting out from the crowd with their heads. Precisely 'Sharp Right, ""the story to which the beam is named, requires too much "&amp;"from the imagination of the reader. The author forgets that even at night constantly cars driving on motorways. The invisible enemy off the speeders, so would never unseen can go ahead. The plot of ""The Mystery of Albyn House,"" the story which opens the"&amp;" collection, deserves no originality. This is the end to voorspelbaar.Tegenstrijdig the endings ranging from an acceptable waking from a coma or hypnosis to the famous spirit that suddenly everything and everybody knows chase. It therefore seems as if som"&amp;"e stories undergo at the end of their simplistic punch. Sin because Lance'm going with exquisite tension bows and eerie backdrops to. He performs the dull Dutch motorway to a horror track to transform and make a simple hotel or uninteresting council hangs"&amp;" a mystical place where mischief in the air. The author provides further variation situate by some stories beyond our national borders, for example in the rugged Scotland or VS.Wat also striking about the collection is that Lance not much experimenting in"&amp;" terms of narrative perspective. Only one story has a first-person, but there is much in this choice not to merken.Scherprechter is a bundle of varying levels. Twelve in a dozen stories up some rough diamonds. Beyond perfect reading for a rainy afternoon "&amp;"it does not.")</f>
        <v>For strange events there is almost always a plausible explanation. Jack Lance, also known as the Dutch Stephen King, let not this data untouched. His books are also characterized by their supernatural character with surprising consequences. Lance oeuvre is diverse; exciting novels and short stories to stories with a true trilogy. Sharp recently Judge released. This collection has ten fictional stories which all fall under the heading of suspense .Verhalenbundels are hardly ever out only quality or less good stories. The decisive factor is the ratio of these two. Precisely at this point goes to Sharp Right in the fog. Among the ten stories are strictly watched four advisories, namely: "Kirk's best friend," Lost Death ',' Susie's secret 'and' late delivery '. The latter is probably the most inventive and a delicious shut-off valve of the beam. Yet a handful of stories opposite projecting out from the crowd with their heads. Precisely 'Sharp Right, "the story to which the beam is named, requires too much from the imagination of the reader. The author forgets that even at night constantly cars driving on motorways. The invisible enemy off the speeders, so would never unseen can go ahead. The plot of "The Mystery of Albyn House," the story which opens the collection, deserves no originality. This is the end to voorspelbaar.Tegenstrijdig the endings ranging from an acceptable waking from a coma or hypnosis to the famous spirit that suddenly everything and everybody knows chase. It therefore seems as if some stories undergo at the end of their simplistic punch. Sin because Lance'm going with exquisite tension bows and eerie backdrops to. He performs the dull Dutch motorway to a horror track to transform and make a simple hotel or uninteresting council hangs a mystical place where mischief in the air. The author provides further variation situate by some stories beyond our national borders, for example in the rugged Scotland or VS.Wat also striking about the collection is that Lance not much experimenting in terms of narrative perspective. Only one story has a first-person, but there is much in this choice not to merken.Scherprechter is a bundle of varying levels. Twelve in a dozen stories up some rough diamonds. Beyond perfect reading for a rainy afternoon it does not.</v>
      </c>
    </row>
    <row r="1666" ht="15.75" customHeight="1">
      <c r="A1666" s="1">
        <v>1664.0</v>
      </c>
      <c r="B1666" s="3">
        <v>1.0</v>
      </c>
      <c r="C1666" s="3">
        <v>1.0</v>
      </c>
      <c r="D1666" s="3">
        <v>1.0</v>
      </c>
      <c r="E1666" s="3" t="s">
        <v>1669</v>
      </c>
      <c r="F1666" s="3" t="str">
        <f>IFERROR(__xludf.DUMMYFUNCTION("GOOGLETRANSLATE(E1666,""nl"",""en"")"),"More say is not necessary, all books are good Hjort Rosenfeldt, stoneware but this is definitely the beste.Vraag do wonder whether they go with the figures, the end is rather confusing in that area")</f>
        <v>More say is not necessary, all books are good Hjort Rosenfeldt, stoneware but this is definitely the beste.Vraag do wonder whether they go with the figures, the end is rather confusing in that area</v>
      </c>
    </row>
    <row r="1667" ht="15.75" customHeight="1">
      <c r="A1667" s="1">
        <v>1665.0</v>
      </c>
      <c r="B1667" s="3">
        <v>0.0</v>
      </c>
      <c r="C1667" s="3">
        <v>0.0</v>
      </c>
      <c r="D1667" s="3">
        <v>0.0</v>
      </c>
      <c r="E1667" s="3" t="s">
        <v>1670</v>
      </c>
      <c r="F1667" s="3" t="str">
        <f>IFERROR(__xludf.DUMMYFUNCTION("GOOGLETRANSLATE(E1667,""nl"",""en"")"),"Yeah actually I don 't even goed.Erg not so excited, I'm not talking about the book. Shame as the other books Verhoef I found it quite nice to read. But in some way this story could not feel so raken.De compared with the books of Michael Berg Esther Verho"&amp;"ef still lose me.")</f>
        <v>Yeah actually I don 't even goed.Erg not so excited, I'm not talking about the book. Shame as the other books Verhoef I found it quite nice to read. But in some way this story could not feel so raken.De compared with the books of Michael Berg Esther Verhoef still lose me.</v>
      </c>
    </row>
    <row r="1668" ht="15.75" customHeight="1">
      <c r="A1668" s="1">
        <v>1666.0</v>
      </c>
      <c r="B1668" s="3">
        <v>0.0</v>
      </c>
      <c r="C1668" s="3">
        <v>0.0</v>
      </c>
      <c r="D1668" s="3">
        <v>1.0</v>
      </c>
      <c r="E1668" s="3" t="s">
        <v>1671</v>
      </c>
      <c r="F1668" s="3" t="str">
        <f>IFERROR(__xludf.DUMMYFUNCTION("GOOGLETRANSLATE(E1668,""nl"",""en"")"),"A parody in verse form, first appeared in AMC Magazine.Frank of Pamelen, Driek van Wissen, Kees Torn and Ivo de Wijs take alternately a fresh account for which they take over the baton from one another in that the penultimate line formerly the first for t"&amp;"he next is.Niet very special. Truly a quickie for Hrc2016.")</f>
        <v>A parody in verse form, first appeared in AMC Magazine.Frank of Pamelen, Driek van Wissen, Kees Torn and Ivo de Wijs take alternately a fresh account for which they take over the baton from one another in that the penultimate line formerly the first for the next is.Niet very special. Truly a quickie for Hrc2016.</v>
      </c>
    </row>
    <row r="1669" ht="15.75" customHeight="1">
      <c r="A1669" s="1">
        <v>1667.0</v>
      </c>
      <c r="B1669" s="3">
        <v>0.0</v>
      </c>
      <c r="C1669" s="3">
        <v>0.0</v>
      </c>
      <c r="D1669" s="3">
        <v>0.0</v>
      </c>
      <c r="E1669" s="3" t="s">
        <v>1672</v>
      </c>
      <c r="F1669" s="3" t="str">
        <f>IFERROR(__xludf.DUMMYFUNCTION("GOOGLETRANSLATE(E1669,""nl"",""en"")"),"Louis' parents want to be as cool as him. They ask him for tips. He teaches them all slang but does not realize that they also actually use ... STREETS! If Louis after the school is picked up by his father, he blankly startled; his father dressed as a rap"&amp;"per! And a step further, he speaks also to do it in slang to his classmates. For of course you rot to be ashamed! In addition, Louis is a prankster and participates in a talent show. His best friend Maddy helps put him in each of his performances. Would a"&amp;" story about his parents can reverse the situation again? The story in diary form, through the eyes of Louis. The thrust of the book is that it's a funny story, with Louis as a prankster. I had high hopes for this book, because he quite highly regarded. I"&amp;" expected that I would find it hilarious, but sadly that was not the reality. I found it quite disappointing! The story was okay, do not get me wrong, but I missed the humor. Or maybe it just was not my kind of humor, which can of course too.The may be du"&amp;"e to the fact that it has been translated into Dutch. British humor is a separate kind of humor, which I think generally hilarious. All in all I liked the story a little flat and not for me came leven.Voor me it was all a little too typical to find it fun"&amp;"ny")</f>
        <v>Louis' parents want to be as cool as him. They ask him for tips. He teaches them all slang but does not realize that they also actually use ... STREETS! If Louis after the school is picked up by his father, he blankly startled; his father dressed as a rapper! And a step further, he speaks also to do it in slang to his classmates. For of course you rot to be ashamed! In addition, Louis is a prankster and participates in a talent show. His best friend Maddy helps put him in each of his performances. Would a story about his parents can reverse the situation again? The story in diary form, through the eyes of Louis. The thrust of the book is that it's a funny story, with Louis as a prankster. I had high hopes for this book, because he quite highly regarded. I expected that I would find it hilarious, but sadly that was not the reality. I found it quite disappointing! The story was okay, do not get me wrong, but I missed the humor. Or maybe it just was not my kind of humor, which can of course too.The may be due to the fact that it has been translated into Dutch. British humor is a separate kind of humor, which I think generally hilarious. All in all I liked the story a little flat and not for me came leven.Voor me it was all a little too typical to find it funny</v>
      </c>
    </row>
    <row r="1670" ht="15.75" customHeight="1">
      <c r="A1670" s="1">
        <v>1668.0</v>
      </c>
      <c r="B1670" s="3">
        <v>1.0</v>
      </c>
      <c r="C1670" s="3">
        <v>1.0</v>
      </c>
      <c r="D1670" s="3">
        <v>1.0</v>
      </c>
      <c r="E1670" s="3" t="s">
        <v>1673</v>
      </c>
      <c r="F1670" s="3" t="str">
        <f>IFERROR(__xludf.DUMMYFUNCTION("GOOGLETRANSLATE(E1670,""nl"",""en"")"),"The last dance for me was the boekentip January. Having read a lot of fun, I love books with two or more storylines. One is from the time of the second world war (Rose) and the current time (Jane and Leo)'re all brought together by choice and things she w"&amp;"anted in life with a wonderful ending. With all the thanks and epilogues to the last words enjoyed. A wonderful book which I recommend to read.")</f>
        <v>The last dance for me was the boekentip January. Having read a lot of fun, I love books with two or more storylines. One is from the time of the second world war (Rose) and the current time (Jane and Leo)'re all brought together by choice and things she wanted in life with a wonderful ending. With all the thanks and epilogues to the last words enjoyed. A wonderful book which I recommend to read.</v>
      </c>
    </row>
    <row r="1671" ht="15.75" customHeight="1">
      <c r="A1671" s="1">
        <v>1669.0</v>
      </c>
      <c r="B1671" s="3">
        <v>1.0</v>
      </c>
      <c r="C1671" s="3">
        <v>1.0</v>
      </c>
      <c r="D1671" s="3">
        <v>1.0</v>
      </c>
      <c r="E1671" s="3" t="s">
        <v>1674</v>
      </c>
      <c r="F1671" s="3" t="str">
        <f>IFERROR(__xludf.DUMMYFUNCTION("GOOGLETRANSLATE(E1671,""nl"",""en"")"),"The book itself looks nice and sporty and invites sure to start reading because of the cheerful cover. This includes a beautiful illustration of Joke Eikenaar and shows the three main characters of the story. Breakpoint is suitable for children are fond o"&amp;"f sport over 10 years. However, our twins is 4.5 years but are certainly a nice story to listen to including younger sports fans it's a must. The story is about two best friends Mats and Stan both are very good at tennis. Both of them, they want them at t"&amp;"ennis camp, but this can only reach them by beating each other in the finals of the tennis tournament. Mats everything seems to have done well to his dog Jelle disappears and his dream seems shattered. Then something unexpected happens, Mats gets a call t"&amp;"hat he still allowed to tennis camp there and start their adventure. On the tennis camp happen suddenly the strangest things and the boys go to investigate. Breakpoint is a book that you almost can not put down because of the exciting things Mats Stan and"&amp;" experience. The book is highly recommended and is certainly a great gift idea, either to ask for themselves as a gift to someone to do. If you get the chance, I would definitely read it once (for).")</f>
        <v>The book itself looks nice and sporty and invites sure to start reading because of the cheerful cover. This includes a beautiful illustration of Joke Eikenaar and shows the three main characters of the story. Breakpoint is suitable for children are fond of sport over 10 years. However, our twins is 4.5 years but are certainly a nice story to listen to including younger sports fans it's a must. The story is about two best friends Mats and Stan both are very good at tennis. Both of them, they want them at tennis camp, but this can only reach them by beating each other in the finals of the tennis tournament. Mats everything seems to have done well to his dog Jelle disappears and his dream seems shattered. Then something unexpected happens, Mats gets a call that he still allowed to tennis camp there and start their adventure. On the tennis camp happen suddenly the strangest things and the boys go to investigate. Breakpoint is a book that you almost can not put down because of the exciting things Mats Stan and experience. The book is highly recommended and is certainly a great gift idea, either to ask for themselves as a gift to someone to do. If you get the chance, I would definitely read it once (for).</v>
      </c>
    </row>
    <row r="1672" ht="15.75" customHeight="1">
      <c r="A1672" s="1">
        <v>1670.0</v>
      </c>
      <c r="B1672" s="3">
        <v>0.0</v>
      </c>
      <c r="C1672" s="3">
        <v>1.0</v>
      </c>
      <c r="D1672" s="3">
        <v>1.0</v>
      </c>
      <c r="E1672" s="3" t="s">
        <v>1675</v>
      </c>
      <c r="F1672" s="3" t="str">
        <f>IFERROR(__xludf.DUMMYFUNCTION("GOOGLETRANSLATE(E1672,""nl"",""en"")"),"Peter Swan, a specialist in so-called hard-boiled genre, is the feeder rated 4 stars by the UN Detective &amp; Thriller guide, and rightly so! The forage Peter Swan breaks with his ... jn previously published thrillers for which ever was not chosen by named c"&amp;"ities. Immediately he made the switch to publishing house De Geus where the feed will appear for the first time in 2006. Feeder, the first crime novel by Jeff Meeks as main character, is praised described as humorous, realistic and hard. And hard is the s"&amp;"tory certainly, very tough; The book begins with a detailed description of brute force; two attackers had smashed sadistically by their victim, Jeff Meeks, literally a wooden plank gelijmd.Jeff Meeks is as 26-year-old criminal sought after in the commissi"&amp;"on of a robbery at a casino, a plainclothes detective skull. Not only he is wanted by the police, but also by the principal of the robbery, Baz Madden wrongly Jeff Meeks suspects there with half a million dollars have gone off to. Years Jeff Meeks keeps h"&amp;"idden in the Rocky Mountains, USA, after which he decides it is time to become Baz Madden a private lesson to learn, and he's going back to Denver where it all started. The feeding outlines a realistic how the environment in which gangster bosses rampant "&amp;"celebrating deaths galore and one typetje's been more criminal than andere.In rapidly sketched the life of the main character, Jeff Meeks. Straightforward, without an abundance of details. Like any criminal Meeks has experienced a poor youth, was orphaned"&amp;" at a young age, had the wrong friends, was dealing and the bargain once in love with a black girl named Elisha.Het hard violence is mitigated somewhat by the humorous trait Jeff Meeks. Within the first 12 pages you laugh are already well trained by vario"&amp;"us woordspelingen.Pas towards the end, the very bizarre selected book title clear. Feeder, 4 stars worthy of a 9 spot, has a happy continued received: Duivelsrug .Thanks Peter I enjoy your books Show!")</f>
        <v>Peter Swan, a specialist in so-called hard-boiled genre, is the feeder rated 4 stars by the UN Detective &amp; Thriller guide, and rightly so! The forage Peter Swan breaks with his ... jn previously published thrillers for which ever was not chosen by named cities. Immediately he made the switch to publishing house De Geus where the feed will appear for the first time in 2006. Feeder, the first crime novel by Jeff Meeks as main character, is praised described as humorous, realistic and hard. And hard is the story certainly, very tough; The book begins with a detailed description of brute force; two attackers had smashed sadistically by their victim, Jeff Meeks, literally a wooden plank gelijmd.Jeff Meeks is as 26-year-old criminal sought after in the commission of a robbery at a casino, a plainclothes detective skull. Not only he is wanted by the police, but also by the principal of the robbery, Baz Madden wrongly Jeff Meeks suspects there with half a million dollars have gone off to. Years Jeff Meeks keeps hidden in the Rocky Mountains, USA, after which he decides it is time to become Baz Madden a private lesson to learn, and he's going back to Denver where it all started. The feeding outlines a realistic how the environment in which gangster bosses rampant celebrating deaths galore and one typetje's been more criminal than andere.In rapidly sketched the life of the main character, Jeff Meeks. Straightforward, without an abundance of details. Like any criminal Meeks has experienced a poor youth, was orphaned at a young age, had the wrong friends, was dealing and the bargain once in love with a black girl named Elisha.Het hard violence is mitigated somewhat by the humorous trait Jeff Meeks. Within the first 12 pages you laugh are already well trained by various woordspelingen.Pas towards the end, the very bizarre selected book title clear. Feeder, 4 stars worthy of a 9 spot, has a happy continued received: Duivelsrug .Thanks Peter I enjoy your books Show!</v>
      </c>
    </row>
    <row r="1673" ht="15.75" customHeight="1">
      <c r="A1673" s="1">
        <v>1671.0</v>
      </c>
      <c r="B1673" s="3">
        <v>1.0</v>
      </c>
      <c r="C1673" s="3">
        <v>1.0</v>
      </c>
      <c r="D1673" s="3">
        <v>1.0</v>
      </c>
      <c r="E1673" s="3" t="s">
        <v>1676</v>
      </c>
      <c r="F1673" s="3" t="str">
        <f>IFERROR(__xludf.DUMMYFUNCTION("GOOGLETRANSLATE(E1673,""nl"",""en"")"),"The second book came out in the Netherlands by the Icelandic writer Indridason is a gem. Detective Erlendur also the main character in the last book Noorderveen, faced with the remains of a body that was found in a suburb of Reykjavik. It seems that the b"&amp;"ody has been buried here decades ago, so Erlendur and his colleagues also need to dig into the past. They interrogate people who lived near the scene of the crime. Several nasty stories are surfacing from the past, which partly told in the book from the p"&amp;"erspective of the family who lived in this place. Meanwhile lies Erlendurs daughter, Eva Lind, in a coma in the hospital. Her drug use and pregnancy have led to a near-fatal bleeding. Erlendur spend many hours talking through the bed of Eva Lind and so we"&amp;" are getting to know more about the personal history of Erlendur.Waarom this book is a gem? There can be traced to numerous reasons. First, there are several beautiful and exciting storylines together each worth very well and in the end come together beau"&amp;"tifully. The story about the history of the family that lived at the spot where the body was found is very beautiful built and very exciting. In the beginning you as a reader not that by which way it goes and you see many options for you. The present Brai"&amp;"d finally quite nice and of course with the past. Furthermore, the personal drama that is written about Erlendur outlined nicely without being too sentimental. Erlendur is more human and is a main character in which you are involved. And do not forget: th"&amp;"e book is very well written. Indridason has a short, almost static style but dares step outside the beaten paths through go in to detail about the environment for example. It makes Moordkuil a rich book. Finally, I would like to complement the publisher w"&amp;"ith the beautiful cover. And Crimezone is quoted on the back cover makes it even more beautiful naturally. In short: an exciting, very well written and interesting story. I want very soon many more translations of this gentleman, Indridason is a discovery"&amp;"!")</f>
        <v>The second book came out in the Netherlands by the Icelandic writer Indridason is a gem. Detective Erlendur also the main character in the last book Noorderveen, faced with the remains of a body that was found in a suburb of Reykjavik. It seems that the body has been buried here decades ago, so Erlendur and his colleagues also need to dig into the past. They interrogate people who lived near the scene of the crime. Several nasty stories are surfacing from the past, which partly told in the book from the perspective of the family who lived in this place. Meanwhile lies Erlendurs daughter, Eva Lind, in a coma in the hospital. Her drug use and pregnancy have led to a near-fatal bleeding. Erlendur spend many hours talking through the bed of Eva Lind and so we are getting to know more about the personal history of Erlendur.Waarom this book is a gem? There can be traced to numerous reasons. First, there are several beautiful and exciting storylines together each worth very well and in the end come together beautifully. The story about the history of the family that lived at the spot where the body was found is very beautiful built and very exciting. In the beginning you as a reader not that by which way it goes and you see many options for you. The present Braid finally quite nice and of course with the past. Furthermore, the personal drama that is written about Erlendur outlined nicely without being too sentimental. Erlendur is more human and is a main character in which you are involved. And do not forget: the book is very well written. Indridason has a short, almost static style but dares step outside the beaten paths through go in to detail about the environment for example. It makes Moordkuil a rich book. Finally, I would like to complement the publisher with the beautiful cover. And Crimezone is quoted on the back cover makes it even more beautiful naturally. In short: an exciting, very well written and interesting story. I want very soon many more translations of this gentleman, Indridason is a discovery!</v>
      </c>
    </row>
    <row r="1674" ht="15.75" customHeight="1">
      <c r="A1674" s="1">
        <v>1672.0</v>
      </c>
      <c r="B1674" s="3">
        <v>1.0</v>
      </c>
      <c r="C1674" s="3">
        <v>1.0</v>
      </c>
      <c r="D1674" s="3">
        <v>1.0</v>
      </c>
      <c r="E1674" s="3" t="s">
        <v>1677</v>
      </c>
      <c r="F1674" s="3" t="str">
        <f>IFERROR(__xludf.DUMMYFUNCTION("GOOGLETRANSLATE(E1674,""nl"",""en"")"),"An ancient olive tree and watch the world opinion about everything he sees. Particularly hit him fate of two people: Maryam and her son Yeshua. The tree has witnessed brutal rape of Maryam and see how they are trying to process. She told about the angels "&amp;"speak to her and her son seems to do it. But is it so Maryam or give it up? The tree looks critically, but becomes more involved in history of Yeshua when he died is to be hooked his cross. He helps omarmen.Na death of Yeshua he Yeshua die begins to curse"&amp;" wood a special journey through time and 2,000 years of human history. First, a piece of wood, later painted to icon, makes several transformations, passing through the hands of several people had to affect history, making special events, and sees growth "&amp;"of religion of Yeshua. ""The cursed tree"" is so thin that you it can be read in two days, but it has so much meaning that reading once is not enough. You have to dig through to find all sections. It is a book that you do not easily let go. Very original,"&amp;" particularly in its shape and beautiful, rich language. It is a wonderful journey through time, where you special people and moments of history, religion and art tegenkomt.Religie plays a big role in the book. Author gives highly critical interpretation "&amp;"of religion, often an opening from initial idea and is an expression of power and persuasion at some moment of time.I think it is a special book, which would not appeal to everyone. Still, it caught me enormously in various ways and has become one of the "&amp;"favorites that I will definitely read more.")</f>
        <v>An ancient olive tree and watch the world opinion about everything he sees. Particularly hit him fate of two people: Maryam and her son Yeshua. The tree has witnessed brutal rape of Maryam and see how they are trying to process. She told about the angels speak to her and her son seems to do it. But is it so Maryam or give it up? The tree looks critically, but becomes more involved in history of Yeshua when he died is to be hooked his cross. He helps omarmen.Na death of Yeshua he Yeshua die begins to curse wood a special journey through time and 2,000 years of human history. First, a piece of wood, later painted to icon, makes several transformations, passing through the hands of several people had to affect history, making special events, and sees growth of religion of Yeshua. "The cursed tree" is so thin that you it can be read in two days, but it has so much meaning that reading once is not enough. You have to dig through to find all sections. It is a book that you do not easily let go. Very original, particularly in its shape and beautiful, rich language. It is a wonderful journey through time, where you special people and moments of history, religion and art tegenkomt.Religie plays a big role in the book. Author gives highly critical interpretation of religion, often an opening from initial idea and is an expression of power and persuasion at some moment of time.I think it is a special book, which would not appeal to everyone. Still, it caught me enormously in various ways and has become one of the favorites that I will definitely read more.</v>
      </c>
    </row>
    <row r="1675" ht="15.75" customHeight="1">
      <c r="A1675" s="1">
        <v>1673.0</v>
      </c>
      <c r="B1675" s="3">
        <v>0.0</v>
      </c>
      <c r="C1675" s="3">
        <v>0.0</v>
      </c>
      <c r="D1675" s="3">
        <v>0.0</v>
      </c>
      <c r="E1675" s="3" t="s">
        <v>1678</v>
      </c>
      <c r="F1675" s="3" t="str">
        <f>IFERROR(__xludf.DUMMYFUNCTION("GOOGLETRANSLATE(E1675,""nl"",""en"")"),"This was the first book I've read by John Grisham, and I must say that I am very disappointed ben.De back cover of the book promises so much ... During the full line there is a certain tension, but the last 20 pages are a true teleurstelling.Veel question"&amp;"s remain unanswered: Who is the spy what happens between him and Dale Will Bennie arrested were the police officers who arrived at his father or real cops What does the future ... in short:????? Faintly")</f>
        <v>This was the first book I've read by John Grisham, and I must say that I am very disappointed ben.De back cover of the book promises so much ... During the full line there is a certain tension, but the last 20 pages are a true teleurstelling.Veel questions remain unanswered: Who is the spy what happens between him and Dale Will Bennie arrested were the police officers who arrived at his father or real cops What does the future ... in short:????? Faintly</v>
      </c>
    </row>
    <row r="1676" ht="15.75" customHeight="1">
      <c r="A1676" s="1">
        <v>1674.0</v>
      </c>
      <c r="B1676" s="3">
        <v>0.0</v>
      </c>
      <c r="C1676" s="3">
        <v>0.0</v>
      </c>
      <c r="D1676" s="3">
        <v>0.0</v>
      </c>
      <c r="E1676" s="3" t="s">
        <v>1679</v>
      </c>
      <c r="F1676" s="3" t="str">
        <f>IFERROR(__xludf.DUMMYFUNCTION("GOOGLETRANSLATE(E1676,""nl"",""en"")"),"The tenth book of Meyer that I have read is heavy tegengevallen.Waar are many books easily with a fine Phoenix storyline is just hard to read. No moment the story was fun, making quick verslapt.In Phoenix attention revolves around two things that partly o"&amp;"verlap by suspicions. It focuses on the murder of several people with a shared past. In addition, a bank robber active by combination of circumstances, is also suspected of the homicides. After he Griessel will come out of rehab put on the case of the rob"&amp;"bery. Soon this onderzoek.Het progresses murder investigation is found momentum when an important clue. This still makes for an unexpected turn. However, it can not save more moderate book.")</f>
        <v>The tenth book of Meyer that I have read is heavy tegengevallen.Waar are many books easily with a fine Phoenix storyline is just hard to read. No moment the story was fun, making quick verslapt.In Phoenix attention revolves around two things that partly overlap by suspicions. It focuses on the murder of several people with a shared past. In addition, a bank robber active by combination of circumstances, is also suspected of the homicides. After he Griessel will come out of rehab put on the case of the robbery. Soon this onderzoek.Het progresses murder investigation is found momentum when an important clue. This still makes for an unexpected turn. However, it can not save more moderate book.</v>
      </c>
    </row>
    <row r="1677" ht="15.75" customHeight="1">
      <c r="A1677" s="1">
        <v>1675.0</v>
      </c>
      <c r="B1677" s="3">
        <v>0.0</v>
      </c>
      <c r="C1677" s="3">
        <v>0.0</v>
      </c>
      <c r="D1677" s="3">
        <v>0.0</v>
      </c>
      <c r="E1677" s="3" t="s">
        <v>1680</v>
      </c>
      <c r="F1677" s="3" t="str">
        <f>IFERROR(__xludf.DUMMYFUNCTION("GOOGLETRANSLATE(E1677,""nl"",""en"")"),"A junk is looking for care after being bitten by a dog that was left in a stolen car, he opened it with one of his countless multitudes that he possesses, he he spaart.Nadat an old friend, also a nurse strikes, they sink down in a cafe, the call is termin"&amp;"ated in a fight, then he stepped out into the demonstrations lands that took place at the inauguration of Beatrix 1980.Ik do not know what to think right here, okay written that, but I found it a very messy story, no pleasure from this book.")</f>
        <v>A junk is looking for care after being bitten by a dog that was left in a stolen car, he opened it with one of his countless multitudes that he possesses, he he spaart.Nadat an old friend, also a nurse strikes, they sink down in a cafe, the call is terminated in a fight, then he stepped out into the demonstrations lands that took place at the inauguration of Beatrix 1980.Ik do not know what to think right here, okay written that, but I found it a very messy story, no pleasure from this book.</v>
      </c>
    </row>
    <row r="1678" ht="15.75" customHeight="1">
      <c r="A1678" s="1">
        <v>1676.0</v>
      </c>
      <c r="B1678" s="3">
        <v>0.0</v>
      </c>
      <c r="C1678" s="3">
        <v>0.0</v>
      </c>
      <c r="D1678" s="3">
        <v>1.0</v>
      </c>
      <c r="E1678" s="3" t="s">
        <v>1681</v>
      </c>
      <c r="F1678" s="3" t="str">
        <f>IFERROR(__xludf.DUMMYFUNCTION("GOOGLETRANSLATE(E1678,""nl"",""en"")"),"Alexander McCall Smith scored high peaks with his series on The Best Ladies Detective Agency: four million sold copies and thirty-two English translations. Himself he seeks the explanation for this success in the high feel-good factor of his books. They h"&amp;"ave to have a positive outlook on the world and there seem readers today more than ever. In America, even a psychiatrist McCall Smith's book recommends as antidepressivum.Als reader I understand the feel-good factor very well. The cause of the warm person"&amp;"ality of Mma Ramotswe, the main character. These plump, excuse me, ""traditionally built"" lady, daughter of the late best veekenner Botswana, runs with her assistant Best Ladies Detectivebureau.In Good manners for pretty girls they have to lash several k"&amp;"ittens. A Congressman suspects his sister sure she poisons his brother in dribs and drabs. An organizer of the beauty contest just want honest candidates. A director of an orphanage does not know how a child who suddenly emerged from the wilderness. The f"&amp;"uture husband of Mma Ramotswe is depressed and let it work in his garage salad bowls. Mma Ramotswe tackles all act together one by one. Truths watch as cows thereby around the corner. Not everything gets resolved because there are things you can get bette"&amp;"r alone. We do not at all know the answer. And despite the crowds there is always time for a chat over a cup of rooibos tea. This is a heartwarming book boek.Maar hear it at home on the Crimezone Site? Because, as Ine reviewer also wrote in her review, it"&amp;" really is exciting and a plot barely exists. It is especially nice and it's also the odds that I give to this story: two stars. But this time very very positive. I'll get another McCall Smithje at home as a nest for a dip.")</f>
        <v>Alexander McCall Smith scored high peaks with his series on The Best Ladies Detective Agency: four million sold copies and thirty-two English translations. Himself he seeks the explanation for this success in the high feel-good factor of his books. They have to have a positive outlook on the world and there seem readers today more than ever. In America, even a psychiatrist McCall Smith's book recommends as antidepressivum.Als reader I understand the feel-good factor very well. The cause of the warm personality of Mma Ramotswe, the main character. These plump, excuse me, "traditionally built" lady, daughter of the late best veekenner Botswana, runs with her assistant Best Ladies Detectivebureau.In Good manners for pretty girls they have to lash several kittens. A Congressman suspects his sister sure she poisons his brother in dribs and drabs. An organizer of the beauty contest just want honest candidates. A director of an orphanage does not know how a child who suddenly emerged from the wilderness. The future husband of Mma Ramotswe is depressed and let it work in his garage salad bowls. Mma Ramotswe tackles all act together one by one. Truths watch as cows thereby around the corner. Not everything gets resolved because there are things you can get better alone. We do not at all know the answer. And despite the crowds there is always time for a chat over a cup of rooibos tea. This is a heartwarming book boek.Maar hear it at home on the Crimezone Site? Because, as Ine reviewer also wrote in her review, it really is exciting and a plot barely exists. It is especially nice and it's also the odds that I give to this story: two stars. But this time very very positive. I'll get another McCall Smithje at home as a nest for a dip.</v>
      </c>
    </row>
    <row r="1679" ht="15.75" customHeight="1">
      <c r="A1679" s="1">
        <v>1677.0</v>
      </c>
      <c r="B1679" s="3">
        <v>1.0</v>
      </c>
      <c r="C1679" s="3">
        <v>1.0</v>
      </c>
      <c r="D1679" s="3">
        <v>1.0</v>
      </c>
      <c r="E1679" s="3" t="s">
        <v>1682</v>
      </c>
      <c r="F1679" s="3" t="str">
        <f>IFERROR(__xludf.DUMMYFUNCTION("GOOGLETRANSLATE(E1679,""nl"",""en"")"),"Matthijs Kleyn, writer and television producer, has written this book with so much love for his son that the reader immersed in a warm bath wordt.Cesar of Matthijs and his girlfriend Bente.We the premature baby son following them from the beginning of the"&amp;" pregnancy. Early suspected by doctors during pregnancy or the baby is healthy. Many studies follow and expectant parents should together save over this period. The fears, uncertainties, denial, but also the joy clearly and with a fine sense of humor verw"&amp;"oord.Matthijs let the reader feel so very much love for his unborn baby and the mother of his child .... incredible. By contrast his own insecurity. He still does not understand why Bente are too beautiful girlfriend for him elected heeft.Enige after birt"&amp;"h shows that Cesar is blind in one eye. Matthijs and Bente were so in love with their Cesar that has them not opviel.Matthijs written this book with a huge loving document about the pregnancy and the first year of their son Cesar. The heat spatters the pa"&amp;"ges down. The heater may be a few degrees lower. Cesar warms you. In a word, stunning! Thanks to publisher Boekerij for whom I was reviewing this book.")</f>
        <v>Matthijs Kleyn, writer and television producer, has written this book with so much love for his son that the reader immersed in a warm bath wordt.Cesar of Matthijs and his girlfriend Bente.We the premature baby son following them from the beginning of the pregnancy. Early suspected by doctors during pregnancy or the baby is healthy. Many studies follow and expectant parents should together save over this period. The fears, uncertainties, denial, but also the joy clearly and with a fine sense of humor verwoord.Matthijs let the reader feel so very much love for his unborn baby and the mother of his child .... incredible. By contrast his own insecurity. He still does not understand why Bente are too beautiful girlfriend for him elected heeft.Enige after birth shows that Cesar is blind in one eye. Matthijs and Bente were so in love with their Cesar that has them not opviel.Matthijs written this book with a huge loving document about the pregnancy and the first year of their son Cesar. The heat spatters the pages down. The heater may be a few degrees lower. Cesar warms you. In a word, stunning! Thanks to publisher Boekerij for whom I was reviewing this book.</v>
      </c>
    </row>
    <row r="1680" ht="15.75" customHeight="1">
      <c r="A1680" s="1">
        <v>1678.0</v>
      </c>
      <c r="B1680" s="3">
        <v>0.0</v>
      </c>
      <c r="C1680" s="3">
        <v>0.0</v>
      </c>
      <c r="D1680" s="3">
        <v>0.0</v>
      </c>
      <c r="E1680" s="3" t="s">
        <v>1683</v>
      </c>
      <c r="F1680" s="3" t="str">
        <f>IFERROR(__xludf.DUMMYFUNCTION("GOOGLETRANSLATE(E1680,""nl"",""en"")"),"This book struck me very disappointing, I could not get into the story by the jump in time and many cited facts for me was' t thereby smoothly. In itself the theme: history through using horse pedigrees is quite original, but it has not gotten my book ...")</f>
        <v>This book struck me very disappointing, I could not get into the story by the jump in time and many cited facts for me was' t thereby smoothly. In itself the theme: history through using horse pedigrees is quite original, but it has not gotten my book ...</v>
      </c>
    </row>
    <row r="1681" ht="15.75" customHeight="1">
      <c r="A1681" s="1">
        <v>1679.0</v>
      </c>
      <c r="B1681" s="3">
        <v>1.0</v>
      </c>
      <c r="C1681" s="3">
        <v>1.0</v>
      </c>
      <c r="D1681" s="3">
        <v>1.0</v>
      </c>
      <c r="E1681" s="3" t="s">
        <v>1684</v>
      </c>
      <c r="F1681" s="3" t="str">
        <f>IFERROR(__xludf.DUMMYFUNCTION("GOOGLETRANSLATE(E1681,""nl"",""en"")"),"In the eighth describes life Haratischwili Nino (1983) the history of six generations of a Georgian family. The story started around 1900 and ended only in the 21st century. The novel opens with what ever the best prologue could ever be. These first pages"&amp;" include everything: poetry, suspense, humor and inviting promises. In the beginning it is difficult to different characters within the whole of the family place, but the chronological approach and keeping a pedigree, the pieces were finally all their pla"&amp;"ats.Wanneer twelve years Brilka draining from a hotel in Amsterdam should her aunt, Nitsa, her search and return to Georgia. Brilka's refusal to go home, Nitsa brings a wave of emotions triggered. A wave which threatens to drown unless they can find guida"&amp;"nce in their common history that starts with her grandfather, the chocolate maker and his daughter, Lidia, Meri, and Stasia Christine. Especially the last two giving the history define and leave their mark on the future of the next generations, ""Stasia's"&amp;" stories had always been something magical for me, they were fables and fairy tales from another world, what Alania were told facts , hard facts, very realistic and cruel. "" Nitsa seeking a middle ground between these two extremes and rewrites her family"&amp;" history through anecdotes they scattered gathers together, plus its own fantasies and broken dreams. Because the story can not be divorced from reality, she pays attention to actual history, the consequences of political ideas and social change. however,"&amp;" focuses on the relationships of her relatives, relationships that never seem to work, and all of which run on general ideologies and individual overtuigingen.Nino Haratischwili get this book a veritable tour de force out. She knows the history of Georgia"&amp;" of her hand and know which intertwine in an engaging way with the fictional lives of the family members. To get a complete picture to outline to her characters move widely and are affected by the various milestones in the history of Georgia and Russia. T"&amp;"his complexity has a major impact on the story: ""They were all too closely connected, whether they wanted to or not, they would never be able to detach from one another, never was in their story something definitive end, as long as they lived . After eac"&amp;"h putative end there were always other endings, twists and possibilities. "" The multitude of events will continually stress with it, but also implies that the author occasionally vergaloppeert. Attempts to every character and every relationship to create"&amp;" meaningful, too high turn seized. Dressings are sometimes too far-fetched or complex and shows the credibility of the story in the weg.Chocoladeliefhebbers will feast from the beginning of the book. It is from the outset secretive about the power of choc"&amp;"olate: ""You have to promise me, by all that is sacred, that you will keep this precious secret if your eyeball. This recipe never allowed to leave the family. Should never be used by a stranger. Never prepare it lightly for some merry feast. It should be"&amp;" something special, remain a rarity. "" Despite the tension that builds the author about the mysterious recipe, the promise is that chocolate will play as a character not fulfilled in this story. The chocolate beverage according to family recipe is cooked"&amp;", seems created the curse that it would rest to bandied upward magic as an explanation for the many twists of fate that defy family. Readers who do not tend to the mystical, but there will be difficult to bring gaan.Deze downsides fall, however, is nothin"&amp;"g compared to the wonderful writing style and reasoned structure of the book. Nino Haratischwili pulls out all the stops and manages to be both poetic and magical-realistic descriptions of her pen to transform, as dry representations of facts and deeds. T"&amp;"hese changes in style the continuity of reading not compromised, is a huge credit to the author, but also the translators who put together an admirable result. The eighth life (for Brilka) is a book that is written so rich and comprehensive that many read"&amp;"ers will find their taste. Do not be put off by the more than a thousand pages. The story takes you from the first page and let you after the last page crave more.")</f>
        <v>In the eighth describes life Haratischwili Nino (1983) the history of six generations of a Georgian family. The story started around 1900 and ended only in the 21st century. The novel opens with what ever the best prologue could ever be. These first pages include everything: poetry, suspense, humor and inviting promises. In the beginning it is difficult to different characters within the whole of the family place, but the chronological approach and keeping a pedigree, the pieces were finally all their plaats.Wanneer twelve years Brilka draining from a hotel in Amsterdam should her aunt, Nitsa, her search and return to Georgia. Brilka's refusal to go home, Nitsa brings a wave of emotions triggered. A wave which threatens to drown unless they can find guidance in their common history that starts with her grandfather, the chocolate maker and his daughter, Lidia, Meri, and Stasia Christine. Especially the last two giving the history define and leave their mark on the future of the next generations, "Stasia's stories had always been something magical for me, they were fables and fairy tales from another world, what Alania were told facts , hard facts, very realistic and cruel. " Nitsa seeking a middle ground between these two extremes and rewrites her family history through anecdotes they scattered gathers together, plus its own fantasies and broken dreams. Because the story can not be divorced from reality, she pays attention to actual history, the consequences of political ideas and social change. however, focuses on the relationships of her relatives, relationships that never seem to work, and all of which run on general ideologies and individual overtuigingen.Nino Haratischwili get this book a veritable tour de force out. She knows the history of Georgia of her hand and know which intertwine in an engaging way with the fictional lives of the family members. To get a complete picture to outline to her characters move widely and are affected by the various milestones in the history of Georgia and Russia. This complexity has a major impact on the story: "They were all too closely connected, whether they wanted to or not, they would never be able to detach from one another, never was in their story something definitive end, as long as they lived . After each putative end there were always other endings, twists and possibilities. " The multitude of events will continually stress with it, but also implies that the author occasionally vergaloppeert. Attempts to every character and every relationship to create meaningful, too high turn seized. Dressings are sometimes too far-fetched or complex and shows the credibility of the story in the weg.Chocoladeliefhebbers will feast from the beginning of the book. It is from the outset secretive about the power of chocolate: "You have to promise me, by all that is sacred, that you will keep this precious secret if your eyeball. This recipe never allowed to leave the family. Should never be used by a stranger. Never prepare it lightly for some merry feast. It should be something special, remain a rarity. " Despite the tension that builds the author about the mysterious recipe, the promise is that chocolate will play as a character not fulfilled in this story. The chocolate beverage according to family recipe is cooked, seems created the curse that it would rest to bandied upward magic as an explanation for the many twists of fate that defy family. Readers who do not tend to the mystical, but there will be difficult to bring gaan.Deze downsides fall, however, is nothing compared to the wonderful writing style and reasoned structure of the book. Nino Haratischwili pulls out all the stops and manages to be both poetic and magical-realistic descriptions of her pen to transform, as dry representations of facts and deeds. These changes in style the continuity of reading not compromised, is a huge credit to the author, but also the translators who put together an admirable result. The eighth life (for Brilka) is a book that is written so rich and comprehensive that many readers will find their taste. Do not be put off by the more than a thousand pages. The story takes you from the first page and let you after the last page crave more.</v>
      </c>
    </row>
    <row r="1682" ht="15.75" customHeight="1">
      <c r="A1682" s="1">
        <v>1680.0</v>
      </c>
      <c r="B1682" s="3">
        <v>0.0</v>
      </c>
      <c r="C1682" s="3">
        <v>0.0</v>
      </c>
      <c r="D1682" s="3">
        <v>0.0</v>
      </c>
      <c r="E1682" s="3" t="s">
        <v>1685</v>
      </c>
      <c r="F1682" s="3" t="str">
        <f>IFERROR(__xludf.DUMMYFUNCTION("GOOGLETRANSLATE(E1682,""nl"",""en"")"),"Rot is not near Mo Hayders Treatment and Birdman, her best work. What has since appeared in Hayders hand appealed to me less and less, reason for me some titles ago off hook. The standalone Rot seemed like a great opportunity to address the thread, but ye"&amp;"t again my high expectations are not uitgekomen.De writing style in the first part of the book is lighthearted and simple, as in a novel. The second and third are better for that matter, but can not make the run. Short chapters for the perspectiefwisselin"&amp;"gen.Gebrek to stress, little depth, redundant storylines later for nothing doen.Zwakke elaboration of the characters: characters who ultimately did not prove important to get a lot of attention, the sisters Sally and Zoe gradually undergo the story a comp"&amp;"lete character change, remain totally underexposed others within a short timeframe. The solo actions during the police investigation do for me in front of the already credible story dicht.Open end, where I will have no objection. However rot seems unfinis"&amp;"hed. Hayder liked it enough so the reader and have the story itself but also fill short? Unbelievable, too much fraying, shallow, no more than ** worthy. Unless there is a sequel, but there is nothing about bekend.Jammer that the promising text in no way "&amp;"lived up to the back cover.")</f>
        <v>Rot is not near Mo Hayders Treatment and Birdman, her best work. What has since appeared in Hayders hand appealed to me less and less, reason for me some titles ago off hook. The standalone Rot seemed like a great opportunity to address the thread, but yet again my high expectations are not uitgekomen.De writing style in the first part of the book is lighthearted and simple, as in a novel. The second and third are better for that matter, but can not make the run. Short chapters for the perspectiefwisselingen.Gebrek to stress, little depth, redundant storylines later for nothing doen.Zwakke elaboration of the characters: characters who ultimately did not prove important to get a lot of attention, the sisters Sally and Zoe gradually undergo the story a complete character change, remain totally underexposed others within a short timeframe. The solo actions during the police investigation do for me in front of the already credible story dicht.Open end, where I will have no objection. However rot seems unfinished. Hayder liked it enough so the reader and have the story itself but also fill short? Unbelievable, too much fraying, shallow, no more than ** worthy. Unless there is a sequel, but there is nothing about bekend.Jammer that the promising text in no way lived up to the back cover.</v>
      </c>
    </row>
    <row r="1683" ht="15.75" customHeight="1">
      <c r="A1683" s="1">
        <v>1681.0</v>
      </c>
      <c r="B1683" s="3">
        <v>1.0</v>
      </c>
      <c r="C1683" s="3">
        <v>1.0</v>
      </c>
      <c r="D1683" s="3">
        <v>1.0</v>
      </c>
      <c r="E1683" s="3" t="s">
        <v>1686</v>
      </c>
      <c r="F1683" s="3" t="str">
        <f>IFERROR(__xludf.DUMMYFUNCTION("GOOGLETRANSLATE(E1683,""nl"",""en"")"),"From this book, I'm very impressed. It reads delicious way but certainly topics are inside that are difficult for people to discuss, such as processing and mourning have confidence. This boy has a very difficult time and had tried on top of it to get only"&amp;" succeed not alleen.Wees not afraid to be anyone deserved happiness him happy even if you have so much trouble. Eventually all will be well and you think ultimately your happiness. This book tells you what he feels in his head and his heart, and if you se"&amp;"e it from the perspective of an outsider. This put more perspective in boek.Ook the flashbacks I'm not often come into a book and to be a pleasant addition to the book because that learn him some more and know what you'll learn more what is now the past a"&amp;"fgespeeld.Het is hard to read actually a very happy boy cheerful and spontaneous can go to closed and full of grief and guilt. But ow so beautiful is it to see how it evolved and becoming a sun him go stralen.Vergeten do but never gives it a place and lea"&amp;"rn and continue to look forward to your future you ever come together weather tegen.Ik this book would so again for a second time to read because you're so over maybe I read it in a few months still again. But all in all, this book is definitely worth a f"&amp;"at five and recommend it to everyone!")</f>
        <v>From this book, I'm very impressed. It reads delicious way but certainly topics are inside that are difficult for people to discuss, such as processing and mourning have confidence. This boy has a very difficult time and had tried on top of it to get only succeed not alleen.Wees not afraid to be anyone deserved happiness him happy even if you have so much trouble. Eventually all will be well and you think ultimately your happiness. This book tells you what he feels in his head and his heart, and if you see it from the perspective of an outsider. This put more perspective in boek.Ook the flashbacks I'm not often come into a book and to be a pleasant addition to the book because that learn him some more and know what you'll learn more what is now the past afgespeeld.Het is hard to read actually a very happy boy cheerful and spontaneous can go to closed and full of grief and guilt. But ow so beautiful is it to see how it evolved and becoming a sun him go stralen.Vergeten do but never gives it a place and learn and continue to look forward to your future you ever come together weather tegen.Ik this book would so again for a second time to read because you're so over maybe I read it in a few months still again. But all in all, this book is definitely worth a fat five and recommend it to everyone!</v>
      </c>
    </row>
    <row r="1684" ht="15.75" customHeight="1">
      <c r="A1684" s="1">
        <v>1682.0</v>
      </c>
      <c r="B1684" s="3">
        <v>1.0</v>
      </c>
      <c r="C1684" s="3">
        <v>1.0</v>
      </c>
      <c r="D1684" s="3">
        <v>1.0</v>
      </c>
      <c r="E1684" s="3" t="s">
        <v>1687</v>
      </c>
      <c r="F1684" s="3" t="str">
        <f>IFERROR(__xludf.DUMMYFUNCTION("GOOGLETRANSLATE(E1684,""nl"",""en"")"),"Polish Janusz Korczak (Henryk Goldszmit pseudonym) was of Jewish origin. He founded a Jewish orphanage in Warsaw in 1912 which formed a kind of children's republic, with its own parliament, court and newspaper. An approach that caused him not only as a pe"&amp;"diatrician, but also as a teacher amassed fame. When Korczak had to move during WWII with the orphanage to the Jewish ghetto in Warsaw, he was determined and took the children, he would stand up at the end. He therefore added the action to the word, becau"&amp;"se as he himself so often said, ""You do not leave a child alone to face the dark"" .The Good Doctor of Warsaw tells the story of Dr. Korczak - which story to tell in the ghetto diaries kept order during his stay - and his staff. More specifically Jewish "&amp;"employees Misha and Sophia. Students at the university to know each other when they work in Korczak's orphanage. When the ghetto is created, they decide to leave behind Warsaw. But if the war expands further, they have nowhere else to going, and they have"&amp;" no other option. They return to the Jewish ghetto in Warsaw. ""Again and again, Misha asks himself if he is doing the right thing. But what choice do they have? Life will be Difficult inside the ghetto, he's sure of that much, but at least there she will"&amp;" be safe. ""Mother, teacher and author Elisabeth Gifford encountered in her search for what is best for children (and fears) could provide, the vision of Korczak. Korczak, who went from the importance of a relationship with the individual child to build a"&amp;" basis of respect and understanding, Gifford was curious about the facts behind the person. They encountered the unknown story of Korczak and his orphans. During her research she discovered the existence of Misha and Sophia, who had worked for Korczak. By"&amp;" describing their experiences, Gifford tells of the exploits of Korczak and his orphans in this fact-based roman.The Good Doctor of Warsaw is a relatively new kind of war story that gives a glimpse into the ghetto, with all its tragedies and fears. Where "&amp;"the love of shows together and living a motive for so many Jewish people, who are guided by hoop.'See how even a small candle is stronger than the darkness, ""Korczak tells the children. ""Just as we must never stop believing That every act of kindness is"&amp;" stronger than the dark.'Giffords visual and accessible writing style will make you feel you meet the characters in a realistic manner. They let you empathize with them. She makes you share a heartbreaking story with a horrific outcome, knowing that only "&amp;"one percent of the half million Jews in the Warsaw ghetto survived. A story full of love for children, for family. Full of hope and perseverance. A story that despite its known outcome from beginning to end captivates.")</f>
        <v>Polish Janusz Korczak (Henryk Goldszmit pseudonym) was of Jewish origin. He founded a Jewish orphanage in Warsaw in 1912 which formed a kind of children's republic, with its own parliament, court and newspaper. An approach that caused him not only as a pediatrician, but also as a teacher amassed fame. When Korczak had to move during WWII with the orphanage to the Jewish ghetto in Warsaw, he was determined and took the children, he would stand up at the end. He therefore added the action to the word, because as he himself so often said, "You do not leave a child alone to face the dark" .The Good Doctor of Warsaw tells the story of Dr. Korczak - which story to tell in the ghetto diaries kept order during his stay - and his staff. More specifically Jewish employees Misha and Sophia. Students at the university to know each other when they work in Korczak's orphanage. When the ghetto is created, they decide to leave behind Warsaw. But if the war expands further, they have nowhere else to going, and they have no other option. They return to the Jewish ghetto in Warsaw. "Again and again, Misha asks himself if he is doing the right thing. But what choice do they have? Life will be Difficult inside the ghetto, he's sure of that much, but at least there she will be safe. "Mother, teacher and author Elisabeth Gifford encountered in her search for what is best for children (and fears) could provide, the vision of Korczak. Korczak, who went from the importance of a relationship with the individual child to build a basis of respect and understanding, Gifford was curious about the facts behind the person. They encountered the unknown story of Korczak and his orphans. During her research she discovered the existence of Misha and Sophia, who had worked for Korczak. By describing their experiences, Gifford tells of the exploits of Korczak and his orphans in this fact-based roman.The Good Doctor of Warsaw is a relatively new kind of war story that gives a glimpse into the ghetto, with all its tragedies and fears. Where the love of shows together and living a motive for so many Jewish people, who are guided by hoop.'See how even a small candle is stronger than the darkness, "Korczak tells the children. "Just as we must never stop believing That every act of kindness is stronger than the dark.'Giffords visual and accessible writing style will make you feel you meet the characters in a realistic manner. They let you empathize with them. She makes you share a heartbreaking story with a horrific outcome, knowing that only one percent of the half million Jews in the Warsaw ghetto survived. A story full of love for children, for family. Full of hope and perseverance. A story that despite its known outcome from beginning to end captivates.</v>
      </c>
    </row>
    <row r="1685" ht="15.75" customHeight="1">
      <c r="A1685" s="1">
        <v>1683.0</v>
      </c>
      <c r="B1685" s="3">
        <v>1.0</v>
      </c>
      <c r="C1685" s="3">
        <v>1.0</v>
      </c>
      <c r="D1685" s="3">
        <v>1.0</v>
      </c>
      <c r="E1685" s="3" t="s">
        <v>1688</v>
      </c>
      <c r="F1685" s="3" t="str">
        <f>IFERROR(__xludf.DUMMYFUNCTION("GOOGLETRANSLATE(E1685,""nl"",""en"")"),"Hool about the rather lonely hooligan Heiko Kolbe. His passion is the German football club Hannover 96, located in the northern German city of fashion. But now it is football of secondary importance, because when Heiko and his mates revolves around one th"&amp;"ing: the fights against the hooligans of other associations. These are organized around the game between the two teams, often in secluded grounds nearby, and know one important rule: all beat each other to a pulp. Fighting in the name of club.Het's about "&amp;"the only thing for Heiko lives. With a constantly drunk father Hans, an early runaway mother and sister for self-selection is being together - and especially the fighting - with his friends Heiko therefore the only thing he takes satisfaction. He lives wi"&amp;"th Armin, a brutal peasant who loves all sorts of exotic animals there to organize them fighting. A skinny own job he earns as an assistant at the gym of his uncle Axel. Axel is also the leader of the group that controls the fights, something Heiko will t"&amp;"ake over eventually. Until everything suddenly takes a turn ... When best friend Kai gets seriously injured after a fight chooses, Comrade Ulf for his relationship and childhood friend Jojo goes for a career as a youth coach Heiko only realize that he is "&amp;"all alone. This confrontation with his own miserable life and nothing depicting convincingly convey to the German author Philipp Winkler (1986). First, the incomprehension and anger Heiko, and later the slow realization of its shortcomings; in short, stac"&amp;"cato sentences makes Winkler your share of Heiko's life and live it with the surrounding, endearing situatie.De menacing, tough look that Winkler you look from the author photo on the back of the book suggests that his main character based on himself. Thi"&amp;"s can may be true in part because Winkler is a big fan of Hannover '96. But as far as Heiko he did not make it; Winkler studied Literary writing and has been living over the years in Albania, Kosovo, Serbia and Japan. Hool is his first novel and was nomin"&amp;"ated in Germany for the German Book Prize and awarded the aspekte-Literaturpreis.Het motley crew hooligans and the fact that there is always something remarkable happens, make Hool a very entertaining book. The chapters are - like the writing style - shor"&amp;"t and concise. Occasionally grabs Winkler, using an anecdote, back to a past event that usually takes place in the youth of Heiko and repercussions on the here and nu.In the simple, black and white life Heiko are many colorful characters engaged in equall"&amp;"y colorful hobbies. Apart from the listed friends are the crazy uncle Axel and bizarre Armin striking characters, with particular reared collection animals Armin raises eyebrows - what about a one bedroom clogged vulture or a wild tiger in a self-dug pit "&amp;"in the backyard. The model home where his sister Manual has chosen, is not as Heiko wants to be and he also takes clear distance. The involuntary care of their drunken father Hans will charge each them together that to urgent conflicts leidt.De world Wink"&amp;"ler setting down in Hool is oppressive and extremely hard. It is a world where Heiko thrives, where he even gets his adrenaline life, but a far-from-their-bed-show 'for many. It is therefore all the more handsome Winkler readers so closeby and thus a very"&amp;" worthwhile and compelling debut novel delivers.")</f>
        <v>Hool about the rather lonely hooligan Heiko Kolbe. His passion is the German football club Hannover 96, located in the northern German city of fashion. But now it is football of secondary importance, because when Heiko and his mates revolves around one thing: the fights against the hooligans of other associations. These are organized around the game between the two teams, often in secluded grounds nearby, and know one important rule: all beat each other to a pulp. Fighting in the name of club.Het's about the only thing for Heiko lives. With a constantly drunk father Hans, an early runaway mother and sister for self-selection is being together - and especially the fighting - with his friends Heiko therefore the only thing he takes satisfaction. He lives with Armin, a brutal peasant who loves all sorts of exotic animals there to organize them fighting. A skinny own job he earns as an assistant at the gym of his uncle Axel. Axel is also the leader of the group that controls the fights, something Heiko will take over eventually. Until everything suddenly takes a turn ... When best friend Kai gets seriously injured after a fight chooses, Comrade Ulf for his relationship and childhood friend Jojo goes for a career as a youth coach Heiko only realize that he is all alone. This confrontation with his own miserable life and nothing depicting convincingly convey to the German author Philipp Winkler (1986). First, the incomprehension and anger Heiko, and later the slow realization of its shortcomings; in short, staccato sentences makes Winkler your share of Heiko's life and live it with the surrounding, endearing situatie.De menacing, tough look that Winkler you look from the author photo on the back of the book suggests that his main character based on himself. This can may be true in part because Winkler is a big fan of Hannover '96. But as far as Heiko he did not make it; Winkler studied Literary writing and has been living over the years in Albania, Kosovo, Serbia and Japan. Hool is his first novel and was nominated in Germany for the German Book Prize and awarded the aspekte-Literaturpreis.Het motley crew hooligans and the fact that there is always something remarkable happens, make Hool a very entertaining book. The chapters are - like the writing style - short and concise. Occasionally grabs Winkler, using an anecdote, back to a past event that usually takes place in the youth of Heiko and repercussions on the here and nu.In the simple, black and white life Heiko are many colorful characters engaged in equally colorful hobbies. Apart from the listed friends are the crazy uncle Axel and bizarre Armin striking characters, with particular reared collection animals Armin raises eyebrows - what about a one bedroom clogged vulture or a wild tiger in a self-dug pit in the backyard. The model home where his sister Manual has chosen, is not as Heiko wants to be and he also takes clear distance. The involuntary care of their drunken father Hans will charge each them together that to urgent conflicts leidt.De world Winkler setting down in Hool is oppressive and extremely hard. It is a world where Heiko thrives, where he even gets his adrenaline life, but a far-from-their-bed-show 'for many. It is therefore all the more handsome Winkler readers so closeby and thus a very worthwhile and compelling debut novel delivers.</v>
      </c>
    </row>
    <row r="1686" ht="15.75" customHeight="1">
      <c r="A1686" s="1">
        <v>1684.0</v>
      </c>
      <c r="B1686" s="3">
        <v>0.0</v>
      </c>
      <c r="C1686" s="3">
        <v>1.0</v>
      </c>
      <c r="D1686" s="3">
        <v>1.0</v>
      </c>
      <c r="E1686" s="3" t="s">
        <v>1689</v>
      </c>
      <c r="F1686" s="3" t="str">
        <f>IFERROR(__xludf.DUMMYFUNCTION("GOOGLETRANSLATE(E1686,""nl"",""en"")"),"Rachel Hauck bridal shop is a historical love story. There are two storylines converge. Cora Scott inherits the 30s a bridal shop, she runs it with courage and does everything with full love and passion for her brides. But Cora secretly still hoping that "&amp;"her lover her as soon as possible to marry is ask. More than eighty years later, Haley returns to her hometown. There she learns that the old bridal shop will be demolished. Hayley, who as a child loved to play in the old bridal shop, feels compelled to t"&amp;"ake the matter forward. Hayley feels connected to Cora, and she knows deep in her heart that God wants her old bridal shop have two strong young women worked great storylines opknappen.In these two, they have many differences but still get both protagonis"&amp;"ts much sympathy. They will then draft their effect. The secondary characters take shape and will not be discussed briefly by the turn. sometimes they even get a chapter from their standpoint. The writing style of Rachel Hauck is also very good, with a wo"&amp;"nderful language she takes you to beautiful times full of dresses and love, however, problems and sorrows in this book bid. The book often made allusions to faith in God. At the time of Cora is this very understandable, but in these times is a religious c"&amp;"haracter rather bijzonder.Het story itself was not so predictable and kept you enjoy through some surprising plot twists of what was coming. But the end was rather quickly unwound a little less credible. This story had a poorer seal. The story read smooth"&amp;"ly away Although some chapters little too wordy. Furthermore, the story itself found original and beautiful and fell the book rarely clichés.De bridal shop is a beautiful novel with depth, but unfortunately the rounded end quickly, so a well-deserved four"&amp;" stars for the novel by Rachel Hauck.")</f>
        <v>Rachel Hauck bridal shop is a historical love story. There are two storylines converge. Cora Scott inherits the 30s a bridal shop, she runs it with courage and does everything with full love and passion for her brides. But Cora secretly still hoping that her lover her as soon as possible to marry is ask. More than eighty years later, Haley returns to her hometown. There she learns that the old bridal shop will be demolished. Hayley, who as a child loved to play in the old bridal shop, feels compelled to take the matter forward. Hayley feels connected to Cora, and she knows deep in her heart that God wants her old bridal shop have two strong young women worked great storylines opknappen.In these two, they have many differences but still get both protagonists much sympathy. They will then draft their effect. The secondary characters take shape and will not be discussed briefly by the turn. sometimes they even get a chapter from their standpoint. The writing style of Rachel Hauck is also very good, with a wonderful language she takes you to beautiful times full of dresses and love, however, problems and sorrows in this book bid. The book often made allusions to faith in God. At the time of Cora is this very understandable, but in these times is a religious character rather bijzonder.Het story itself was not so predictable and kept you enjoy through some surprising plot twists of what was coming. But the end was rather quickly unwound a little less credible. This story had a poorer seal. The story read smoothly away Although some chapters little too wordy. Furthermore, the story itself found original and beautiful and fell the book rarely clichés.De bridal shop is a beautiful novel with depth, but unfortunately the rounded end quickly, so a well-deserved four stars for the novel by Rachel Hauck.</v>
      </c>
    </row>
    <row r="1687" ht="15.75" customHeight="1">
      <c r="A1687" s="1">
        <v>1685.0</v>
      </c>
      <c r="B1687" s="3">
        <v>1.0</v>
      </c>
      <c r="C1687" s="3">
        <v>1.0</v>
      </c>
      <c r="D1687" s="3">
        <v>1.0</v>
      </c>
      <c r="E1687" s="3" t="s">
        <v>1690</v>
      </c>
      <c r="F1687" s="3" t="str">
        <f>IFERROR(__xludf.DUMMYFUNCTION("GOOGLETRANSLATE(E1687,""nl"",""en"")"),"One of Dan Brown's best books. As always compelling, beautiful descriptions of the environments in which they are located, and an absolute brilliant plot!")</f>
        <v>One of Dan Brown's best books. As always compelling, beautiful descriptions of the environments in which they are located, and an absolute brilliant plot!</v>
      </c>
    </row>
    <row r="1688" ht="15.75" customHeight="1">
      <c r="A1688" s="1">
        <v>1686.0</v>
      </c>
      <c r="B1688" s="3">
        <v>0.0</v>
      </c>
      <c r="C1688" s="3">
        <v>0.0</v>
      </c>
      <c r="D1688" s="3">
        <v>0.0</v>
      </c>
      <c r="E1688" s="3" t="s">
        <v>1691</v>
      </c>
      <c r="F1688" s="3" t="str">
        <f>IFERROR(__xludf.DUMMYFUNCTION("GOOGLETRANSLATE(E1688,""nl"",""en"")"),"I also try a Literary Gem, say ... This story was written for the Literary Gems and really really bad. It's about, rather naive woman who steps in all bullshit-stories of a bad man. It irritates me to no end to phrases like ""Thank God I have small hands "&amp;"and I could release myself."" or ""It's a miracle that I managed at the earliest through the hole to crawl ..."" to go then continue with ""It's a miracle that I chose the right direction when I arrived at the rear path."" This kind of self-glorification,"&amp;" I really irritant.Op is I think the basic idea for this story it was good, but definitely not suitable for bringing in such a few words into a decent story.")</f>
        <v>I also try a Literary Gem, say ... This story was written for the Literary Gems and really really bad. It's about, rather naive woman who steps in all bullshit-stories of a bad man. It irritates me to no end to phrases like "Thank God I have small hands and I could release myself." or "It's a miracle that I managed at the earliest through the hole to crawl ..." to go then continue with "It's a miracle that I chose the right direction when I arrived at the rear path." This kind of self-glorification, I really irritant.Op is I think the basic idea for this story it was good, but definitely not suitable for bringing in such a few words into a decent story.</v>
      </c>
    </row>
    <row r="1689" ht="15.75" customHeight="1">
      <c r="A1689" s="1">
        <v>1687.0</v>
      </c>
      <c r="B1689" s="3">
        <v>0.0</v>
      </c>
      <c r="C1689" s="3">
        <v>0.0</v>
      </c>
      <c r="D1689" s="3">
        <v>0.0</v>
      </c>
      <c r="E1689" s="3" t="s">
        <v>1692</v>
      </c>
      <c r="F1689" s="3" t="str">
        <f>IFERROR(__xludf.DUMMYFUNCTION("GOOGLETRANSLATE(E1689,""nl"",""en"")"),"But to the door falling house: the coming one-star rating in this case by the lousy translation. There have been three translators in this book, and an editor for the translation, and yet it is full of bad Dutch. Such a pity. One of the three translators "&amp;"has earlier books I read to help soap: Erica Feberwee. When they go that case Luitingh once replaced by someone who is mighty Dutch do? Anyway. Completely unknown, I'm with Dan Brown's work. I, the German translation of Deception Point have read Meteor (2"&amp;"001), I have read a lot about the Da Vinci Code and the (freely distributed) first chapters of it, and I have the movie Angels &amp; Demons seen (the filming of what Netherlands Angels &amp; Demons is called). It was so obvious that it would be about action, acti"&amp;"on, action as part of a plot or conspiracy between the artworks. That's it, that was the disappointment out. But shame about the weather is the same pattern, with the older man and the young, intelligent woman together on the flight point.The story about "&amp;"a crazy scientist that wants to wipe out humanity to a great extent. Far-fetched, but easy to follow and certainly a cliché. Why then he does a lot of trouble to tell how he do that and where he wants to strike, is not clear. Why all this trouble, with en"&amp;"cryptions and puzzles that can only solve the hero (Robert Langdon)? And then another timing is purely coincidental, because the mystery could be solved much earlier and then had all that trouble for nothing. In short, the plot rattles nogal.Daar technica"&amp;"l approaches that Brown often suddenly (perso regional) perspective changes, so you do not know who is doing something or think. In addition, the reader or the thoughts of the characters read, but certainly not all get to read their thoughts or feelings. "&amp;"That's a silly trick to conceal vital information for the reader, I see that as readers deception. It also means that, in hindsight, the characters do not 'really' happened, because you do not read how they react emotionally to the events as they would be"&amp;" known within their frame of reference of the ""truth."" In other words, even though your mind absorbs those characters, you can not look behind their mask until Brown dropped the masks, as if the characters their private thoughts maskeren.Hierbij makes B"&amp;"rown (or translator) very much use of italics. This is annoying, because it is rarely clear what is meant. Both foreign languages ​​(including Italian) and its translation (Dutch), as mind, look back and inscriptions are in italics. Where idiotic use come"&amp;"s from, I do not. I must not think to be impaired and read such a book krijgen.Dan there are some mistakes. Halfway through the book Langdon goes to Venice. Nice town to write, but why they hurriedly go there continues to be a mistake: as an art historian"&amp;" with more than rudimentary knowledge of Latin Langdon should have known that he was in another city. Even I knew exactly where he was, what came out flawlessly, but then about 200 useless pages later. It is unlikely that a renowned professor not directly"&amp;" herkent.Ook that location (short) scene where Langdon sees a white car with a red cross, initially thinks it's a car of the WHO (the Red Cross), and then realize that it is a car of the Swiss embassy, ​​is implausible. A professor of symbology should kno"&amp;"w that the Swiss flag is a white cross on a red field, not the other, and if that is different for cars of the embassy, ​​it is appropriate to give a brief explanation, like all other remarkable business is done. Or was that another translation error? I t"&amp;"hink the story is more justice in a comic book, in which you can tell the reader how the various works of art look. Then there is space for art historical explanations in a box, and it's easier to see who or what do zegt.Nog an aside: Brown uses for his c"&amp;"haracters the default name to them to indicate: Langdon said, doing Langdon, Langdon races continue . He does all male characters. He does it with Sinskey, an older woman. There are two characters who continually called their name:. Dr. Sienna Brooks, the"&amp;" young, handsome, sexy doctor, and Dante, famous poet (which indeed is better known under its abbreviated first name or under his name Alighieri). It gives the impression that young women should not be taken seriously.")</f>
        <v>But to the door falling house: the coming one-star rating in this case by the lousy translation. There have been three translators in this book, and an editor for the translation, and yet it is full of bad Dutch. Such a pity. One of the three translators has earlier books I read to help soap: Erica Feberwee. When they go that case Luitingh once replaced by someone who is mighty Dutch do? Anyway. Completely unknown, I'm with Dan Brown's work. I, the German translation of Deception Point have read Meteor (2001), I have read a lot about the Da Vinci Code and the (freely distributed) first chapters of it, and I have the movie Angels &amp; Demons seen (the filming of what Netherlands Angels &amp; Demons is called). It was so obvious that it would be about action, action, action as part of a plot or conspiracy between the artworks. That's it, that was the disappointment out. But shame about the weather is the same pattern, with the older man and the young, intelligent woman together on the flight point.The story about a crazy scientist that wants to wipe out humanity to a great extent. Far-fetched, but easy to follow and certainly a cliché. Why then he does a lot of trouble to tell how he do that and where he wants to strike, is not clear. Why all this trouble, with encryptions and puzzles that can only solve the hero (Robert Langdon)? And then another timing is purely coincidental, because the mystery could be solved much earlier and then had all that trouble for nothing. In short, the plot rattles nogal.Daar technical approaches that Brown often suddenly (perso regional) perspective changes, so you do not know who is doing something or think. In addition, the reader or the thoughts of the characters read, but certainly not all get to read their thoughts or feelings. That's a silly trick to conceal vital information for the reader, I see that as readers deception. It also means that, in hindsight, the characters do not 'really' happened, because you do not read how they react emotionally to the events as they would be known within their frame of reference of the "truth." In other words, even though your mind absorbs those characters, you can not look behind their mask until Brown dropped the masks, as if the characters their private thoughts maskeren.Hierbij makes Brown (or translator) very much use of italics. This is annoying, because it is rarely clear what is meant. Both foreign languages ​​(including Italian) and its translation (Dutch), as mind, look back and inscriptions are in italics. Where idiotic use comes from, I do not. I must not think to be impaired and read such a book krijgen.Dan there are some mistakes. Halfway through the book Langdon goes to Venice. Nice town to write, but why they hurriedly go there continues to be a mistake: as an art historian with more than rudimentary knowledge of Latin Langdon should have known that he was in another city. Even I knew exactly where he was, what came out flawlessly, but then about 200 useless pages later. It is unlikely that a renowned professor not directly herkent.Ook that location (short) scene where Langdon sees a white car with a red cross, initially thinks it's a car of the WHO (the Red Cross), and then realize that it is a car of the Swiss embassy, ​​is implausible. A professor of symbology should know that the Swiss flag is a white cross on a red field, not the other, and if that is different for cars of the embassy, ​​it is appropriate to give a brief explanation, like all other remarkable business is done. Or was that another translation error? I think the story is more justice in a comic book, in which you can tell the reader how the various works of art look. Then there is space for art historical explanations in a box, and it's easier to see who or what do zegt.Nog an aside: Brown uses for his characters the default name to them to indicate: Langdon said, doing Langdon, Langdon races continue . He does all male characters. He does it with Sinskey, an older woman. There are two characters who continually called their name:. Dr. Sienna Brooks, the young, handsome, sexy doctor, and Dante, famous poet (which indeed is better known under its abbreviated first name or under his name Alighieri). It gives the impression that young women should not be taken seriously.</v>
      </c>
    </row>
    <row r="1690" ht="15.75" customHeight="1">
      <c r="A1690" s="1">
        <v>1688.0</v>
      </c>
      <c r="B1690" s="3">
        <v>1.0</v>
      </c>
      <c r="C1690" s="3">
        <v>1.0</v>
      </c>
      <c r="D1690" s="3">
        <v>1.0</v>
      </c>
      <c r="E1690" s="3" t="s">
        <v>1693</v>
      </c>
      <c r="F1690" s="3" t="str">
        <f>IFERROR(__xludf.DUMMYFUNCTION("GOOGLETRANSLATE(E1690,""nl"",""en"")"),"Soulless is the third part in the Jessica Haider serieNa the murderer of her son and a shady diamond, it is a serial killer that requires her attention. The killer let out after his victims in gruesome display set and when one of Jessica's colleagues in d"&amp;"anger of becoming the next victim, it is high time a notch to steken.En if it is not enough even a death small boy raises many questions and should be re-examined. And then there Saligia ... With a new job that Jessica comes closer than they could ever wa"&amp;"nt or wish ..It is clear: therefore again is a lot to experience and Corine Hartman gives the reader little or no rest . From the first page, the reader into the world of Jessica drawn and that the next 318 pages so blijven.Beetje by little come the reade"&amp;"r learn, with stress and threat will be increasingly present. You can not help but read on to the end, when all without error are received instead, the book perplexed slam too. Because let's face it: Soulless is possibly even rawer, harder and more horrib"&amp;"le than the previous two parts and certainly not food for the faint-hearted. For those who absolutely must read! Corine Hartman no problem here is in top form and presents itself more emphatically as the (uncrowned) crime queen of the lowlands. Very curio"&amp;"us what will bring these parts, but it is obvious this is internationally *****!")</f>
        <v>Soulless is the third part in the Jessica Haider serieNa the murderer of her son and a shady diamond, it is a serial killer that requires her attention. The killer let out after his victims in gruesome display set and when one of Jessica's colleagues in danger of becoming the next victim, it is high time a notch to steken.En if it is not enough even a death small boy raises many questions and should be re-examined. And then there Saligia ... With a new job that Jessica comes closer than they could ever want or wish ..It is clear: therefore again is a lot to experience and Corine Hartman gives the reader little or no rest . From the first page, the reader into the world of Jessica drawn and that the next 318 pages so blijven.Beetje by little come the reader learn, with stress and threat will be increasingly present. You can not help but read on to the end, when all without error are received instead, the book perplexed slam too. Because let's face it: Soulless is possibly even rawer, harder and more horrible than the previous two parts and certainly not food for the faint-hearted. For those who absolutely must read! Corine Hartman no problem here is in top form and presents itself more emphatically as the (uncrowned) crime queen of the lowlands. Very curious what will bring these parts, but it is obvious this is internationally *****!</v>
      </c>
    </row>
    <row r="1691" ht="15.75" customHeight="1">
      <c r="A1691" s="1">
        <v>1689.0</v>
      </c>
      <c r="B1691" s="3">
        <v>1.0</v>
      </c>
      <c r="C1691" s="3">
        <v>1.0</v>
      </c>
      <c r="D1691" s="3">
        <v>1.0</v>
      </c>
      <c r="E1691" s="3" t="s">
        <v>1694</v>
      </c>
      <c r="F1691" s="3" t="str">
        <f>IFERROR(__xludf.DUMMYFUNCTION("GOOGLETRANSLATE(E1691,""nl"",""en"")"),"In this book you look along with three women: Safia, her daughter and her granddaughter Mariam Aya.Elke woman has her own feelings and secrets and getting better learn the secrets carriage driving. At the end of the book, the three story lines in a nice w"&amp;"ay samen.Na doubt what I started the book. Normally drawing books with stories from other cultures and interests me less, but I was very curious about the story. Once started, I thought it was overtuigd.Ik a gripping book. Nice to read. It reads easily an"&amp;"d I could empathize with the different pensonages. Especially the end of the book has affected me. Definitely a story that lingers long. Recommended!")</f>
        <v>In this book you look along with three women: Safia, her daughter and her granddaughter Mariam Aya.Elke woman has her own feelings and secrets and getting better learn the secrets carriage driving. At the end of the book, the three story lines in a nice way samen.Na doubt what I started the book. Normally drawing books with stories from other cultures and interests me less, but I was very curious about the story. Once started, I thought it was overtuigd.Ik a gripping book. Nice to read. It reads easily and I could empathize with the different pensonages. Especially the end of the book has affected me. Definitely a story that lingers long. Recommended!</v>
      </c>
    </row>
    <row r="1692" ht="15.75" customHeight="1">
      <c r="A1692" s="1">
        <v>1690.0</v>
      </c>
      <c r="B1692" s="3">
        <v>1.0</v>
      </c>
      <c r="C1692" s="3">
        <v>1.0</v>
      </c>
      <c r="D1692" s="3">
        <v>1.0</v>
      </c>
      <c r="E1692" s="3" t="s">
        <v>1695</v>
      </c>
      <c r="F1692" s="3" t="str">
        <f>IFERROR(__xludf.DUMMYFUNCTION("GOOGLETRANSLATE(E1692,""nl"",""en"")"),"Merciless is again a merciless good thriller Slaughter, finally again some of her old atrocity back. Also nice little about the history of Amanda and Will read. Her last book was a bit disappointing but this was again top!")</f>
        <v>Merciless is again a merciless good thriller Slaughter, finally again some of her old atrocity back. Also nice little about the history of Amanda and Will read. Her last book was a bit disappointing but this was again top!</v>
      </c>
    </row>
    <row r="1693" ht="15.75" customHeight="1">
      <c r="A1693" s="1">
        <v>1691.0</v>
      </c>
      <c r="B1693" s="3">
        <v>1.0</v>
      </c>
      <c r="C1693" s="3">
        <v>1.0</v>
      </c>
      <c r="D1693" s="3">
        <v>1.0</v>
      </c>
      <c r="E1693" s="3" t="s">
        <v>1696</v>
      </c>
      <c r="F1693" s="3" t="str">
        <f>IFERROR(__xludf.DUMMYFUNCTION("GOOGLETRANSLATE(E1693,""nl"",""en"")"),"Flora lives and works in London. Until they get a job and have to go to the Scottish island Mure. This island where she grew up and actually no longer wanted to. Once on site there are memories and she finds her mother's cookbook. Here they are recipes fr"&amp;"om cooking and discovers her love for koken.Het book takes you to beautiful places, where you then completely on the island imagine, you feel almost one with the bewoners.Het best part is that they a dog called Bramble which, like our dog. This certainly "&amp;"gave a click.")</f>
        <v>Flora lives and works in London. Until they get a job and have to go to the Scottish island Mure. This island where she grew up and actually no longer wanted to. Once on site there are memories and she finds her mother's cookbook. Here they are recipes from cooking and discovers her love for koken.Het book takes you to beautiful places, where you then completely on the island imagine, you feel almost one with the bewoners.Het best part is that they a dog called Bramble which, like our dog. This certainly gave a click.</v>
      </c>
    </row>
    <row r="1694" ht="15.75" customHeight="1">
      <c r="A1694" s="1">
        <v>1692.0</v>
      </c>
      <c r="B1694" s="3">
        <v>0.0</v>
      </c>
      <c r="C1694" s="3">
        <v>0.0</v>
      </c>
      <c r="D1694" s="3">
        <v>0.0</v>
      </c>
      <c r="E1694" s="3" t="s">
        <v>1697</v>
      </c>
      <c r="F1694" s="3" t="str">
        <f>IFERROR(__xludf.DUMMYFUNCTION("GOOGLETRANSLATE(E1694,""nl"",""en"")"),"It is mainly about the illness of her friend., About her own she does what lichtvoetigBen very disappointed in her hurtful way of writing about Annemarie Jorritsma, mayor of ex Almere.Ken the woman herself does not name, but believe in its Berdien comment"&amp;"s too far gegaan.Daarnaast adds nothing to the verhaal.Vind this very disappointing ... Did the book also really want to give any star.")</f>
        <v>It is mainly about the illness of her friend., About her own she does what lichtvoetigBen very disappointed in her hurtful way of writing about Annemarie Jorritsma, mayor of ex Almere.Ken the woman herself does not name, but believe in its Berdien comments too far gegaan.Daarnaast adds nothing to the verhaal.Vind this very disappointing ... Did the book also really want to give any star.</v>
      </c>
    </row>
    <row r="1695" ht="15.75" customHeight="1">
      <c r="A1695" s="1">
        <v>1693.0</v>
      </c>
      <c r="B1695" s="3">
        <v>0.0</v>
      </c>
      <c r="C1695" s="3">
        <v>1.0</v>
      </c>
      <c r="D1695" s="3">
        <v>1.0</v>
      </c>
      <c r="E1695" s="3" t="s">
        <v>1698</v>
      </c>
      <c r="F1695" s="3" t="str">
        <f>IFERROR(__xludf.DUMMYFUNCTION("GOOGLETRANSLATE(E1695,""nl"",""en"")"),"This book can be read, if you missed the first part, but the story is much more into its own when the Messiah mystery indeed read. Again an exciting story that goes with the theme deployed. Unfortunately, the end does what again contrived to.")</f>
        <v>This book can be read, if you missed the first part, but the story is much more into its own when the Messiah mystery indeed read. Again an exciting story that goes with the theme deployed. Unfortunately, the end does what again contrived to.</v>
      </c>
    </row>
    <row r="1696" ht="15.75" customHeight="1">
      <c r="A1696" s="1">
        <v>1694.0</v>
      </c>
      <c r="B1696" s="3">
        <v>1.0</v>
      </c>
      <c r="C1696" s="3">
        <v>1.0</v>
      </c>
      <c r="D1696" s="3">
        <v>1.0</v>
      </c>
      <c r="E1696" s="3" t="s">
        <v>1699</v>
      </c>
      <c r="F1696" s="3" t="str">
        <f>IFERROR(__xludf.DUMMYFUNCTION("GOOGLETRANSLATE(E1696,""nl"",""en"")"),"Great thriller! The book is very inventive and written with sufficient speed. For the people who love these stories, I can recommend the following book wholeheartedly: The Michael Marshall straw men.")</f>
        <v>Great thriller! The book is very inventive and written with sufficient speed. For the people who love these stories, I can recommend the following book wholeheartedly: The Michael Marshall straw men.</v>
      </c>
    </row>
    <row r="1697" ht="15.75" customHeight="1">
      <c r="A1697" s="1">
        <v>1695.0</v>
      </c>
      <c r="B1697" s="3">
        <v>1.0</v>
      </c>
      <c r="C1697" s="3">
        <v>1.0</v>
      </c>
      <c r="D1697" s="3">
        <v>1.0</v>
      </c>
      <c r="E1697" s="3" t="s">
        <v>1700</v>
      </c>
      <c r="F1697" s="3" t="str">
        <f>IFERROR(__xludf.DUMMYFUNCTION("GOOGLETRANSLATE(E1697,""nl"",""en"")"),"At the end of World War II survivors were transported from the camps in Sweden. Often seriously ill, traumatized, deprived of possessions and dignity. Many rights they had in Sweden not, nor many pursuits. Most previously, moreover, were ziek.Miklos reque"&amp;"sts a list of female Hungarians, also in Sweden. He writes them all a letter, hoping to start a relationship with them. Miklos has only a short time to live. He tbc.Lili is one of the women who receive such a letter. Initially saves little heed, but when "&amp;"they turn to be hospitalized, she is bored and writes back. The correspondence is intensifying. Miklos and Lili are verliefd.Lili two girlfriends, Miklos friend. Friendship is also explicitly described the tensions that occur in these relationships by oms"&amp;"tandigheden.Artsen act as counselors and do it their way, although they are bound by various rules and has almost collapse under the spanning.De writer this story describes the love of his parents. After the death of his father handed him his mother suffe"&amp;"red the piles of letters of fifty years. Those letters, fragments of which form a large part of the story, were the basis for this boek.Indrukwekkend.")</f>
        <v>At the end of World War II survivors were transported from the camps in Sweden. Often seriously ill, traumatized, deprived of possessions and dignity. Many rights they had in Sweden not, nor many pursuits. Most previously, moreover, were ziek.Miklos requests a list of female Hungarians, also in Sweden. He writes them all a letter, hoping to start a relationship with them. Miklos has only a short time to live. He tbc.Lili is one of the women who receive such a letter. Initially saves little heed, but when they turn to be hospitalized, she is bored and writes back. The correspondence is intensifying. Miklos and Lili are verliefd.Lili two girlfriends, Miklos friend. Friendship is also explicitly described the tensions that occur in these relationships by omstandigheden.Artsen act as counselors and do it their way, although they are bound by various rules and has almost collapse under the spanning.De writer this story describes the love of his parents. After the death of his father handed him his mother suffered the piles of letters of fifty years. Those letters, fragments of which form a large part of the story, were the basis for this boek.Indrukwekkend.</v>
      </c>
    </row>
    <row r="1698" ht="15.75" customHeight="1">
      <c r="A1698" s="1">
        <v>1696.0</v>
      </c>
      <c r="B1698" s="3">
        <v>1.0</v>
      </c>
      <c r="C1698" s="3">
        <v>1.0</v>
      </c>
      <c r="D1698" s="3">
        <v>1.0</v>
      </c>
      <c r="E1698" s="3" t="s">
        <v>1701</v>
      </c>
      <c r="F1698" s="3" t="str">
        <f>IFERROR(__xludf.DUMMYFUNCTION("GOOGLETRANSLATE(E1698,""nl"",""en"")"),"A person's most intimate thoughts can sometimes feel as if they are aimed directly at you. Everyone knows the feeling when you put a long-hidden secret on the table and others know exactly what you mean. The feeling that you are not alone. That feeling ca"&amp;"n not bottling unfortunately, but Emily trunko turned to catch it in book form. To my dear ... is a collection of unsent letters, selected from the blog Dear my bare. A beautiful bundle full recognition, humor and verdriet.Wat is all there to read to my d"&amp;"ear ...? A good example: ""Yes, you. The person reading this now. If you even looks a bit like me, you sometimes feel like you do not matter. That you are a very ordinary, unremarkable, boring, invisible. As if anyone would notice if you were to disappear"&amp;". No. That is not true. You're extraordinary. [...] You matters. And I am glad you are. ""He recognizes himself was not in the creepy sharp wording of this letter? Emily trunko fourteen when she started the blog Dear my bare. They posted initially only le"&amp;"tters she had written himself and never sent, but soon also reported many others. All those letters trunko anonymous post on her Tumblr page, where they can be read worldwide. Letters to the world, to give people courage to speak in a way or make lesson o"&amp;"ver. An ex to find closure they can not get in person. A deceased loved one, to say goodbye. To a friend, thank you for saying friendship. A companion, to let them know that they not only throw line in its strijd.Anoniem letters and so something for yours"&amp;"elf close to many sounds tempting. Reading these outpourings of the soul is equally special. It gives you a glimpse into the lives of others - like walking through a street and undisturbed between the curtains and half closed Luxaflex can peek through. So"&amp;"me letters would you have written, others give you a unique look into the life of someone who is totally different than you and that in real life would never ask so open to jou.Het cutest Perhaps the letters but one or two sentences. That linger and just "&amp;"itching to use them yourself. ""You are always mine. 11: 11 AM-wishin 'That sounds too cute? Or take this: ""We always listen to sad songs together. I never thought that we ourselves would be a sad song. ""If you think this is sad, you have not come Loss "&amp;"category. ""We found the ring on your desk. I would have said yes. ""Heartbreaking. Let's end with a lighter note: ""It is heavy so hard to fall for someone who just stumbled himself."" It was a phrase from the new novel by John Green zijn.Aan my dear ..."&amp;" is yet another 'book at the site 'of recent years. This phenomenon regularly picks incorrect since your paper simply do not have the same options as a site. Many websites have precisely interaction, clickbait and other typical websnufjes. That can someti"&amp;"mes better not translate into ink on paper. To my dear ... In addressing these transition to a traditional medium happy just fine. In fact, because you only have to scroll through the most beautiful, special letters reads your attention for longer stays w"&amp;"ith you than if also less appealing letters. The spelling errors are removed, exchanging long and short each other and representing all topics. That is very different from a site where basically all entries posted worden.Ook illustrator be mentioned. Nand"&amp;"a Broekhuizen, operating under the name Sunflower Sunshine has all the letters provided with corresponding illustrations. Each page is different, but just make the choice of colors and trims the book into one. This book as recommended would be the underst"&amp;"atement of the century.")</f>
        <v>A person's most intimate thoughts can sometimes feel as if they are aimed directly at you. Everyone knows the feeling when you put a long-hidden secret on the table and others know exactly what you mean. The feeling that you are not alone. That feeling can not bottling unfortunately, but Emily trunko turned to catch it in book form. To my dear ... is a collection of unsent letters, selected from the blog Dear my bare. A beautiful bundle full recognition, humor and verdriet.Wat is all there to read to my dear ...? A good example: "Yes, you. The person reading this now. If you even looks a bit like me, you sometimes feel like you do not matter. That you are a very ordinary, unremarkable, boring, invisible. As if anyone would notice if you were to disappear. No. That is not true. You're extraordinary. [...] You matters. And I am glad you are. "He recognizes himself was not in the creepy sharp wording of this letter? Emily trunko fourteen when she started the blog Dear my bare. They posted initially only letters she had written himself and never sent, but soon also reported many others. All those letters trunko anonymous post on her Tumblr page, where they can be read worldwide. Letters to the world, to give people courage to speak in a way or make lesson over. An ex to find closure they can not get in person. A deceased loved one, to say goodbye. To a friend, thank you for saying friendship. A companion, to let them know that they not only throw line in its strijd.Anoniem letters and so something for yourself close to many sounds tempting. Reading these outpourings of the soul is equally special. It gives you a glimpse into the lives of others - like walking through a street and undisturbed between the curtains and half closed Luxaflex can peek through. Some letters would you have written, others give you a unique look into the life of someone who is totally different than you and that in real life would never ask so open to jou.Het cutest Perhaps the letters but one or two sentences. That linger and just itching to use them yourself. "You are always mine. 11: 11 AM-wishin 'That sounds too cute? Or take this: "We always listen to sad songs together. I never thought that we ourselves would be a sad song. "If you think this is sad, you have not come Loss category. "We found the ring on your desk. I would have said yes. "Heartbreaking. Let's end with a lighter note: "It is heavy so hard to fall for someone who just stumbled himself." It was a phrase from the new novel by John Green zijn.Aan my dear ... is yet another 'book at the site 'of recent years. This phenomenon regularly picks incorrect since your paper simply do not have the same options as a site. Many websites have precisely interaction, clickbait and other typical websnufjes. That can sometimes better not translate into ink on paper. To my dear ... In addressing these transition to a traditional medium happy just fine. In fact, because you only have to scroll through the most beautiful, special letters reads your attention for longer stays with you than if also less appealing letters. The spelling errors are removed, exchanging long and short each other and representing all topics. That is very different from a site where basically all entries posted worden.Ook illustrator be mentioned. Nanda Broekhuizen, operating under the name Sunflower Sunshine has all the letters provided with corresponding illustrations. Each page is different, but just make the choice of colors and trims the book into one. This book as recommended would be the understatement of the century.</v>
      </c>
    </row>
    <row r="1699" ht="15.75" customHeight="1">
      <c r="A1699" s="1">
        <v>1697.0</v>
      </c>
      <c r="B1699" s="3">
        <v>1.0</v>
      </c>
      <c r="C1699" s="3">
        <v>1.0</v>
      </c>
      <c r="D1699" s="3">
        <v>1.0</v>
      </c>
      <c r="E1699" s="3" t="s">
        <v>1702</v>
      </c>
      <c r="F1699" s="3" t="str">
        <f>IFERROR(__xludf.DUMMYFUNCTION("GOOGLETRANSLATE(E1699,""nl"",""en"")"),"When I back cover of Red Queen, or in my case 'Red Queen', had read, it seemed like a YA fantasy like everyone else for this book full of romance, weird names and onorginele themes. However, this book surprised me completely. The book was certainly not pe"&amp;"rfect, and indeed had a bit of a onorginele theme, but the way Aveyard scooped her world of Red Queen, was great. You are completely drawn into the world of Mare alive and come out with a sense of ecstasy: you want more! Mare was extremely ""likeable"" ch"&amp;"aracter who stands up for the poor without superpowers, who have the Silvers. The multiple plot twists that occur unexpectedly and were totally blew me away! Aveyard put all in all a fantastic, epic Young-Adult down which everyone should read! This book i"&amp;"s definitely a must!")</f>
        <v>When I back cover of Red Queen, or in my case 'Red Queen', had read, it seemed like a YA fantasy like everyone else for this book full of romance, weird names and onorginele themes. However, this book surprised me completely. The book was certainly not perfect, and indeed had a bit of a onorginele theme, but the way Aveyard scooped her world of Red Queen, was great. You are completely drawn into the world of Mare alive and come out with a sense of ecstasy: you want more! Mare was extremely "likeable" character who stands up for the poor without superpowers, who have the Silvers. The multiple plot twists that occur unexpectedly and were totally blew me away! Aveyard put all in all a fantastic, epic Young-Adult down which everyone should read! This book is definitely a must!</v>
      </c>
    </row>
    <row r="1700" ht="15.75" customHeight="1">
      <c r="A1700" s="1">
        <v>1698.0</v>
      </c>
      <c r="B1700" s="3">
        <v>1.0</v>
      </c>
      <c r="C1700" s="3">
        <v>1.0</v>
      </c>
      <c r="D1700" s="3">
        <v>1.0</v>
      </c>
      <c r="E1700" s="3" t="s">
        <v>1703</v>
      </c>
      <c r="F1700" s="3" t="str">
        <f>IFERROR(__xludf.DUMMYFUNCTION("GOOGLETRANSLATE(E1700,""nl"",""en"")"),"It is a very depressing book. I had to do much with the main character after her traumatic childhood. Plagued by memories which she tries to hold its ground if it proves to be a successful singer. It is not her life and that atmosphere is evident througho"&amp;"ut the book present. It reads like an express train and I had devised different scenarios about the disappearance of her brother. The truth was much worse and I saw it coming! Recommended!")</f>
        <v>It is a very depressing book. I had to do much with the main character after her traumatic childhood. Plagued by memories which she tries to hold its ground if it proves to be a successful singer. It is not her life and that atmosphere is evident throughout the book present. It reads like an express train and I had devised different scenarios about the disappearance of her brother. The truth was much worse and I saw it coming! Recommended!</v>
      </c>
    </row>
    <row r="1701" ht="15.75" customHeight="1">
      <c r="A1701" s="1">
        <v>1699.0</v>
      </c>
      <c r="B1701" s="3">
        <v>1.0</v>
      </c>
      <c r="C1701" s="3">
        <v>1.0</v>
      </c>
      <c r="D1701" s="3">
        <v>1.0</v>
      </c>
      <c r="E1701" s="3" t="s">
        <v>1704</v>
      </c>
      <c r="F1701" s="3" t="str">
        <f>IFERROR(__xludf.DUMMYFUNCTION("GOOGLETRANSLATE(E1701,""nl"",""en"")"),"And the fourth part of the Jessica Haider-series is another great hard and raw story! Interesting and exciting from start to finish. Good story lines that converge at the end of a fine plot.In the beginning of the book is a brief summary of the three prev"&amp;"ious parts, bring up sharply again immediately as you begin this quarter. The cover I find beautiful and very intriguing, you want to immediately start this book. The character of Jessica, this time to be slightly milder, what makes me very curious about "&amp;"how the story will end in the last part, Part 5.De high expectation I had of this story Corine Hartman certainly lived up again, again topper One minus: you read this story from beginning to end impassioned and full of tension, because the book is so good"&amp;" that you want to read the book and therefore too quickly;)!")</f>
        <v>And the fourth part of the Jessica Haider-series is another great hard and raw story! Interesting and exciting from start to finish. Good story lines that converge at the end of a fine plot.In the beginning of the book is a brief summary of the three previous parts, bring up sharply again immediately as you begin this quarter. The cover I find beautiful and very intriguing, you want to immediately start this book. The character of Jessica, this time to be slightly milder, what makes me very curious about how the story will end in the last part, Part 5.De high expectation I had of this story Corine Hartman certainly lived up again, again topper One minus: you read this story from beginning to end impassioned and full of tension, because the book is so good that you want to read the book and therefore too quickly;)!</v>
      </c>
    </row>
    <row r="1702" ht="15.75" customHeight="1">
      <c r="A1702" s="1">
        <v>1700.0</v>
      </c>
      <c r="B1702" s="3">
        <v>1.0</v>
      </c>
      <c r="C1702" s="3">
        <v>1.0</v>
      </c>
      <c r="D1702" s="3">
        <v>1.0</v>
      </c>
      <c r="E1702" s="3" t="s">
        <v>1705</v>
      </c>
      <c r="F1702" s="3" t="str">
        <f>IFERROR(__xludf.DUMMYFUNCTION("GOOGLETRANSLATE(E1702,""nl"",""en"")"),"Two days I was under the spell of this beautiful boek.Ongelooflijk handsome a man as beautiful on women's lives can schrijven.Gills old Aunt Rosamond late after her death, some are for analog audio tapes na.Deze Rosamonds blind cousin Imogen which Gill do"&amp;"es not know. Gill this Imogen can not find and listen, then with her daughters these tapes af.Op these tapes Rosamond discusses using 20 photographs of Imogen.Zo make the family's knowledge of three generations of women who unwittingly doorgeven.Dit their"&amp;" loveless childhood experiences together all by Jonathan Coe in a wonderful way beschreven.Kortom boek.Andere recommended this book by Jonathan Coe seem very different to zijn.Meer political aspects and also with irony and humor.I wonder whether other Diz"&amp;"ziers that this read books because I'm very curious about these books.")</f>
        <v>Two days I was under the spell of this beautiful boek.Ongelooflijk handsome a man as beautiful on women's lives can schrijven.Gills old Aunt Rosamond late after her death, some are for analog audio tapes na.Deze Rosamonds blind cousin Imogen which Gill does not know. Gill this Imogen can not find and listen, then with her daughters these tapes af.Op these tapes Rosamond discusses using 20 photographs of Imogen.Zo make the family's knowledge of three generations of women who unwittingly doorgeven.Dit their loveless childhood experiences together all by Jonathan Coe in a wonderful way beschreven.Kortom boek.Andere recommended this book by Jonathan Coe seem very different to zijn.Meer political aspects and also with irony and humor.I wonder whether other Dizziers that this read books because I'm very curious about these books.</v>
      </c>
    </row>
    <row r="1703" ht="15.75" customHeight="1">
      <c r="A1703" s="1">
        <v>1701.0</v>
      </c>
      <c r="B1703" s="3">
        <v>1.0</v>
      </c>
      <c r="C1703" s="3">
        <v>1.0</v>
      </c>
      <c r="D1703" s="3">
        <v>1.0</v>
      </c>
      <c r="E1703" s="3" t="s">
        <v>1706</v>
      </c>
      <c r="F1703" s="3" t="str">
        <f>IFERROR(__xludf.DUMMYFUNCTION("GOOGLETRANSLATE(E1703,""nl"",""en"")"),"A good book should fascinate. That's what this book has made me nonstop, handcuffed me, dragged me, touched me, put me on the wrong track and make me long for more every time. I was able to muster a great appreciation of how Zafón wrote, he did not just d"&amp;"o this with an eye for the smallest details but it also allows to enjoy every one of us every sentence he writes. It is no wonder that critics are unanimous: Zafón deserves nothing but praise for this boek.De sentences can sometimes be tedious, but the ma"&amp;"tter is in sticking ensures that we not only text but also get sound and picture at this book. The writer can not only create a story, he does not even lack the historical aspect and sketch a beautiful image of the dark Barcelona under Franco dictatuur.Za"&amp;"fón characters so carefully worked out that you as the book progresses, you their life has voelt.Elk character involved mysteries where the reader has to look. The beauty is that Daniel's life is a reflection of the book by Julian Carax. He describes prec"&amp;"isely the obstacles with which Julian. So while he searches for more information about the book he is working on the search for self and the liefde.De characters of the characters are so different that each of us can compare himself or by one of them. We "&amp;"Fermín, the wise, charming man who is always ready to help to Daniel. He also creates funny and lighter note in the book. Julian, who is completely lost in this world, he regret the mistakes he has made and does not know what life is. Miquel, the best fri"&amp;"end Julian, who sacrifices his life for him. Nuria, which all makes for her beloved, all this love remains unrequited. Fumero, the character of hatred and resentment sits opposite Julian and all those who still have something to do with him. And then we h"&amp;"ave Daniel will look for more information about the author of the book and meanwhile himself and find true love. That was my story. Our story. In the lost footsteps Carax I recognized mine, the writer continues to put you always on the wrong track again m"&amp;"aking it an extremely difficult task for the book already in advance to predict. The end of the book is incredibly exciting and misleading. When the tears just started to flow and your handkerchiefs on hand takes, it turns out not tears of sadness but are"&amp;" supposed to be just that tears opluchting.Om my adoration of this book to decide: My heart is forever lost in the shadow of the wind.")</f>
        <v>A good book should fascinate. That's what this book has made me nonstop, handcuffed me, dragged me, touched me, put me on the wrong track and make me long for more every time. I was able to muster a great appreciation of how Zafón wrote, he did not just do this with an eye for the smallest details but it also allows to enjoy every one of us every sentence he writes. It is no wonder that critics are unanimous: Zafón deserves nothing but praise for this boek.De sentences can sometimes be tedious, but the matter is in sticking ensures that we not only text but also get sound and picture at this book. The writer can not only create a story, he does not even lack the historical aspect and sketch a beautiful image of the dark Barcelona under Franco dictatuur.Zafón characters so carefully worked out that you as the book progresses, you their life has voelt.Elk character involved mysteries where the reader has to look. The beauty is that Daniel's life is a reflection of the book by Julian Carax. He describes precisely the obstacles with which Julian. So while he searches for more information about the book he is working on the search for self and the liefde.De characters of the characters are so different that each of us can compare himself or by one of them. We Fermín, the wise, charming man who is always ready to help to Daniel. He also creates funny and lighter note in the book. Julian, who is completely lost in this world, he regret the mistakes he has made and does not know what life is. Miquel, the best friend Julian, who sacrifices his life for him. Nuria, which all makes for her beloved, all this love remains unrequited. Fumero, the character of hatred and resentment sits opposite Julian and all those who still have something to do with him. And then we have Daniel will look for more information about the author of the book and meanwhile himself and find true love. That was my story. Our story. In the lost footsteps Carax I recognized mine, the writer continues to put you always on the wrong track again making it an extremely difficult task for the book already in advance to predict. The end of the book is incredibly exciting and misleading. When the tears just started to flow and your handkerchiefs on hand takes, it turns out not tears of sadness but are supposed to be just that tears opluchting.Om my adoration of this book to decide: My heart is forever lost in the shadow of the wind.</v>
      </c>
    </row>
    <row r="1704" ht="15.75" customHeight="1">
      <c r="A1704" s="1">
        <v>1702.0</v>
      </c>
      <c r="B1704" s="3">
        <v>1.0</v>
      </c>
      <c r="C1704" s="3">
        <v>1.0</v>
      </c>
      <c r="D1704" s="3">
        <v>1.0</v>
      </c>
      <c r="E1704" s="3" t="s">
        <v>1707</v>
      </c>
      <c r="F1704" s="3" t="str">
        <f>IFERROR(__xludf.DUMMYFUNCTION("GOOGLETRANSLATE(E1704,""nl"",""en"")"),"Ms. OVO, the official Garbage Observant is three nights a week at the garbage to see if there are useful items to deserve a second chance. Trentino, so says their real names, brings useful objects first home, but eventually her house so full they must dev"&amp;"ise a plan. She decides that she needs to find a new home for all objects. During her work Emilia met two men, mister Krrish and Chris. Both men are in their own way worker in the city is in turmoil with a hostage and several fights. Emilia becomes involv"&amp;"ed in the events that follow each other quickly and the truth about her past turns up. What will become of her? Elma van Haren (1954) is a poet, performer and artist. Her debut collection The trip to the welcome (1988) was a success and gave her the right"&amp;" C.Buddingh price. Haren is a poet who likes to put out the existing classifications of literature. Her work is a mix of poetry with prose. This sometimes gives her positive reviews, but it also found that fierce jab at her work. Her poems, which both adu"&amp;"lts and children are meant to be visual, visual and associative. Her prose debut, Ms. OVO (2017), is written in such a way that the reader can only lose in the adventures of Emilia.Het however, is not easy to follow the adventures of Emilia. Her adventure"&amp;"s go either way, but it has the advantage that the story never bored and always lively. In addition, the train of thought of the main character is particularly Emilia. Sometimes consisting only of observations about her surroundings, but she takes the rea"&amp;"der regularly bring experiences from her past. Emilia's adventures often resemble a fantastic world example of a fairy tale. It is therefore not surprising that Emilia read like the fairy tales of Hans Christian Andersen. Another positive element of the n"&amp;"ovel is that Van Haren criticism processed on society as a story. This is for example the packaging of peppers in plastic in the supermarket or blindly believe what authorities say. But the novel is mainly about the way people interact. For example, why d"&amp;"o people not get something for nothing? Why is it difficult to be open to other people's opinions? Haren allows its readers to think about people who actually stand outside of society and there but little help for krijgen.Naast the humorous approach of th"&amp;"e novel, the story is also moving. Emilia is a woman with a past and they just want a second chance to make everything they did wrong again. Moreover, they miss the human contact and the efforts they undertake to conclude a friendship go slowly. Haren has"&amp;" a message put in her novel clearly, that everyone deserves a second chance. Then not only will save the Emilia on the objects of the garbage truck, but mostly about people who need a helping hand after making wrong choices in their lives. Ms. OVO is a st"&amp;"rong debut prose, humorous written yet told with a clear moral.")</f>
        <v>Ms. OVO, the official Garbage Observant is three nights a week at the garbage to see if there are useful items to deserve a second chance. Trentino, so says their real names, brings useful objects first home, but eventually her house so full they must devise a plan. She decides that she needs to find a new home for all objects. During her work Emilia met two men, mister Krrish and Chris. Both men are in their own way worker in the city is in turmoil with a hostage and several fights. Emilia becomes involved in the events that follow each other quickly and the truth about her past turns up. What will become of her? Elma van Haren (1954) is a poet, performer and artist. Her debut collection The trip to the welcome (1988) was a success and gave her the right C.Buddingh price. Haren is a poet who likes to put out the existing classifications of literature. Her work is a mix of poetry with prose. This sometimes gives her positive reviews, but it also found that fierce jab at her work. Her poems, which both adults and children are meant to be visual, visual and associative. Her prose debut, Ms. OVO (2017), is written in such a way that the reader can only lose in the adventures of Emilia.Het however, is not easy to follow the adventures of Emilia. Her adventures go either way, but it has the advantage that the story never bored and always lively. In addition, the train of thought of the main character is particularly Emilia. Sometimes consisting only of observations about her surroundings, but she takes the reader regularly bring experiences from her past. Emilia's adventures often resemble a fantastic world example of a fairy tale. It is therefore not surprising that Emilia read like the fairy tales of Hans Christian Andersen. Another positive element of the novel is that Van Haren criticism processed on society as a story. This is for example the packaging of peppers in plastic in the supermarket or blindly believe what authorities say. But the novel is mainly about the way people interact. For example, why do people not get something for nothing? Why is it difficult to be open to other people's opinions? Haren allows its readers to think about people who actually stand outside of society and there but little help for krijgen.Naast the humorous approach of the novel, the story is also moving. Emilia is a woman with a past and they just want a second chance to make everything they did wrong again. Moreover, they miss the human contact and the efforts they undertake to conclude a friendship go slowly. Haren has a message put in her novel clearly, that everyone deserves a second chance. Then not only will save the Emilia on the objects of the garbage truck, but mostly about people who need a helping hand after making wrong choices in their lives. Ms. OVO is a strong debut prose, humorous written yet told with a clear moral.</v>
      </c>
    </row>
    <row r="1705" ht="15.75" customHeight="1">
      <c r="A1705" s="1">
        <v>1703.0</v>
      </c>
      <c r="B1705" s="3">
        <v>1.0</v>
      </c>
      <c r="C1705" s="3">
        <v>1.0</v>
      </c>
      <c r="D1705" s="3">
        <v>1.0</v>
      </c>
      <c r="E1705" s="3" t="s">
        <v>1708</v>
      </c>
      <c r="F1705" s="3" t="str">
        <f>IFERROR(__xludf.DUMMYFUNCTION("GOOGLETRANSLATE(E1705,""nl"",""en"")"),"Corine has delivered a piece of craftsmanship with this book again. It is therefore not for nothing the last eleven nominations for the Golden Noose !! No standard protagonist, she snorts coke, also in terms of sex does not too tight, not really an amiabl"&amp;"e person, and yet if you go the book progresses respect her krijgen.De storyline is extremely exciting with some surprising twists. Until the end of this book, the story continues to fascinate.")</f>
        <v>Corine has delivered a piece of craftsmanship with this book again. It is therefore not for nothing the last eleven nominations for the Golden Noose !! No standard protagonist, she snorts coke, also in terms of sex does not too tight, not really an amiable person, and yet if you go the book progresses respect her krijgen.De storyline is extremely exciting with some surprising twists. Until the end of this book, the story continues to fascinate.</v>
      </c>
    </row>
    <row r="1706" ht="15.75" customHeight="1">
      <c r="A1706" s="1">
        <v>1704.0</v>
      </c>
      <c r="B1706" s="3">
        <v>1.0</v>
      </c>
      <c r="C1706" s="3">
        <v>1.0</v>
      </c>
      <c r="D1706" s="3">
        <v>1.0</v>
      </c>
      <c r="E1706" s="3" t="s">
        <v>1709</v>
      </c>
      <c r="F1706" s="3" t="str">
        <f>IFERROR(__xludf.DUMMYFUNCTION("GOOGLETRANSLATE(E1706,""nl"",""en"")"),"I expected a lot from the book I started, because I have a lot of good stories had read about. The book certainly lived up to my expectations. Wow what is written so well. The book includes sadness, fear, hate and love. All this was from beginning to end "&amp;"was clear from the beginning voelbaar.Ik a click with the main character, Chleo. In the dark garage killie seems her true self to come forward, she talks and come to themselves. She gets confidence and increases self-care of a child in itself. I admired h"&amp;"er because she still love over hatred kiezen.De writing style of Danielle remains touched me enormously in such a bleak situation. It held me and made me think. The shouted questions at me; what would I do in this situation? Could I kill someone in such a"&amp;" situation? What the writer has empathized with this inhuman situation I find admirable to call! These YA thriller is definitely a must for young and old!")</f>
        <v>I expected a lot from the book I started, because I have a lot of good stories had read about. The book certainly lived up to my expectations. Wow what is written so well. The book includes sadness, fear, hate and love. All this was from beginning to end was clear from the beginning voelbaar.Ik a click with the main character, Chleo. In the dark garage killie seems her true self to come forward, she talks and come to themselves. She gets confidence and increases self-care of a child in itself. I admired her because she still love over hatred kiezen.De writing style of Danielle remains touched me enormously in such a bleak situation. It held me and made me think. The shouted questions at me; what would I do in this situation? Could I kill someone in such a situation? What the writer has empathized with this inhuman situation I find admirable to call! These YA thriller is definitely a must for young and old!</v>
      </c>
    </row>
    <row r="1707" ht="15.75" customHeight="1">
      <c r="A1707" s="1">
        <v>1705.0</v>
      </c>
      <c r="B1707" s="3">
        <v>1.0</v>
      </c>
      <c r="C1707" s="3">
        <v>1.0</v>
      </c>
      <c r="D1707" s="3">
        <v>1.0</v>
      </c>
      <c r="E1707" s="3" t="s">
        <v>1710</v>
      </c>
      <c r="F1707" s="3" t="str">
        <f>IFERROR(__xludf.DUMMYFUNCTION("GOOGLETRANSLATE(E1707,""nl"",""en"")"),"Good book. Mitchell succeeds in life and the struggle to give a thirteen year old boy popularity striking again. You close the main character and his problems in your heart. The book has fast dialogues that enhance the story.")</f>
        <v>Good book. Mitchell succeeds in life and the struggle to give a thirteen year old boy popularity striking again. You close the main character and his problems in your heart. The book has fast dialogues that enhance the story.</v>
      </c>
    </row>
    <row r="1708" ht="15.75" customHeight="1">
      <c r="A1708" s="1">
        <v>1706.0</v>
      </c>
      <c r="B1708" s="3">
        <v>0.0</v>
      </c>
      <c r="C1708" s="3">
        <v>0.0</v>
      </c>
      <c r="D1708" s="3">
        <v>0.0</v>
      </c>
      <c r="E1708" s="3" t="s">
        <v>1711</v>
      </c>
      <c r="F1708" s="3" t="str">
        <f>IFERROR(__xludf.DUMMYFUNCTION("GOOGLETRANSLATE(E1708,""nl"",""en"")"),"I found this book disappointing, why? By the robot enters the story, I do not make sense. Too bad because it had a good story can be")</f>
        <v>I found this book disappointing, why? By the robot enters the story, I do not make sense. Too bad because it had a good story can be</v>
      </c>
    </row>
    <row r="1709" ht="15.75" customHeight="1">
      <c r="A1709" s="1">
        <v>1707.0</v>
      </c>
      <c r="B1709" s="3">
        <v>1.0</v>
      </c>
      <c r="C1709" s="3">
        <v>1.0</v>
      </c>
      <c r="D1709" s="3">
        <v>1.0</v>
      </c>
      <c r="E1709" s="3" t="s">
        <v>1712</v>
      </c>
      <c r="F1709" s="3" t="str">
        <f>IFERROR(__xludf.DUMMYFUNCTION("GOOGLETRANSLATE(E1709,""nl"",""en"")"),"Actually quite predictable and yet fun. I expected given the back cover only more humor. The humor was missing completely but a very nice entertaining story.")</f>
        <v>Actually quite predictable and yet fun. I expected given the back cover only more humor. The humor was missing completely but a very nice entertaining story.</v>
      </c>
    </row>
    <row r="1710" ht="15.75" customHeight="1">
      <c r="A1710" s="1">
        <v>1708.0</v>
      </c>
      <c r="B1710" s="3">
        <v>0.0</v>
      </c>
      <c r="C1710" s="3">
        <v>0.0</v>
      </c>
      <c r="D1710" s="3">
        <v>0.0</v>
      </c>
      <c r="E1710" s="3" t="s">
        <v>1713</v>
      </c>
      <c r="F1710" s="3" t="str">
        <f>IFERROR(__xludf.DUMMYFUNCTION("GOOGLETRANSLATE(E1710,""nl"",""en"")"),"The third and final part of the adventure trilogy about Nadia and Alexander is the least part. I had the impression that it was written as a required number: it should be a trilogy, so there must also be a third book. The ""tension"" to a lesser extent in"&amp;" the first part and some more in the second part occurred, was so good in this third part as afwezig.Er were even times when I was distracted while reading other thoughts. The story takes place in the Africa of the 21st century, but is not depicted as suc"&amp;"h. For example, talking about the first elephant safari in Africa, while it existed in the 20th century. Further more ambiguities are in the book: the Pygmies have taken a gorilla captive, but the Pygmies, the gorilla just a sacred animal which they never"&amp;" will have jagen.Ook Alexander and Nadia wisdom as adults, while Alexander at some time even if uncertain and young teen is put down. And then the end of the book. Well, there is no rope to tie up. A search and unlikely end. All in all, this book, as I sa"&amp;"id, not the best of the three.")</f>
        <v>The third and final part of the adventure trilogy about Nadia and Alexander is the least part. I had the impression that it was written as a required number: it should be a trilogy, so there must also be a third book. The "tension" to a lesser extent in the first part and some more in the second part occurred, was so good in this third part as afwezig.Er were even times when I was distracted while reading other thoughts. The story takes place in the Africa of the 21st century, but is not depicted as such. For example, talking about the first elephant safari in Africa, while it existed in the 20th century. Further more ambiguities are in the book: the Pygmies have taken a gorilla captive, but the Pygmies, the gorilla just a sacred animal which they never will have jagen.Ook Alexander and Nadia wisdom as adults, while Alexander at some time even if uncertain and young teen is put down. And then the end of the book. Well, there is no rope to tie up. A search and unlikely end. All in all, this book, as I said, not the best of the three.</v>
      </c>
    </row>
    <row r="1711" ht="15.75" customHeight="1">
      <c r="A1711" s="1">
        <v>1709.0</v>
      </c>
      <c r="B1711" s="3">
        <v>0.0</v>
      </c>
      <c r="C1711" s="3">
        <v>0.0</v>
      </c>
      <c r="D1711" s="3">
        <v>0.0</v>
      </c>
      <c r="E1711" s="3" t="s">
        <v>1714</v>
      </c>
      <c r="F1711" s="3" t="str">
        <f>IFERROR(__xludf.DUMMYFUNCTION("GOOGLETRANSLATE(E1711,""nl"",""en"")"),"High expectations for this book, after reading Snow White. I struggled in the story. Yet Nele has made an achievement. Beautifully written, wonderful story, but too many protagonists and Polish namen.Helaas is the book I can not this time boeien.2 stars")</f>
        <v>High expectations for this book, after reading Snow White. I struggled in the story. Yet Nele has made an achievement. Beautifully written, wonderful story, but too many protagonists and Polish namen.Helaas is the book I can not this time boeien.2 stars</v>
      </c>
    </row>
    <row r="1712" ht="15.75" customHeight="1">
      <c r="A1712" s="1">
        <v>1710.0</v>
      </c>
      <c r="B1712" s="3">
        <v>0.0</v>
      </c>
      <c r="C1712" s="3">
        <v>0.0</v>
      </c>
      <c r="D1712" s="3">
        <v>0.0</v>
      </c>
      <c r="E1712" s="3" t="s">
        <v>1715</v>
      </c>
      <c r="F1712" s="3" t="str">
        <f>IFERROR(__xludf.DUMMYFUNCTION("GOOGLETRANSLATE(E1712,""nl"",""en"")"),"I found it absolutely clear what part now by Rose and what part was written by Ruby. It is that the typeface was different, and of course you can imagine that if it was written about Rose, Ruby was speaking and vice versa, but the style I could not merken"&amp;".Verder stood there on almost every page a lot parentheses written and that annoyed me. Several times I was about to put the book away, but because it is very easy to read and because I hoped it to end yet what would be one I would recommend this book uit"&amp;"gelezen.Ik.")</f>
        <v>I found it absolutely clear what part now by Rose and what part was written by Ruby. It is that the typeface was different, and of course you can imagine that if it was written about Rose, Ruby was speaking and vice versa, but the style I could not merken.Verder stood there on almost every page a lot parentheses written and that annoyed me. Several times I was about to put the book away, but because it is very easy to read and because I hoped it to end yet what would be one I would recommend this book uitgelezen.Ik.</v>
      </c>
    </row>
    <row r="1713" ht="15.75" customHeight="1">
      <c r="A1713" s="1">
        <v>1711.0</v>
      </c>
      <c r="B1713" s="3">
        <v>1.0</v>
      </c>
      <c r="C1713" s="3">
        <v>1.0</v>
      </c>
      <c r="D1713" s="3">
        <v>1.0</v>
      </c>
      <c r="E1713" s="3" t="s">
        <v>1716</v>
      </c>
      <c r="F1713" s="3" t="str">
        <f>IFERROR(__xludf.DUMMYFUNCTION("GOOGLETRANSLATE(E1713,""nl"",""en"")"),"Angelique Amsterdam has a son Miquel.De question is whether her life began or has ended by the arrival of Miquel.Miquel chosen for himself after a difficult childhood and left for Germany Nieheim. He picks cherries and refurbishing chores with Jorge, in m"&amp;"y view a slightly mentally impaired jongeman.Alles going well enough, until his mailbox in the city is a letter from his mother, they do not get delivered to his home address because Mique wants not that his mother knows where he woont.Zijn mother indicat"&amp;"es dying to zijn.Miquels mother Angelique gets her therapist, the ""mission"" to write a letter to her son, but decided at some point to go looking for her son in Nieheim, while at that time Miquel to Amsterdam traveling with Jorge to see if his mother re"&amp;"ally dying is.Vooral front and the accompanying text of the book club group took me to register myself for this boek.De magpie took me an ominous feeling, so I thought maybe had.Echter something exciting story I was not disappointed.The story appealed to "&amp;"me from the start, partly perhaps because we have a similar kind of si situation experienced in the family, albeit a different story vlak.Hierdoor touched me very awkward erg.Het in the story is that two people hear their side of the story, so who now who"&amp;" disappointed. Angelique her role as mother ""failed"" or has its Miquel never given the chance to be a good mother to be or not to zien.Uiteindelijk both still go to another looking for is actually to see if your mom is dying or is another reason behind "&amp;"it. Too bad we do not know what happens when Angelique dies, Miquel there is?")</f>
        <v>Angelique Amsterdam has a son Miquel.De question is whether her life began or has ended by the arrival of Miquel.Miquel chosen for himself after a difficult childhood and left for Germany Nieheim. He picks cherries and refurbishing chores with Jorge, in my view a slightly mentally impaired jongeman.Alles going well enough, until his mailbox in the city is a letter from his mother, they do not get delivered to his home address because Mique wants not that his mother knows where he woont.Zijn mother indicates dying to zijn.Miquels mother Angelique gets her therapist, the "mission" to write a letter to her son, but decided at some point to go looking for her son in Nieheim, while at that time Miquel to Amsterdam traveling with Jorge to see if his mother really dying is.Vooral front and the accompanying text of the book club group took me to register myself for this boek.De magpie took me an ominous feeling, so I thought maybe had.Echter something exciting story I was not disappointed.The story appealed to me from the start, partly perhaps because we have a similar kind of si situation experienced in the family, albeit a different story vlak.Hierdoor touched me very awkward erg.Het in the story is that two people hear their side of the story, so who now who disappointed. Angelique her role as mother "failed" or has its Miquel never given the chance to be a good mother to be or not to zien.Uiteindelijk both still go to another looking for is actually to see if your mom is dying or is another reason behind it. Too bad we do not know what happens when Angelique dies, Miquel there is?</v>
      </c>
    </row>
    <row r="1714" ht="15.75" customHeight="1">
      <c r="A1714" s="1">
        <v>1712.0</v>
      </c>
      <c r="B1714" s="3">
        <v>1.0</v>
      </c>
      <c r="C1714" s="3">
        <v>1.0</v>
      </c>
      <c r="D1714" s="3">
        <v>1.0</v>
      </c>
      <c r="E1714" s="3" t="s">
        <v>1717</v>
      </c>
      <c r="F1714" s="3" t="str">
        <f>IFERROR(__xludf.DUMMYFUNCTION("GOOGLETRANSLATE(E1714,""nl"",""en"")"),"For in the book reads: This book is dedicated aanalle kinderenal ones that you from a wheelchair or otherwise dependent, always back up or around looking politiek.Denk should not rush does not belong to the target group content this book will be suitable "&amp;"for! It's not corny or boring, but even particularly onconventioneel.Cultureel Erfgoud is a book with a look at contemporary politics and society, but aided by art and music make it very accessible wordt.Hier pulled out all the stops to maximize to be abl"&amp;"e to omvatten.Mensen and subjects that apparently no similarities have to be placed in this book with each other; Béla Bartók (1881 - 1945) and Johan Cruyff (1947-2016). ""Cruyff played football and reasoned as Béla Bartók nuts schreef.'Op one of the firs"&amp;"t pages of a well-organized content so you can be at your favorite fast. Marvel at what you leest.De diverse topics in this book discussed, but always a thread will be present. Even questions about the back of the book answered in the lock-hoofdstuk.Dit i"&amp;"s a very comprehensive book; not only in choice of subject matter, but also in the choice of music. How ragtime and Beethoven in this book found a very suitable place, is nothing compared to what fugue and politics and society in the eyes of the author ha"&amp;"ve in common; targeting, polyphony, equality and the need for harmonious interlacing ie solidariteit.Dit book is also about hate speech and freedom of expression, the difference between the right of asylum and the right to asylum, the usefulness of refere"&amp;"ndums. But most remain alive in the actuality and democracy maintained and if necessary vernieuwen.Achter in the book is a useful registry with keywords alfabet.Dit held particular relevance. Note: This book describes the view of the author on what is hap"&amp;"pening in our society. But it is certainly an eye-opener! National Erfgoud here is on the table for review and then to simultaneously listen to music while reading.")</f>
        <v>For in the book reads: This book is dedicated aanalle kinderenal ones that you from a wheelchair or otherwise dependent, always back up or around looking politiek.Denk should not rush does not belong to the target group content this book will be suitable for! It's not corny or boring, but even particularly onconventioneel.Cultureel Erfgoud is a book with a look at contemporary politics and society, but aided by art and music make it very accessible wordt.Hier pulled out all the stops to maximize to be able to omvatten.Mensen and subjects that apparently no similarities have to be placed in this book with each other; Béla Bartók (1881 - 1945) and Johan Cruyff (1947-2016). "Cruyff played football and reasoned as Béla Bartók nuts schreef.'Op one of the first pages of a well-organized content so you can be at your favorite fast. Marvel at what you leest.De diverse topics in this book discussed, but always a thread will be present. Even questions about the back of the book answered in the lock-hoofdstuk.Dit is a very comprehensive book; not only in choice of subject matter, but also in the choice of music. How ragtime and Beethoven in this book found a very suitable place, is nothing compared to what fugue and politics and society in the eyes of the author have in common; targeting, polyphony, equality and the need for harmonious interlacing ie solidariteit.Dit book is also about hate speech and freedom of expression, the difference between the right of asylum and the right to asylum, the usefulness of referendums. But most remain alive in the actuality and democracy maintained and if necessary vernieuwen.Achter in the book is a useful registry with keywords alfabet.Dit held particular relevance. Note: This book describes the view of the author on what is happening in our society. But it is certainly an eye-opener! National Erfgoud here is on the table for review and then to simultaneously listen to music while reading.</v>
      </c>
    </row>
    <row r="1715" ht="15.75" customHeight="1">
      <c r="A1715" s="1">
        <v>1713.0</v>
      </c>
      <c r="B1715" s="3">
        <v>1.0</v>
      </c>
      <c r="C1715" s="3">
        <v>1.0</v>
      </c>
      <c r="D1715" s="3">
        <v>1.0</v>
      </c>
      <c r="E1715" s="3" t="s">
        <v>1718</v>
      </c>
      <c r="F1715" s="3" t="str">
        <f>IFERROR(__xludf.DUMMYFUNCTION("GOOGLETRANSLATE(E1715,""nl"",""en"")"),"Sects have always had some kind of attraction to me, they are mysterious and I wonder how people can get caught up in this. As someone who has been in a sect, wrote a book about a cult that can only mysterious and fascinating zijn.'De sect ""is the first "&amp;"volume in the series on Via Terra, where Sofia, the protagonist, by mistake coming. At first she thinks can go to after a year, but it appears that cult leader Franz Oswald other plans with her. You read how she slowly gets entangled in the web what Franz"&amp;" Oswald has woven for her and you hope more and more that Sofia safe from this web komt.Het story ""The cult"" is oppressive and keeps you, just like a real cult in his grip, but fortunately in a positive way. Mariette Lindstein has the story well structu"&amp;"red in terms of stress, because as you advance, it becomes more exciting. Because you hope everything comes with Sofia, keep on reading. The story makes some surprising developments along, although there certainly pieces in it which I had to see komen.Daa"&amp;"rnaast I'm curious how Mariette Lindstein the next two parts of the trilogy 'Via Terra going to write, because the end was quite closed. So that will wait and see, but I'm her next book sure lezen.'De sect 'is intriguing and oppressive. Mariette Lindstein"&amp;" brought her own experiences with a sect into words and that makes it even more exciting thriller")</f>
        <v>Sects have always had some kind of attraction to me, they are mysterious and I wonder how people can get caught up in this. As someone who has been in a sect, wrote a book about a cult that can only mysterious and fascinating zijn.'De sect "is the first volume in the series on Via Terra, where Sofia, the protagonist, by mistake coming. At first she thinks can go to after a year, but it appears that cult leader Franz Oswald other plans with her. You read how she slowly gets entangled in the web what Franz Oswald has woven for her and you hope more and more that Sofia safe from this web komt.Het story "The cult" is oppressive and keeps you, just like a real cult in his grip, but fortunately in a positive way. Mariette Lindstein has the story well structured in terms of stress, because as you advance, it becomes more exciting. Because you hope everything comes with Sofia, keep on reading. The story makes some surprising developments along, although there certainly pieces in it which I had to see komen.Daarnaast I'm curious how Mariette Lindstein the next two parts of the trilogy 'Via Terra going to write, because the end was quite closed. So that will wait and see, but I'm her next book sure lezen.'De sect 'is intriguing and oppressive. Mariette Lindstein brought her own experiences with a sect into words and that makes it even more exciting thriller</v>
      </c>
    </row>
    <row r="1716" ht="15.75" customHeight="1">
      <c r="A1716" s="1">
        <v>1714.0</v>
      </c>
      <c r="B1716" s="3">
        <v>1.0</v>
      </c>
      <c r="C1716" s="3">
        <v>0.0</v>
      </c>
      <c r="D1716" s="3">
        <v>0.0</v>
      </c>
      <c r="E1716" s="3" t="s">
        <v>1719</v>
      </c>
      <c r="F1716" s="3" t="str">
        <f>IFERROR(__xludf.DUMMYFUNCTION("GOOGLETRANSLATE(E1716,""nl"",""en"")"),"Glad I could read the book I'm obsessed begonnen.Het took a while before I fell through the book but I have to finish gelezen.Vooral all the other characters made it sometimes difficult ... There is always clear a personal and wordy for me after mattias.H"&amp;"et and other proposed more do I really need to zetten.ik had a 'romantic' story? really relaxing reading was not for me, it was going a opdracht.Iedereen else with sadness and grief, and that's good to uitting the different characters in the book.")</f>
        <v>Glad I could read the book I'm obsessed begonnen.Het took a while before I fell through the book but I have to finish gelezen.Vooral all the other characters made it sometimes difficult ... There is always clear a personal and wordy for me after mattias.Het and other proposed more do I really need to zetten.ik had a 'romantic' story? really relaxing reading was not for me, it was going a opdracht.Iedereen else with sadness and grief, and that's good to uitting the different characters in the book.</v>
      </c>
    </row>
    <row r="1717" ht="15.75" customHeight="1">
      <c r="A1717" s="1">
        <v>1715.0</v>
      </c>
      <c r="B1717" s="3">
        <v>1.0</v>
      </c>
      <c r="C1717" s="3">
        <v>0.0</v>
      </c>
      <c r="D1717" s="3">
        <v>1.0</v>
      </c>
      <c r="E1717" s="3" t="s">
        <v>1720</v>
      </c>
      <c r="F1717" s="3" t="str">
        <f>IFERROR(__xludf.DUMMYFUNCTION("GOOGLETRANSLATE(E1717,""nl"",""en"")"),"How enters an Icelander in London? Just get a little aversion to the climatic conditions and the consequences in your country and other Scandinavian neighbors. Add some love to it for the theater and you can linger nowhere better than in London. S. Kristj"&amp;"ansson, the un-Dutch name for Snorri, this choice several years ago made very aware and feels since 2005 in the English capital as the famous fish in the water. Not only he is frequently on stage, he is also the creator of the Saga Valhalla. A series in w"&amp;"hich the protagonist Úlfar Thormodson everything it can to make history in the year 996 a turnaround to geven.De Stenvik Norwegian city has fallen and the fighters licking their wounds. Úlfar Thormodson belongs to the winning party, but does not come out "&amp;"unscathed. Severely wounded, separating the road from him and cursed blacksmith Audun Arngrímsson after the battle. Úlfar goes on his way home, King Olav the city Stenvik in its power and can begin to roll out its will on the bewoners.Waar Úlfar however, "&amp;"has not counted on is that not all of the opposition Stenvikse population is broken. On the way north, Úlfar faces the opposition and have slightly adjust his aim. But as usual in the tenth century, it is not the language of the wise word battle won but t"&amp;"he swords, hammers, axes and everything is within reach and that your opponent can turn off final. So, this trip is not about roses but rather on corpses, many lijken.Met the first part Disputed Stenvik, Kristjansson has managed to interest an audience in"&amp;"terested in the historical saga (or sage). The word means fable, legend, myth, fairy tale indeed. So the ideal situation is that history recorded from tradition stories. This so (un) reliable as the spoken word over the years can be. But in this case it i"&amp;"s not just around. Kristjansson outlines in this second part, blood will bloom, how it is possible to go far in the tenth century Scandinavia. So it is a story with a nod to the truth which sometimes describes things which are not entirely in our present "&amp;"view of things fit. It's a nuisance to them watching. The imaginative lovers speaking Vikings, will this second part of the Walhalla Saga consume with relish. The historical value may still be up a little discussion, which is mainly limited to a list of a"&amp;"vailable weapons and vehicles, and now many liters of blood flow. Readers dissimilar history and nail-biting tension Search this saga better disregard.")</f>
        <v>How enters an Icelander in London? Just get a little aversion to the climatic conditions and the consequences in your country and other Scandinavian neighbors. Add some love to it for the theater and you can linger nowhere better than in London. S. Kristjansson, the un-Dutch name for Snorri, this choice several years ago made very aware and feels since 2005 in the English capital as the famous fish in the water. Not only he is frequently on stage, he is also the creator of the Saga Valhalla. A series in which the protagonist Úlfar Thormodson everything it can to make history in the year 996 a turnaround to geven.De Stenvik Norwegian city has fallen and the fighters licking their wounds. Úlfar Thormodson belongs to the winning party, but does not come out unscathed. Severely wounded, separating the road from him and cursed blacksmith Audun Arngrímsson after the battle. Úlfar goes on his way home, King Olav the city Stenvik in its power and can begin to roll out its will on the bewoners.Waar Úlfar however, has not counted on is that not all of the opposition Stenvikse population is broken. On the way north, Úlfar faces the opposition and have slightly adjust his aim. But as usual in the tenth century, it is not the language of the wise word battle won but the swords, hammers, axes and everything is within reach and that your opponent can turn off final. So, this trip is not about roses but rather on corpses, many lijken.Met the first part Disputed Stenvik, Kristjansson has managed to interest an audience interested in the historical saga (or sage). The word means fable, legend, myth, fairy tale indeed. So the ideal situation is that history recorded from tradition stories. This so (un) reliable as the spoken word over the years can be. But in this case it is not just around. Kristjansson outlines in this second part, blood will bloom, how it is possible to go far in the tenth century Scandinavia. So it is a story with a nod to the truth which sometimes describes things which are not entirely in our present view of things fit. It's a nuisance to them watching. The imaginative lovers speaking Vikings, will this second part of the Walhalla Saga consume with relish. The historical value may still be up a little discussion, which is mainly limited to a list of available weapons and vehicles, and now many liters of blood flow. Readers dissimilar history and nail-biting tension Search this saga better disregard.</v>
      </c>
    </row>
    <row r="1718" ht="15.75" customHeight="1">
      <c r="A1718" s="1">
        <v>1716.0</v>
      </c>
      <c r="B1718" s="3">
        <v>1.0</v>
      </c>
      <c r="C1718" s="3">
        <v>1.0</v>
      </c>
      <c r="D1718" s="3">
        <v>1.0</v>
      </c>
      <c r="E1718" s="3" t="s">
        <v>1721</v>
      </c>
      <c r="F1718" s="3" t="str">
        <f>IFERROR(__xludf.DUMMYFUNCTION("GOOGLETRANSLATE(E1718,""nl"",""en"")"),"After the release of Did I mention I love you could not come fast enough, the second book in the series. Fortunately let publishers Moon fans of the nineteen-year-old writer Estelle Maskame not wait long and released four months after the first part, the "&amp;"translation of the second movement of the ""Did I mention' series. Did I mention I need you will continue for a year after the events of the epilogue of the first part. We were all a little insight into the problems that Eden could end up in part two. Tyl"&amp;"er has spent a year in New York to tell his story about his difficult childhood. Eden prepares for the meantime to study in Chicago, but before she leaves from Florida, she brings Tyler summer. Much to the chagrin of her boyfriend and best friend of Tyler"&amp;", Dean. Eden, however, has no other purpose than to be reunited with her lover and stiefbroer.Er are many similarities between the two parts of the series. Both take place in the summer in America and the extremes of society are central. Nevertheless, the"&amp;" setting in New York quite original. Although Eden and Tyler course here must have been in Times Square, the book focuses mainly on the daily aspects of the city rather than to emphasize the greatness of the city. This is fine and keeps the story realisti"&amp;"c. The day trips which the pair sit inside because the torrential rains, feel very comfortable and it is therefore easier for you to live in the situation of Eden. By occasionally add some nice aspects such as the baseball game where they were going, you'"&amp;"re in New York, but it is not overwhelming or unrealistic. The party content in the book is considerably gone down. Maskame has been more focused on the daily grind of life of Eden and the dilemmas associated with them. She knows well the power to keep, d"&amp;"o not immediately leave everything the characters say and by focusing on the complexity of the situation. As a reader, you know all the time that final action to be taken, but you're not waiting for. The moment when pressure is put on the kettle and the p"&amp;"lot suddenly come fast development, is therefore totally unexpected. That makes the story exciting and somewhat oppressive. Although Eden in her nasty weak traits lapses we know from the earlier book, this is realistic. The reactions are extremely Tyler c"&amp;"oming clearly from earlier indications that many still bubbling under the surface. The end of the book presents the moral dilemmas where this unusual couple struggling with again good weather. Maskame describes extremes and thus the complexity of the huma"&amp;"n being. Therefore, the situation is very close and it is easy for something to imagine. Despite the great places that are called - New York, Hollywood - this story is still recognizable. At the end of the book you have nevertheless the idea that everythi"&amp;"ng might be too easy expired. Fortunately Maskame has had this yourself, because this plotgat know them to solve in the last chapter with a twist in the storyline. Thus they are also at the same time provides an opportunity for the third game in the serie"&amp;"s. Again Did I mention I need you mainly a guilty pleasure book. The story is less about the top and glamorous than the first part in the series, but that it realistic. A great book for the winter just completely forget it and get it nice and warm to.")</f>
        <v>After the release of Did I mention I love you could not come fast enough, the second book in the series. Fortunately let publishers Moon fans of the nineteen-year-old writer Estelle Maskame not wait long and released four months after the first part, the translation of the second movement of the "Did I mention' series. Did I mention I need you will continue for a year after the events of the epilogue of the first part. We were all a little insight into the problems that Eden could end up in part two. Tyler has spent a year in New York to tell his story about his difficult childhood. Eden prepares for the meantime to study in Chicago, but before she leaves from Florida, she brings Tyler summer. Much to the chagrin of her boyfriend and best friend of Tyler, Dean. Eden, however, has no other purpose than to be reunited with her lover and stiefbroer.Er are many similarities between the two parts of the series. Both take place in the summer in America and the extremes of society are central. Nevertheless, the setting in New York quite original. Although Eden and Tyler course here must have been in Times Square, the book focuses mainly on the daily aspects of the city rather than to emphasize the greatness of the city. This is fine and keeps the story realistic. The day trips which the pair sit inside because the torrential rains, feel very comfortable and it is therefore easier for you to live in the situation of Eden. By occasionally add some nice aspects such as the baseball game where they were going, you're in New York, but it is not overwhelming or unrealistic. The party content in the book is considerably gone down. Maskame has been more focused on the daily grind of life of Eden and the dilemmas associated with them. She knows well the power to keep, do not immediately leave everything the characters say and by focusing on the complexity of the situation. As a reader, you know all the time that final action to be taken, but you're not waiting for. The moment when pressure is put on the kettle and the plot suddenly come fast development, is therefore totally unexpected. That makes the story exciting and somewhat oppressive. Although Eden in her nasty weak traits lapses we know from the earlier book, this is realistic. The reactions are extremely Tyler coming clearly from earlier indications that many still bubbling under the surface. The end of the book presents the moral dilemmas where this unusual couple struggling with again good weather. Maskame describes extremes and thus the complexity of the human being. Therefore, the situation is very close and it is easy for something to imagine. Despite the great places that are called - New York, Hollywood - this story is still recognizable. At the end of the book you have nevertheless the idea that everything might be too easy expired. Fortunately Maskame has had this yourself, because this plotgat know them to solve in the last chapter with a twist in the storyline. Thus they are also at the same time provides an opportunity for the third game in the series. Again Did I mention I need you mainly a guilty pleasure book. The story is less about the top and glamorous than the first part in the series, but that it realistic. A great book for the winter just completely forget it and get it nice and warm to.</v>
      </c>
    </row>
    <row r="1719" ht="15.75" customHeight="1">
      <c r="A1719" s="1">
        <v>1717.0</v>
      </c>
      <c r="B1719" s="3">
        <v>1.0</v>
      </c>
      <c r="C1719" s="3">
        <v>1.0</v>
      </c>
      <c r="D1719" s="3">
        <v>1.0</v>
      </c>
      <c r="E1719" s="3" t="s">
        <v>1722</v>
      </c>
      <c r="F1719" s="3" t="str">
        <f>IFERROR(__xludf.DUMMYFUNCTION("GOOGLETRANSLATE(E1719,""nl"",""en"")"),"The prologue of the book gives me goosebumps and encourages me to Spain soon is tasty further lezen.Annabel on vacation when she meets a handsome waiter with her wishes, she will not forget and end up in a dance. There goes all wrong and she is waking day"&amp;"s later in the hospital. She appears to be drugged and abused. The essence of these calls later to her by when this event appears to have major consequences. Gradually they lose the grip on her life. Her job, friends and dignity they lose and she is obses"&amp;"sed with her new boyfriend Dion to abuse the situation. It is a vicious circle where they sit and where she only comes back when they confront. The confrontation with her past, her mother's past and the people around her. The question here is whether it i"&amp;"s strong enough and whether they will do it. Because that means you must make vulnerable and that's about this girl not really. Rather cool with big words than are vulnerable and your mistakes toegeven.Confrontatie is a beautifully written, but intense bo"&amp;"ok. It brings events from the news to you on the couch while you read. Esther very well shown that you can not run away from the past and the present. She has a nice writing style and illustrates the situation very well weer.Dat the nice life of freedom a"&amp;"nd filled with fun business through a single bad event can take a nasty turn. The events of the first two parts of this series will be short in the story. It's nice if you have read these parts first (because they are very good), but with a bit of imagina"&amp;"tion you can independently read this story. I'm looking forward to the next C because I have closed this particular family in my heart from part 1 and would not even say goodbye.")</f>
        <v>The prologue of the book gives me goosebumps and encourages me to Spain soon is tasty further lezen.Annabel on vacation when she meets a handsome waiter with her wishes, she will not forget and end up in a dance. There goes all wrong and she is waking days later in the hospital. She appears to be drugged and abused. The essence of these calls later to her by when this event appears to have major consequences. Gradually they lose the grip on her life. Her job, friends and dignity they lose and she is obsessed with her new boyfriend Dion to abuse the situation. It is a vicious circle where they sit and where she only comes back when they confront. The confrontation with her past, her mother's past and the people around her. The question here is whether it is strong enough and whether they will do it. Because that means you must make vulnerable and that's about this girl not really. Rather cool with big words than are vulnerable and your mistakes toegeven.Confrontatie is a beautifully written, but intense book. It brings events from the news to you on the couch while you read. Esther very well shown that you can not run away from the past and the present. She has a nice writing style and illustrates the situation very well weer.Dat the nice life of freedom and filled with fun business through a single bad event can take a nasty turn. The events of the first two parts of this series will be short in the story. It's nice if you have read these parts first (because they are very good), but with a bit of imagination you can independently read this story. I'm looking forward to the next C because I have closed this particular family in my heart from part 1 and would not even say goodbye.</v>
      </c>
    </row>
    <row r="1720" ht="15.75" customHeight="1">
      <c r="A1720" s="1">
        <v>1718.0</v>
      </c>
      <c r="B1720" s="3">
        <v>1.0</v>
      </c>
      <c r="C1720" s="3">
        <v>1.0</v>
      </c>
      <c r="D1720" s="3">
        <v>1.0</v>
      </c>
      <c r="E1720" s="3" t="s">
        <v>1723</v>
      </c>
      <c r="F1720" s="3" t="str">
        <f>IFERROR(__xludf.DUMMYFUNCTION("GOOGLETRANSLATE(E1720,""nl"",""en"")"),"Very remarkable. Peter Swan effortlessly transferred in the current period in the previous story still somewhat extinguished and at the end of his Bob Evers-latin seemed, reveals a new breath to find hebben.De three heroes without sacrificing any of their"&amp;" familiar characters and properties to lose. A new and refreshing source of inspiration tapped that promises its guarantee for a lot of sequels, namely the respective fathers who have some orders in store for their adventurous spruiten.De plot is approved"&amp;" and does not at all forced. The excitement and action drips off, and the humor is funny again. It's hard to say just where the difference is, but it's like a fresh, freshly picked apple and a dried specimen at the end of the winter.Het begins in the Neth"&amp;"erlands by plane to the USA and then the new cruise ship pa Roos (1745 passengers) to Mexico. The stopover John sees in the United States already suspicious and start the adventure.")</f>
        <v>Very remarkable. Peter Swan effortlessly transferred in the current period in the previous story still somewhat extinguished and at the end of his Bob Evers-latin seemed, reveals a new breath to find hebben.De three heroes without sacrificing any of their familiar characters and properties to lose. A new and refreshing source of inspiration tapped that promises its guarantee for a lot of sequels, namely the respective fathers who have some orders in store for their adventurous spruiten.De plot is approved and does not at all forced. The excitement and action drips off, and the humor is funny again. It's hard to say just where the difference is, but it's like a fresh, freshly picked apple and a dried specimen at the end of the winter.Het begins in the Netherlands by plane to the USA and then the new cruise ship pa Roos (1745 passengers) to Mexico. The stopover John sees in the United States already suspicious and start the adventure.</v>
      </c>
    </row>
    <row r="1721" ht="15.75" customHeight="1">
      <c r="A1721" s="1">
        <v>1719.0</v>
      </c>
      <c r="B1721" s="3">
        <v>1.0</v>
      </c>
      <c r="C1721" s="3">
        <v>1.0</v>
      </c>
      <c r="D1721" s="3">
        <v>1.0</v>
      </c>
      <c r="E1721" s="3" t="s">
        <v>1724</v>
      </c>
      <c r="F1721" s="3" t="str">
        <f>IFERROR(__xludf.DUMMYFUNCTION("GOOGLETRANSLATE(E1721,""nl"",""en"")"),"After two novels it is time for a new collection of stories by Maartje Wortel. Something has to happen is the first title in the fund Das Mag Publishers appears. Short stories of Root previously appeared in Das Magazin, but include also the Auditor's Guid"&amp;"e and Rant. We also know her as the winner of Write Now! Storytelling does Root in her own way. Something has to happen is a beautiful collection of unique stories that each one worth telling zijn.Wortel has its own way and specifically also their own way"&amp;" to contribute. The partly autobiographical story ""Writer II 'Maartje refers to her own voice and how that affects their stories on stage. She says fans of her stories will miss her drawling voice there, ""for stories change when the writer's own words p"&amp;"ronounce. The stories should something happen to prove that her stories without her physical voice indeed a voice hebben.DetailsDie voice hear the reader above all in detail and leaps. Root observes everyday situations and events so that you start to wond"&amp;"er why such things do not notice you. ""The cashier put a few coins in my hand warm. They had just come out of a pocket. ""Root asks questions you never knew you had them, but not where you can answer. What do we know about ourselves, 'How do we deal with"&amp;" a situation as it is? Lack These questions are central to all stories Something must be done. Each character has its own shortcoming and private quest that follows it in one way or another. ""Where most people longed for was the twins already succeeded, "&amp;"they would be together forever."" They are about the loss of a spouse, son or dog. The search for love or what's left of it. Dealing with a loss, learn to live with what has now happened once. Root manages to capture all its stories and characters exactly"&amp;" around that core. That makes her special stories. [This review appeared earlier (2015) on CLEEFT]")</f>
        <v>After two novels it is time for a new collection of stories by Maartje Wortel. Something has to happen is the first title in the fund Das Mag Publishers appears. Short stories of Root previously appeared in Das Magazin, but include also the Auditor's Guide and Rant. We also know her as the winner of Write Now! Storytelling does Root in her own way. Something has to happen is a beautiful collection of unique stories that each one worth telling zijn.Wortel has its own way and specifically also their own way to contribute. The partly autobiographical story "Writer II 'Maartje refers to her own voice and how that affects their stories on stage. She says fans of her stories will miss her drawling voice there, "for stories change when the writer's own words pronounce. The stories should something happen to prove that her stories without her physical voice indeed a voice hebben.DetailsDie voice hear the reader above all in detail and leaps. Root observes everyday situations and events so that you start to wonder why such things do not notice you. "The cashier put a few coins in my hand warm. They had just come out of a pocket. "Root asks questions you never knew you had them, but not where you can answer. What do we know about ourselves, 'How do we deal with a situation as it is? Lack These questions are central to all stories Something must be done. Each character has its own shortcoming and private quest that follows it in one way or another. "Where most people longed for was the twins already succeeded, they would be together forever." They are about the loss of a spouse, son or dog. The search for love or what's left of it. Dealing with a loss, learn to live with what has now happened once. Root manages to capture all its stories and characters exactly around that core. That makes her special stories. [This review appeared earlier (2015) on CLEEFT]</v>
      </c>
    </row>
    <row r="1722" ht="15.75" customHeight="1">
      <c r="A1722" s="1">
        <v>1720.0</v>
      </c>
      <c r="B1722" s="3">
        <v>0.0</v>
      </c>
      <c r="C1722" s="3">
        <v>0.0</v>
      </c>
      <c r="D1722" s="3">
        <v>0.0</v>
      </c>
      <c r="E1722" s="3" t="s">
        <v>1725</v>
      </c>
      <c r="F1722" s="3" t="str">
        <f>IFERROR(__xludf.DUMMYFUNCTION("GOOGLETRANSLATE(E1722,""nl"",""en"")"),"Africa, the continent of contradictions, where nature is accompanied by horrible bloody civil wars and human suffering of the worst kind. These extremes knows the author Wilbur Smith capture all several years in his extensive oeuvre adventure novels. The "&amp;"grip of fear is one of the reprints in the family chronicle around Courney's a filthy rich upper class family who dwells among the dukes, princes and tycoons of the world. In this part, the young scion Isabella Courtney at the center. Her neat rich life i"&amp;"s thrown off balance when she becomes involved with the Cuban Ramon Santiago. She is seduced by his irresistible air of danger and mystery and their passionate together creates baby Nicholas. What Isabella does not know - and we as readers by now - is tha"&amp;"t Ramon Santiago is a rebel for the communist Soviet Union. His goal is to convert Angola from a movement to which manages to capture the fragile South Africa. And now let the Courtney family just in a business meeting on the production of nuclear energy."&amp;" Isabella is thus forced into an embarrassing treason against its family.The biggest problem of this novel is that it is too fragmented in the building, with exciting moments are often interspersed with unnecessarily tedious atmosphere descriptions of bus"&amp;"iness dinners or amateurism of the upper class. A merciless exciting passage in which protagonist Isabella loses her baby, is thus followed by a detailed description of a hunting party during a safari. This construction succeeds Wilbur Smith no point in t"&amp;"ension uphold stay and it is somewhat tiresome as the plot ends up back on unnecessary sidetrack. In a more compact style would have been some elements of the plot many times more justice. While Smith takes too much on his fork with the wide selection of "&amp;"main characters and supporting characters from Courtney clan. One storyline is barely finished or a new one with a new protagonist and a different style again appears the story told wordt.Van the suspense surrounding the stolen baby is about to militarist"&amp;"ic macho violence Sean Courtney or a piece of social commentary on apartheid from Michael Courtney. And then there is another villain Ramon Santiago between the companies continue a reign of terror on successfully in Angola. Only Isabella Courney remains "&amp;"a fixture in the events, but its share gradually losing strength as they very easily immense traumatic events over'm walking. Towards the end follows a very violent, but simplistic and predictable denouement which reveals little stir. Of all genres a litt"&amp;"le but not enough unity in it to keep me interested.")</f>
        <v>Africa, the continent of contradictions, where nature is accompanied by horrible bloody civil wars and human suffering of the worst kind. These extremes knows the author Wilbur Smith capture all several years in his extensive oeuvre adventure novels. The grip of fear is one of the reprints in the family chronicle around Courney's a filthy rich upper class family who dwells among the dukes, princes and tycoons of the world. In this part, the young scion Isabella Courtney at the center. Her neat rich life is thrown off balance when she becomes involved with the Cuban Ramon Santiago. She is seduced by his irresistible air of danger and mystery and their passionate together creates baby Nicholas. What Isabella does not know - and we as readers by now - is that Ramon Santiago is a rebel for the communist Soviet Union. His goal is to convert Angola from a movement to which manages to capture the fragile South Africa. And now let the Courtney family just in a business meeting on the production of nuclear energy. Isabella is thus forced into an embarrassing treason against its family.The biggest problem of this novel is that it is too fragmented in the building, with exciting moments are often interspersed with unnecessarily tedious atmosphere descriptions of business dinners or amateurism of the upper class. A merciless exciting passage in which protagonist Isabella loses her baby, is thus followed by a detailed description of a hunting party during a safari. This construction succeeds Wilbur Smith no point in tension uphold stay and it is somewhat tiresome as the plot ends up back on unnecessary sidetrack. In a more compact style would have been some elements of the plot many times more justice. While Smith takes too much on his fork with the wide selection of main characters and supporting characters from Courtney clan. One storyline is barely finished or a new one with a new protagonist and a different style again appears the story told wordt.Van the suspense surrounding the stolen baby is about to militaristic macho violence Sean Courtney or a piece of social commentary on apartheid from Michael Courtney. And then there is another villain Ramon Santiago between the companies continue a reign of terror on successfully in Angola. Only Isabella Courney remains a fixture in the events, but its share gradually losing strength as they very easily immense traumatic events over'm walking. Towards the end follows a very violent, but simplistic and predictable denouement which reveals little stir. Of all genres a little but not enough unity in it to keep me interested.</v>
      </c>
    </row>
    <row r="1723" ht="15.75" customHeight="1">
      <c r="A1723" s="1">
        <v>1721.0</v>
      </c>
      <c r="B1723" s="3">
        <v>1.0</v>
      </c>
      <c r="C1723" s="3">
        <v>1.0</v>
      </c>
      <c r="D1723" s="3">
        <v>1.0</v>
      </c>
      <c r="E1723" s="3" t="s">
        <v>1726</v>
      </c>
      <c r="F1723" s="3" t="str">
        <f>IFERROR(__xludf.DUMMYFUNCTION("GOOGLETRANSLATE(E1723,""nl"",""en"")"),"A life among the olive trees is now the fourth book of Carol Drinkwater, a British actress, on her farm Appassionata in Provence. This book tells of her struggle against the harmful pesticides and her love for the natuur.Na a trip around the Mediterranean"&amp;" on the theme of olives returns Carol Drinkwater back at her farm in the southern French Provence. Carol and her husband Michel, a French film producer, have bought the house ten years ago, when they were just married. The house with the olive grove has b"&amp;"ecome a productive farm over the years. The intention was to have children here with her husband Michel, but that happiness is her path. She is the stepmother of two daughters of Michel from a previous marriage, but that's not the same. They have a meanin"&amp;"gful life for himself building, they do not want to go under. Perhaps her long journey been a quest for meaning. That is in another part verteld.De bee colony, which overwinters on Carols farm is considerably through the use of insecticides thinned. Frien"&amp;"ds had all their savings invested in this and would not start again. Carol is going to deepen herein and with her you will be informed how strongly bees depend on a clean environment. Carol and Michel also use insecticides to olive growing as the oil tree"&amp;" suffers from a fly, which lays its eggs in the olive. It wants to change: she wants to go organic farmers. Yet it is very difficult, because Michel and their gardener objected against. Carol put together with a group of farmers from the neighborhood ques"&amp;"tioned the modern harvesting methods. Then there is also grown on the farm to accommodate, for now, the daughters of Michel also had children of their own family. This is done by a set of Portuguese and running not plain dakje.In A life among the olive tr"&amp;"ees Carol Drinkwater describes the nature and the atmosphere very nice. She writes very visual. You also get to know her gardener Quaisha well, a man from Algeria. I found it a fascinating book because she wrote so passionately about her experiences. The "&amp;"book also without knowledge of the previous three books ""The olive grove,"" ""Olive Time"" and ""The olive harvest are read. I go down the other books also lezen.Hier you can see her farm in Provence: http://www.caroldrinkwater.com/Als you want to know m"&amp;"ore about bee mortality can read more here: http: //www.bijensterfte .com / sites / default / files / Bijdrage_JvdS_ronde_tafel_3_Nov_Duurzame% 20gewasbescherming.pdf")</f>
        <v>A life among the olive trees is now the fourth book of Carol Drinkwater, a British actress, on her farm Appassionata in Provence. This book tells of her struggle against the harmful pesticides and her love for the natuur.Na a trip around the Mediterranean on the theme of olives returns Carol Drinkwater back at her farm in the southern French Provence. Carol and her husband Michel, a French film producer, have bought the house ten years ago, when they were just married. The house with the olive grove has become a productive farm over the years. The intention was to have children here with her husband Michel, but that happiness is her path. She is the stepmother of two daughters of Michel from a previous marriage, but that's not the same. They have a meaningful life for himself building, they do not want to go under. Perhaps her long journey been a quest for meaning. That is in another part verteld.De bee colony, which overwinters on Carols farm is considerably through the use of insecticides thinned. Friends had all their savings invested in this and would not start again. Carol is going to deepen herein and with her you will be informed how strongly bees depend on a clean environment. Carol and Michel also use insecticides to olive growing as the oil tree suffers from a fly, which lays its eggs in the olive. It wants to change: she wants to go organic farmers. Yet it is very difficult, because Michel and their gardener objected against. Carol put together with a group of farmers from the neighborhood questioned the modern harvesting methods. Then there is also grown on the farm to accommodate, for now, the daughters of Michel also had children of their own family. This is done by a set of Portuguese and running not plain dakje.In A life among the olive trees Carol Drinkwater describes the nature and the atmosphere very nice. She writes very visual. You also get to know her gardener Quaisha well, a man from Algeria. I found it a fascinating book because she wrote so passionately about her experiences. The book also without knowledge of the previous three books "The olive grove," "Olive Time" and "The olive harvest are read. I go down the other books also lezen.Hier you can see her farm in Provence: http://www.caroldrinkwater.com/Als you want to know more about bee mortality can read more here: http: //www.bijensterfte .com / sites / default / files / Bijdrage_JvdS_ronde_tafel_3_Nov_Duurzame% 20gewasbescherming.pdf</v>
      </c>
    </row>
    <row r="1724" ht="15.75" customHeight="1">
      <c r="A1724" s="1">
        <v>1722.0</v>
      </c>
      <c r="B1724" s="3">
        <v>0.0</v>
      </c>
      <c r="C1724" s="3">
        <v>0.0</v>
      </c>
      <c r="D1724" s="3">
        <v>0.0</v>
      </c>
      <c r="E1724" s="3" t="s">
        <v>1727</v>
      </c>
      <c r="F1724" s="3" t="str">
        <f>IFERROR(__xludf.DUMMYFUNCTION("GOOGLETRANSLATE(E1724,""nl"",""en"")"),"My full review is again available at: https: //www.linda-linea-recta.nl/lessen-in-de-liefde/Helaas this book to me very disappointing. It did not make it to the Calendar Girl Series. I noticed that I was constantly annoyed me. I thought it was a terribly "&amp;"predictable story. It's a typical story about a girl with big problems and a player falling on her. Each chapter has an explanation about various yoga poses and explanation of the chakras, I understand that Audrey Carlan draws from personal experience wit"&amp;"h yoga. Yoga series is based on her personal, long experience with yoga. This is not for me replenishment. But I'm Waiting for the true, Yoga Girl second reading and I hope that I was mistaken in the series.")</f>
        <v>My full review is again available at: https: //www.linda-linea-recta.nl/lessen-in-de-liefde/Helaas this book to me very disappointing. It did not make it to the Calendar Girl Series. I noticed that I was constantly annoyed me. I thought it was a terribly predictable story. It's a typical story about a girl with big problems and a player falling on her. Each chapter has an explanation about various yoga poses and explanation of the chakras, I understand that Audrey Carlan draws from personal experience with yoga. Yoga series is based on her personal, long experience with yoga. This is not for me replenishment. But I'm Waiting for the true, Yoga Girl second reading and I hope that I was mistaken in the series.</v>
      </c>
    </row>
    <row r="1725" ht="15.75" customHeight="1">
      <c r="A1725" s="1">
        <v>1723.0</v>
      </c>
      <c r="B1725" s="3">
        <v>1.0</v>
      </c>
      <c r="C1725" s="3">
        <v>1.0</v>
      </c>
      <c r="D1725" s="3">
        <v>1.0</v>
      </c>
      <c r="E1725" s="3" t="s">
        <v>1728</v>
      </c>
      <c r="F1725" s="3" t="str">
        <f>IFERROR(__xludf.DUMMYFUNCTION("GOOGLETRANSLATE(E1725,""nl"",""en"")"),"In this book Elke Geraerts one step further than her previous book Mental Capital. More practical tips to keep your brain as well as possible.")</f>
        <v>In this book Elke Geraerts one step further than her previous book Mental Capital. More practical tips to keep your brain as well as possible.</v>
      </c>
    </row>
    <row r="1726" ht="15.75" customHeight="1">
      <c r="A1726" s="1">
        <v>1724.0</v>
      </c>
      <c r="B1726" s="3">
        <v>0.0</v>
      </c>
      <c r="C1726" s="3">
        <v>0.0</v>
      </c>
      <c r="D1726" s="3">
        <v>1.0</v>
      </c>
      <c r="E1726" s="3" t="s">
        <v>1729</v>
      </c>
      <c r="F1726" s="3" t="str">
        <f>IFERROR(__xludf.DUMMYFUNCTION("GOOGLETRANSLATE(E1726,""nl"",""en"")"),"Turnaround is the first book of Esther Sophie, alias Kirstin Rozema in the thriller genre. Earlier she wrote children's books and novels feelgood. In the prologue of Ommekeer tells Carol Done Well-Vandoren what happened around 1979 in San Francisco. Her p"&amp;"arents came to revenge because Carol's father a day earlier had arrested a man for (presumably). These arrested and a number of agents of the Bureau Richmond Station are killed by this reprisal. From that moment, everything goes very fast. Since the suspe"&amp;"ct of the attacks has targeted it for the children because he thinks that they know a thing, to Carol and her brother Steven, Jamey, Robin Vincent and flown to New York. They are safe. However? At least until June 23, 1985. That day put Carol's life and h"&amp;"er brothers again turned upside down. No one can imagine how the affected events on this day will be in their future lives. The story is, by using a particular perspective, largely told by Carol. For they want to write a book about the events in her life "&amp;"and that of her brothers. In a number of flashbacks, it gives these events. The story switches therefore, not only between past and present, but also between the various characters. The life of herself and her brothers comes from the time of the attack on"&amp;" their parents, in separate chapters. This ensures that the story here and there rather confusing. The story tells Carol, is often too unlikely. Many coincidences, twists and complex cases which strangely controlled (can be) and also another in a very sho"&amp;"rt timeframe. Also decisions, often reaching consequences are taken from one moment to the next. The characters are not really explored. Here and there are disclosed some emotions, but beyond that it's usually not. Carol put the events one by one and plac"&amp;"es here and there some caveats. Not enough to feel you really involved. It unfortunately the story still lacks any kind of tension. Ester fails to evoke this tension, making the reader certainly will not get sucked in (it) often bizarre adventures in the "&amp;"life of Carol and her brothers. In view of the fact that Ommekeer the first portion is of a four-part series of mystery novels, the plot is written in such a way that indeed there are possibilities for a follow-up. Although it must be said that the plot i"&amp;"s far from original. Question is what Esther still consider to fill the other three parts and how they make indeed stress build in the next three sections. Time will tell.")</f>
        <v>Turnaround is the first book of Esther Sophie, alias Kirstin Rozema in the thriller genre. Earlier she wrote children's books and novels feelgood. In the prologue of Ommekeer tells Carol Done Well-Vandoren what happened around 1979 in San Francisco. Her parents came to revenge because Carol's father a day earlier had arrested a man for (presumably). These arrested and a number of agents of the Bureau Richmond Station are killed by this reprisal. From that moment, everything goes very fast. Since the suspect of the attacks has targeted it for the children because he thinks that they know a thing, to Carol and her brother Steven, Jamey, Robin Vincent and flown to New York. They are safe. However? At least until June 23, 1985. That day put Carol's life and her brothers again turned upside down. No one can imagine how the affected events on this day will be in their future lives. The story is, by using a particular perspective, largely told by Carol. For they want to write a book about the events in her life and that of her brothers. In a number of flashbacks, it gives these events. The story switches therefore, not only between past and present, but also between the various characters. The life of herself and her brothers comes from the time of the attack on their parents, in separate chapters. This ensures that the story here and there rather confusing. The story tells Carol, is often too unlikely. Many coincidences, twists and complex cases which strangely controlled (can be) and also another in a very short timeframe. Also decisions, often reaching consequences are taken from one moment to the next. The characters are not really explored. Here and there are disclosed some emotions, but beyond that it's usually not. Carol put the events one by one and places here and there some caveats. Not enough to feel you really involved. It unfortunately the story still lacks any kind of tension. Ester fails to evoke this tension, making the reader certainly will not get sucked in (it) often bizarre adventures in the life of Carol and her brothers. In view of the fact that Ommekeer the first portion is of a four-part series of mystery novels, the plot is written in such a way that indeed there are possibilities for a follow-up. Although it must be said that the plot is far from original. Question is what Esther still consider to fill the other three parts and how they make indeed stress build in the next three sections. Time will tell.</v>
      </c>
    </row>
    <row r="1727" ht="15.75" customHeight="1">
      <c r="A1727" s="1">
        <v>1725.0</v>
      </c>
      <c r="B1727" s="3">
        <v>0.0</v>
      </c>
      <c r="C1727" s="3">
        <v>0.0</v>
      </c>
      <c r="D1727" s="3">
        <v>0.0</v>
      </c>
      <c r="E1727" s="3" t="s">
        <v>1730</v>
      </c>
      <c r="F1727" s="3" t="str">
        <f>IFERROR(__xludf.DUMMYFUNCTION("GOOGLETRANSLATE(E1727,""nl"",""en"")"),"Unfortunately, this book could not tempt me. I liked the mix of Alice in Wonderland and Pinocchio, books that I have always terrible in my youth. Apparently I do not have enough imagination to lose me in talking animals, doors upstairs running and broken "&amp;"branches which automatically return you aangroeien.Haal which hogwash from the book, there remains a beautiful story, but John Boyne will nevertheless undoubtedly have a purpose gehad.Ik am very bad at reading between the lines and have little or nothing "&amp;"understood all the symbolism that is in doubt. But that is entirely up to me!")</f>
        <v>Unfortunately, this book could not tempt me. I liked the mix of Alice in Wonderland and Pinocchio, books that I have always terrible in my youth. Apparently I do not have enough imagination to lose me in talking animals, doors upstairs running and broken branches which automatically return you aangroeien.Haal which hogwash from the book, there remains a beautiful story, but John Boyne will nevertheless undoubtedly have a purpose gehad.Ik am very bad at reading between the lines and have little or nothing understood all the symbolism that is in doubt. But that is entirely up to me!</v>
      </c>
    </row>
    <row r="1728" ht="15.75" customHeight="1">
      <c r="A1728" s="1">
        <v>1726.0</v>
      </c>
      <c r="B1728" s="3">
        <v>0.0</v>
      </c>
      <c r="C1728" s="3">
        <v>0.0</v>
      </c>
      <c r="D1728" s="3">
        <v>1.0</v>
      </c>
      <c r="E1728" s="3" t="s">
        <v>1731</v>
      </c>
      <c r="F1728" s="3" t="str">
        <f>IFERROR(__xludf.DUMMYFUNCTION("GOOGLETRANSLATE(E1728,""nl"",""en"")"),"I read it last year at the start of the holiday. Fun to begin with. A little gtst content.")</f>
        <v>I read it last year at the start of the holiday. Fun to begin with. A little gtst content.</v>
      </c>
    </row>
    <row r="1729" ht="15.75" customHeight="1">
      <c r="A1729" s="1">
        <v>1727.0</v>
      </c>
      <c r="B1729" s="3">
        <v>1.0</v>
      </c>
      <c r="C1729" s="3">
        <v>1.0</v>
      </c>
      <c r="D1729" s="3">
        <v>1.0</v>
      </c>
      <c r="E1729" s="3" t="s">
        <v>1732</v>
      </c>
      <c r="F1729" s="3" t="str">
        <f>IFERROR(__xludf.DUMMYFUNCTION("GOOGLETRANSLATE(E1729,""nl"",""en"")"),"Cassie and Coco grew up without their mother. Together with their father they went to their grandmother Pearl live where they were lovingly opgevangen.CassieHet life of Cassie's perfect. She has a loving husband and two beautiful daughters. Her work she d"&amp;"oes diligently. But lately it seems to elude her and she seeks solace in a glass wijn.CocoCoco a private matter, a second store in retro clothing. She does not need a man in her life, she says. But is that really so? When her friend needed her help she re"&amp;"alizes that there is more to life than a private zaak.HartverwarmendCathy Kelly put this novel a heartwarming story on paper. Despite their problems, the two sisters ready as possible for each other and for others. The story is wonderfully airy written so"&amp;" that the many emotions that you get them to not to fall heavily. Due to the good character descriptions you get to know the people well and live with them mee.Liever something more content despite everything comes together I had more extensive end have p"&amp;"referred. The events are too short and abruptly there. It seems a little or too few pages were there to get everything neatly too. What more content in that section had the story more complete gemaakt.Al in all a wonderful novel.")</f>
        <v>Cassie and Coco grew up without their mother. Together with their father they went to their grandmother Pearl live where they were lovingly opgevangen.CassieHet life of Cassie's perfect. She has a loving husband and two beautiful daughters. Her work she does diligently. But lately it seems to elude her and she seeks solace in a glass wijn.CocoCoco a private matter, a second store in retro clothing. She does not need a man in her life, she says. But is that really so? When her friend needed her help she realizes that there is more to life than a private zaak.HartverwarmendCathy Kelly put this novel a heartwarming story on paper. Despite their problems, the two sisters ready as possible for each other and for others. The story is wonderfully airy written so that the many emotions that you get them to not to fall heavily. Due to the good character descriptions you get to know the people well and live with them mee.Liever something more content despite everything comes together I had more extensive end have preferred. The events are too short and abruptly there. It seems a little or too few pages were there to get everything neatly too. What more content in that section had the story more complete gemaakt.Al in all a wonderful novel.</v>
      </c>
    </row>
    <row r="1730" ht="15.75" customHeight="1">
      <c r="A1730" s="1">
        <v>1728.0</v>
      </c>
      <c r="B1730" s="3">
        <v>0.0</v>
      </c>
      <c r="C1730" s="3">
        <v>1.0</v>
      </c>
      <c r="D1730" s="3">
        <v>1.0</v>
      </c>
      <c r="E1730" s="3" t="s">
        <v>1733</v>
      </c>
      <c r="F1730" s="3" t="str">
        <f>IFERROR(__xludf.DUMMYFUNCTION("GOOGLETRANSLATE(E1730,""nl"",""en"")"),"It took a while before I was good in the story. I stumbled on the computer terms and the detailed explanation of the ethical hacking. I'm not a computer freak, so it was tough for me living. I was slightly disappointed at first, but that was as I got furt"&amp;"her into the book, okay again. Especially at the end, the stress cut ... Mara has her own business and is engaged in the security of computers.Richard Moorman of the Dutch Broadcasting Group has asked its network of his company to test security risks and "&amp;"take this challenge .They took this one knoeperd of an assignment, where they very happy is..Dit work is her passion and her life and she is there twenty-four hours a day doing zijn.Ze wanted to start her business with her husband Michael SecuryComp which"&amp;" unfortunately killed in a car accident. She survived the accident and her husband was instantly dood.De storylines change from the time she graduated in Massachusetts and the grief and loss of Michael, until she is back in the Netherlands and is busy wit"&amp;"h her work in the security system. The sadness and the loss of her children Jamil and Israel, which kidnapped by her ex went to Iraq. ..The characters from the past and present come together and constitute the entirety of the (true) verhaal..Als there is "&amp;"her broken into and her laptop and photographs of the children disappeared, she sure she was on to something ... is something that threatens her and Nederland..Heeft Moorman anything to do with it? Or perhaps an employee of the Dutch Broadcasting Group, w"&amp;"hich knows of the leak? She is faced with the impossible decision to choose for their children or for sabotage of data, so they can stop a planned, deadly terrorist attack ....")</f>
        <v>It took a while before I was good in the story. I stumbled on the computer terms and the detailed explanation of the ethical hacking. I'm not a computer freak, so it was tough for me living. I was slightly disappointed at first, but that was as I got further into the book, okay again. Especially at the end, the stress cut ... Mara has her own business and is engaged in the security of computers.Richard Moorman of the Dutch Broadcasting Group has asked its network of his company to test security risks and take this challenge .They took this one knoeperd of an assignment, where they very happy is..Dit work is her passion and her life and she is there twenty-four hours a day doing zijn.Ze wanted to start her business with her husband Michael SecuryComp which unfortunately killed in a car accident. She survived the accident and her husband was instantly dood.De storylines change from the time she graduated in Massachusetts and the grief and loss of Michael, until she is back in the Netherlands and is busy with her work in the security system. The sadness and the loss of her children Jamil and Israel, which kidnapped by her ex went to Iraq. ..The characters from the past and present come together and constitute the entirety of the (true) verhaal..Als there is her broken into and her laptop and photographs of the children disappeared, she sure she was on to something ... is something that threatens her and Nederland..Heeft Moorman anything to do with it? Or perhaps an employee of the Dutch Broadcasting Group, which knows of the leak? She is faced with the impossible decision to choose for their children or for sabotage of data, so they can stop a planned, deadly terrorist attack ....</v>
      </c>
    </row>
    <row r="1731" ht="15.75" customHeight="1">
      <c r="A1731" s="1">
        <v>1729.0</v>
      </c>
      <c r="B1731" s="3">
        <v>0.0</v>
      </c>
      <c r="C1731" s="3">
        <v>0.0</v>
      </c>
      <c r="D1731" s="3">
        <v>0.0</v>
      </c>
      <c r="E1731" s="3" t="s">
        <v>1734</v>
      </c>
      <c r="F1731" s="3" t="str">
        <f>IFERROR(__xludf.DUMMYFUNCTION("GOOGLETRANSLATE(E1731,""nl"",""en"")"),"Clearly a book you love or not. In my case ..... Have come to p. 184 to put it away and then not the suits. At first I found the book quite yet, but the further I went the more it me repeat was that just went and went. Therefore boredom hit so that it is "&amp;"no longer interested in how the story would end me. Unfortunately.")</f>
        <v>Clearly a book you love or not. In my case ..... Have come to p. 184 to put it away and then not the suits. At first I found the book quite yet, but the further I went the more it me repeat was that just went and went. Therefore boredom hit so that it is no longer interested in how the story would end me. Unfortunately.</v>
      </c>
    </row>
    <row r="1732" ht="15.75" customHeight="1">
      <c r="A1732" s="1">
        <v>1730.0</v>
      </c>
      <c r="B1732" s="3">
        <v>0.0</v>
      </c>
      <c r="C1732" s="3">
        <v>0.0</v>
      </c>
      <c r="D1732" s="3">
        <v>0.0</v>
      </c>
      <c r="E1732" s="3" t="s">
        <v>1735</v>
      </c>
      <c r="F1732" s="3" t="str">
        <f>IFERROR(__xludf.DUMMYFUNCTION("GOOGLETRANSLATE(E1732,""nl"",""en"")"),"Now I'm going through all the books of Nicci French. The hidden smile was waiting a few baskets to be read and that has now happened. I had a high opinion of Nicci French but unfortunately drops my rating after reading this book. Not a bad story, certainl"&amp;"y not, but as said before, I have also felt that the books are increasingly factory work and that no more passionately geschreven.Het story is easy to read and there are indeed a few tense moments in processed but a literary thriller, so no I would not ca"&amp;"ll it. More an I-want-just-not-think book. I'm better geend of Nicci French but will wait for a book that will surpass Subcutaneous. Unfortunately, she is not in my view succeeded with the hidden smile.")</f>
        <v>Now I'm going through all the books of Nicci French. The hidden smile was waiting a few baskets to be read and that has now happened. I had a high opinion of Nicci French but unfortunately drops my rating after reading this book. Not a bad story, certainly not, but as said before, I have also felt that the books are increasingly factory work and that no more passionately geschreven.Het story is easy to read and there are indeed a few tense moments in processed but a literary thriller, so no I would not call it. More an I-want-just-not-think book. I'm better geend of Nicci French but will wait for a book that will surpass Subcutaneous. Unfortunately, she is not in my view succeeded with the hidden smile.</v>
      </c>
    </row>
    <row r="1733" ht="15.75" customHeight="1">
      <c r="A1733" s="1">
        <v>1731.0</v>
      </c>
      <c r="B1733" s="3">
        <v>0.0</v>
      </c>
      <c r="C1733" s="3">
        <v>0.0</v>
      </c>
      <c r="D1733" s="3">
        <v>0.0</v>
      </c>
      <c r="E1733" s="3" t="s">
        <v>1736</v>
      </c>
      <c r="F1733" s="3" t="str">
        <f>IFERROR(__xludf.DUMMYFUNCTION("GOOGLETRANSLATE(E1733,""nl"",""en"")"),"Taboo is a pretty good book in which the characters and characters uitgediept.Er use a legible font good and reads well nice way. But for me the story is too predictable and lacks the necessary depth. I had quickly realized who had committed gruesome murd"&amp;"ers. In the beginning are already many lurid murders and described, but at some point it becomes monotonous. It was in my opinion more detailed worden.De can approach the book will therefore not origineel.Volgens me is Casey Hill have the talent to invent"&amp;" the most gruesome murders and articulate this in a story. But I've read better thrillers. Pity, but a glimmer of hope for sure!")</f>
        <v>Taboo is a pretty good book in which the characters and characters uitgediept.Er use a legible font good and reads well nice way. But for me the story is too predictable and lacks the necessary depth. I had quickly realized who had committed gruesome murders. In the beginning are already many lurid murders and described, but at some point it becomes monotonous. It was in my opinion more detailed worden.De can approach the book will therefore not origineel.Volgens me is Casey Hill have the talent to invent the most gruesome murders and articulate this in a story. But I've read better thrillers. Pity, but a glimmer of hope for sure!</v>
      </c>
    </row>
    <row r="1734" ht="15.75" customHeight="1">
      <c r="A1734" s="1">
        <v>1732.0</v>
      </c>
      <c r="B1734" s="3">
        <v>0.0</v>
      </c>
      <c r="C1734" s="3">
        <v>0.0</v>
      </c>
      <c r="D1734" s="3">
        <v>0.0</v>
      </c>
      <c r="E1734" s="3" t="s">
        <v>1737</v>
      </c>
      <c r="F1734" s="3" t="str">
        <f>IFERROR(__xludf.DUMMYFUNCTION("GOOGLETRANSLATE(E1734,""nl"",""en"")"),"I can not two-and-a-half inch indicate otherwise I would have gedaan.Als Koch writer can not really convince me. The main characters are superficial and unconvincing. The story is not very well developed and can be much more poignant. This book is not the"&amp;" New York Times bestseller list has reached amazes me so much because there are more books have been in that I do not like to. There is better literature available to the Netherlands vertegenwoordigen.Dit book had its moments but overall I found it medioc"&amp;"re.")</f>
        <v>I can not two-and-a-half inch indicate otherwise I would have gedaan.Als Koch writer can not really convince me. The main characters are superficial and unconvincing. The story is not very well developed and can be much more poignant. This book is not the New York Times bestseller list has reached amazes me so much because there are more books have been in that I do not like to. There is better literature available to the Netherlands vertegenwoordigen.Dit book had its moments but overall I found it mediocre.</v>
      </c>
    </row>
    <row r="1735" ht="15.75" customHeight="1">
      <c r="A1735" s="1">
        <v>1733.0</v>
      </c>
      <c r="B1735" s="3">
        <v>0.0</v>
      </c>
      <c r="C1735" s="3">
        <v>0.0</v>
      </c>
      <c r="D1735" s="3">
        <v>1.0</v>
      </c>
      <c r="E1735" s="3" t="s">
        <v>1738</v>
      </c>
      <c r="F1735" s="3" t="str">
        <f>IFERROR(__xludf.DUMMYFUNCTION("GOOGLETRANSLATE(E1735,""nl"",""en"")"),"Some people who live in solitude, who have a lot of life, and which themselves searching have come into possession of a pluizerig scoop, a scoop that allows you of life, a scoop that makes you happy, but also a ball that you gives orders. They get their o"&amp;"wn way in a kind of addiction, attachment might be a bit morbid attachment to the bead to. They make decisions that she never gives do.The book were to scoop me really mixed feelings, I think the book is beautifully written, you float away and occasionall"&amp;"y some quotes or pieces are a recognition of life. Still, I liked the moments with a maze, a ball of wool which was full of buds, then it was heavy, and drew even me down. If an author wants it to say that it gets under your skin. I would recommend the bo"&amp;"ok or put in my favorites, not at this time in my own life. But of course I speak of my own personal feeling. I think you'll like this book or this book that you sometimes have to discard.")</f>
        <v>Some people who live in solitude, who have a lot of life, and which themselves searching have come into possession of a pluizerig scoop, a scoop that allows you of life, a scoop that makes you happy, but also a ball that you gives orders. They get their own way in a kind of addiction, attachment might be a bit morbid attachment to the bead to. They make decisions that she never gives do.The book were to scoop me really mixed feelings, I think the book is beautifully written, you float away and occasionally some quotes or pieces are a recognition of life. Still, I liked the moments with a maze, a ball of wool which was full of buds, then it was heavy, and drew even me down. If an author wants it to say that it gets under your skin. I would recommend the book or put in my favorites, not at this time in my own life. But of course I speak of my own personal feeling. I think you'll like this book or this book that you sometimes have to discard.</v>
      </c>
    </row>
    <row r="1736" ht="15.75" customHeight="1">
      <c r="A1736" s="1">
        <v>1734.0</v>
      </c>
      <c r="B1736" s="3">
        <v>1.0</v>
      </c>
      <c r="C1736" s="3">
        <v>1.0</v>
      </c>
      <c r="D1736" s="3">
        <v>1.0</v>
      </c>
      <c r="E1736" s="3" t="s">
        <v>1739</v>
      </c>
      <c r="F1736" s="3" t="str">
        <f>IFERROR(__xludf.DUMMYFUNCTION("GOOGLETRANSLATE(E1736,""nl"",""en"")"),"It required some sleuthing to figure out what order is correct to read because the book came out together in the Netherlands. This I also started with the first in the series and there. The story is booming. The suspects are piling up and almost to the ve"&amp;"ry last page, I did not realize who the perpetrator was.Er get quite a lot of names and figures at you, but it is definitely worth reading. Once you start you can not stop. Gradually, you also learn to know the main characters in their private lives along"&amp;"side their detective work and love that I do it. Overall a wonderful series in prospect!")</f>
        <v>It required some sleuthing to figure out what order is correct to read because the book came out together in the Netherlands. This I also started with the first in the series and there. The story is booming. The suspects are piling up and almost to the very last page, I did not realize who the perpetrator was.Er get quite a lot of names and figures at you, but it is definitely worth reading. Once you start you can not stop. Gradually, you also learn to know the main characters in their private lives alongside their detective work and love that I do it. Overall a wonderful series in prospect!</v>
      </c>
    </row>
    <row r="1737" ht="15.75" customHeight="1">
      <c r="A1737" s="1">
        <v>1735.0</v>
      </c>
      <c r="B1737" s="3">
        <v>1.0</v>
      </c>
      <c r="C1737" s="3">
        <v>1.0</v>
      </c>
      <c r="D1737" s="3">
        <v>1.0</v>
      </c>
      <c r="E1737" s="3" t="s">
        <v>1740</v>
      </c>
      <c r="F1737" s="3" t="str">
        <f>IFERROR(__xludf.DUMMYFUNCTION("GOOGLETRANSLATE(E1737,""nl"",""en"")"),"Another good book by Erica Spindler. There are many bad things happening in the lives of detective Kitt Lundgren before returning to work gaat.Een exciting denouement makes you sit on the edge of your seat.")</f>
        <v>Another good book by Erica Spindler. There are many bad things happening in the lives of detective Kitt Lundgren before returning to work gaat.Een exciting denouement makes you sit on the edge of your seat.</v>
      </c>
    </row>
    <row r="1738" ht="15.75" customHeight="1">
      <c r="A1738" s="1">
        <v>1736.0</v>
      </c>
      <c r="B1738" s="3">
        <v>1.0</v>
      </c>
      <c r="C1738" s="3">
        <v>1.0</v>
      </c>
      <c r="D1738" s="3">
        <v>1.0</v>
      </c>
      <c r="E1738" s="3" t="s">
        <v>1741</v>
      </c>
      <c r="F1738" s="3" t="str">
        <f>IFERROR(__xludf.DUMMYFUNCTION("GOOGLETRANSLATE(E1738,""nl"",""en"")"),"Impressed by the mixed, sometimes recognizable feelings of all the people in the story. A surprising end, where you still have all different types can, compliments,")</f>
        <v>Impressed by the mixed, sometimes recognizable feelings of all the people in the story. A surprising end, where you still have all different types can, compliments,</v>
      </c>
    </row>
    <row r="1739" ht="15.75" customHeight="1">
      <c r="A1739" s="1">
        <v>1737.0</v>
      </c>
      <c r="B1739" s="3">
        <v>1.0</v>
      </c>
      <c r="C1739" s="3">
        <v>1.0</v>
      </c>
      <c r="D1739" s="3">
        <v>1.0</v>
      </c>
      <c r="E1739" s="3" t="s">
        <v>1742</v>
      </c>
      <c r="F1739" s="3" t="str">
        <f>IFERROR(__xludf.DUMMYFUNCTION("GOOGLETRANSLATE(E1739,""nl"",""en"")"),"The Opcop team working in the shadows, let also prefer the local police with the plumes run yourself into the spotlight to staan.Deze time is humanity at stake, manipulation of DNA. Several teams spread out all over the world, America, China, Italy, Corsi"&amp;"ca.Ik had only read part one of this series, so it was difficult at first to follow. I am so far that all the threads of the previous parts together in this boek.Toch go I read it the other two parts. Do you have to start this series, then best not follow"&amp;" my example.")</f>
        <v>The Opcop team working in the shadows, let also prefer the local police with the plumes run yourself into the spotlight to staan.Deze time is humanity at stake, manipulation of DNA. Several teams spread out all over the world, America, China, Italy, Corsica.Ik had only read part one of this series, so it was difficult at first to follow. I am so far that all the threads of the previous parts together in this boek.Toch go I read it the other two parts. Do you have to start this series, then best not follow my example.</v>
      </c>
    </row>
    <row r="1740" ht="15.75" customHeight="1">
      <c r="A1740" s="1">
        <v>1738.0</v>
      </c>
      <c r="B1740" s="3">
        <v>1.0</v>
      </c>
      <c r="C1740" s="3">
        <v>1.0</v>
      </c>
      <c r="D1740" s="3">
        <v>1.0</v>
      </c>
      <c r="E1740" s="3" t="s">
        <v>1743</v>
      </c>
      <c r="F1740" s="3" t="str">
        <f>IFERROR(__xludf.DUMMYFUNCTION("GOOGLETRANSLATE(E1740,""nl"",""en"")"),"Pierre Lauffer (1920-1981) wrote most of his life, poetry and prose. Frank Martinus Arion called him the Dante Papiamento. ""You can say that anyone who writes good poetry in Papiamento, in one way or another been affected by Pierre."" Unfortunately, it's"&amp;" the language that was so dear to him, the language everyone speaks in Aruba, Curacao and Bonaire, the reason he got less attention than many Antillean author who has spent years changing to this evil in Dutch publiceerde.De Fundashon Pierre Lauffer. For "&amp;"example, the published, inter alia, the bilingual dense bundles Kantika pa Bientu / Songs for the wind and Na final di Kaminda / At the end of the ride. The biography Bernadette Heiligers Pierre Lauffer wrote, his life is now accessible to a wide audience"&amp;". Who reads poetry immediately understands where the enthusiasm of the Fundashon Pierre Lauffer comes from. He belongs to the great poets and has ensured that his Papiamento finally became part of the wereldliteratuur.Bernadette Heiligers late Pierre Lauf"&amp;"fer: the tumultuous life of a passionate poet see how excellent Lauffer has developed as a person. The ins and outs of describing the trade from his father and his eventual bankruptcy, do you think the young Lauffer result was immediately signed. Leaving "&amp;"Roodeweg in Otrabanda in 1935 and going on to the Riouwsteeg in Pietermaai would have been easy for anyone in the family. From one day to another kept their luxurious life. Pierre Lauffer always felt connected to the ""little man"" is probably when ontsta"&amp;"an.Belangrijk for his love of language was his mother Machi to him as a toddler poems read aloud in Spanish. His grandmother Mary Louise Lauffer, nicknamed Djedje, wore to correct its part by young Lauffer always when he did not quite Papiamento. Somethin"&amp;"g special was in those days. Because of the strong association with slavery was regarded then as a ""primitive lingua franca of freed slaves and their afstammelingen'.Lauffer develops quickly to a guy who stands out. He gets high marks in school, smoking "&amp;"at a young age, girls speaks and writes drawing that are risky. The uniqueness that his life was so young characteristics already. Unfortunately, this also applies to the melancholy, gloomy himself staring or just strumming a guitar. Pierre Lauffer was a "&amp;"boy who lived in his own world. ""If he was gloomy, you could he learn the Dutch poetry him better alone laten.'Op St. Thomas College. Frater Franciscus especially reading work of Gezelle, Kloos, Verwey and Perk for. The sound of the Eighties sounds then "&amp;"also in his first book of poetry Patria. Jules de Palm, a friend for life who always received the first copy of Lauffers books, says: ""I have experienced that he not only loved poetry, but poetry was really into him. He captured all talking and sealing t"&amp;"he hearts of girls and verses spontaneously rolled over his lips as he as the branches of a bush will wiegen.'Samen Jules Palm and René de Rooy Pierre Lauffer forms the triumvirate Julio Perrenal. They want local compose melodies with their own Papiamento"&amp;" texts on Curacao own subjects. The first and only singing beam that they release is Cancionero Papiamento. The songs are written in the forties, are now among the Curaçao klassiekers.In 1944 Lauffer debut as a poet with Patria. We owe it to Luis Daal whi"&amp;"ch, quite rightly, told him: ""As long as you poems do not publish, you deprive our people something right to have."" Patria was immediately especially in appearance because it was the first book of poetry entirely was written in Papiamento. In Sidewalk, "&amp;"please note the literary magazine which had published his Lauffer Dutch poems, is the reaction of Luc. Tournier destructive to the poet. Tournier wrote: ""For me it is a collection of poems by Pierre Lauffer, written in the language of almost a hundred th"&amp;"ousand people."" He calls the book 'the company onnut'.Simadan (Harvest Festival) is the next step Lauffer, along with many literary friends , put to put it Papiamentu on the map. two songs that are completely focused on the Papiamento literature appearin"&amp;"g between 1950 and 1951. ""We have our own way of expression and therefore its own culture,"" was their introduction. Finally appeared only three songs. After Simadan Lauffer worked heart and soul to the socio-cultural magazine Antillano (Antillean). It w"&amp;"as eleven years before his second collection, Kumbu (1955), uitkwam.Met poems Lauffer later in the beam Kantika pa Bientu / Songs for would publish the wind (1964), he won a literary competition organized by the Cultural Center Curaçao. It is one of many "&amp;"awards and honors that have fallen to his share. A royal honor he responded jokingly. ""He was not going to get him because he had hung him differently to the neck of the first best dog he encountered on the street."" When he received the literary prize o"&amp;"f the Sticusa, he could hardly speak of emotie.Pierre Lauffer comes into this biography across as a sensitive person. He describes how the heaviness in his poetry as ""a wound that he can not miss, and therefore always open has intentionally."" His last p"&amp;"oetry and short stories Lágrima i Sonrisa is full of hope. He started a new life and marriage and that sounds in many a poem by. His favorite poem is, however, between his last eight poems, now published under the title After final di Kaminda / At the end"&amp;" of the ride, a five-language bundle. It's called 'Atrobe mi ke kore Krusa mondi'.Ik will again by the Mondi struinenmet sandals on my feet, in my hand a slingshot, the smell of earth ruikendie when the rain ceases, weather hangs around all struiken.Ik wi"&amp;"ll wind with sweet word again leaves minnenen hear the scent of wild sage in 't ignore my body do doordringen.Met Elis Juliana Pierre Lauffer mean that sometimes the rhythmic expression of tambú and tumba has conveyed in his poems. At that time that ""wil"&amp;"d dancing"". The poems' Balia barí ""and"" Tumba ""are good examples. Especially in the original is that the words are especially chosen for their klank.Balia baríKu sintura which mámundènguèKu mantuana mondong'i lobiKu tur m'a Balia barí.I or'e chapi ta "&amp;"ta kokobiáI or'e kueru lamantá: Kímina, kana kueKímina, kana kuaTur mi kurpa kishikíAi mi ta ta sanger herebé.Uit: Tambú dansenMet all I danced tambúMet slender wasp waists enDikbuikige canailles.Als the chapi remains schellenOm loud groan drumheads: Klin"&amp;"g klingklang! And grab dr but Kling klingklang! And here! And there, I get butterflies in my thunder: Ai, my blood boils in 't to include in its description of the turbulent life of Lauffer's Bernadette Heiligers evident in his great influence on the cult"&amp;"ural life of the island and on it! Papiamento in particular, textbooks, prose and poetry. At the same time she paints a very personal portrait of a man himself and his environment has not always made easy. This combination makes this biography so attracti"&amp;"ve. It gives the time lived Lauffer fine weather. We read about Curacao during World War II, Lauffer as a conscript and later as a police officer. This produces hilarious anecdotes referring to his own memories he published under the title six years in a "&amp;"green schil.Heiligers shows how steadfast Lauffer was that he used and that faith has been Papiamentu for his poetry, even when he thought they had no interest anymore. He himself said: ""I have a hammock. If I am lying, I do not agree that the world exis"&amp;"ts. ""It was a pose in which he firmly believed. Sometimes he thought what he dreamed was real. Whoever reads his letters to Luis Daal, immediately understood that there was another Pierre Lauffer. A passionate man that even his best friend on the skin wa"&amp;"s once the language of poetry to ging.'Ritme, rhythm, rhythm, rhythm. You know what bothers me? That here and there abandons the cadence. Continue scraping until there is rhythm throughout gedicht.'Aan Hubert Booi, he wrote: ""A poem is a word song withou"&amp;"t music. These are the words themselves, their sound, their color and alliteration to make the music. ""Pierre Lauffer did sing Papiamento like no other. Bernadette Heiligers wrote the biography he deserved: an admiring and still conceals nothing. It make"&amp;"s the biography indispensable for any lover of Caribbean literature.")</f>
        <v>Pierre Lauffer (1920-1981) wrote most of his life, poetry and prose. Frank Martinus Arion called him the Dante Papiamento. "You can say that anyone who writes good poetry in Papiamento, in one way or another been affected by Pierre." Unfortunately, it's the language that was so dear to him, the language everyone speaks in Aruba, Curacao and Bonaire, the reason he got less attention than many Antillean author who has spent years changing to this evil in Dutch publiceerde.De Fundashon Pierre Lauffer. For example, the published, inter alia, the bilingual dense bundles Kantika pa Bientu / Songs for the wind and Na final di Kaminda / At the end of the ride. The biography Bernadette Heiligers Pierre Lauffer wrote, his life is now accessible to a wide audience. Who reads poetry immediately understands where the enthusiasm of the Fundashon Pierre Lauffer comes from. He belongs to the great poets and has ensured that his Papiamento finally became part of the wereldliteratuur.Bernadette Heiligers late Pierre Lauffer: the tumultuous life of a passionate poet see how excellent Lauffer has developed as a person. The ins and outs of describing the trade from his father and his eventual bankruptcy, do you think the young Lauffer result was immediately signed. Leaving Roodeweg in Otrabanda in 1935 and going on to the Riouwsteeg in Pietermaai would have been easy for anyone in the family. From one day to another kept their luxurious life. Pierre Lauffer always felt connected to the "little man" is probably when ontstaan.Belangrijk for his love of language was his mother Machi to him as a toddler poems read aloud in Spanish. His grandmother Mary Louise Lauffer, nicknamed Djedje, wore to correct its part by young Lauffer always when he did not quite Papiamento. Something special was in those days. Because of the strong association with slavery was regarded then as a "primitive lingua franca of freed slaves and their afstammelingen'.Lauffer develops quickly to a guy who stands out. He gets high marks in school, smoking at a young age, girls speaks and writes drawing that are risky. The uniqueness that his life was so young characteristics already. Unfortunately, this also applies to the melancholy, gloomy himself staring or just strumming a guitar. Pierre Lauffer was a boy who lived in his own world. "If he was gloomy, you could he learn the Dutch poetry him better alone laten.'Op St. Thomas College. Frater Franciscus especially reading work of Gezelle, Kloos, Verwey and Perk for. The sound of the Eighties sounds then also in his first book of poetry Patria. Jules de Palm, a friend for life who always received the first copy of Lauffers books, says: "I have experienced that he not only loved poetry, but poetry was really into him. He captured all talking and sealing the hearts of girls and verses spontaneously rolled over his lips as he as the branches of a bush will wiegen.'Samen Jules Palm and René de Rooy Pierre Lauffer forms the triumvirate Julio Perrenal. They want local compose melodies with their own Papiamento texts on Curacao own subjects. The first and only singing beam that they release is Cancionero Papiamento. The songs are written in the forties, are now among the Curaçao klassiekers.In 1944 Lauffer debut as a poet with Patria. We owe it to Luis Daal which, quite rightly, told him: "As long as you poems do not publish, you deprive our people something right to have." Patria was immediately especially in appearance because it was the first book of poetry entirely was written in Papiamento. In Sidewalk, please note the literary magazine which had published his Lauffer Dutch poems, is the reaction of Luc. Tournier destructive to the poet. Tournier wrote: "For me it is a collection of poems by Pierre Lauffer, written in the language of almost a hundred thousand people." He calls the book 'the company onnut'.Simadan (Harvest Festival) is the next step Lauffer, along with many literary friends , put to put it Papiamentu on the map. two songs that are completely focused on the Papiamento literature appearing between 1950 and 1951. "We have our own way of expression and therefore its own culture," was their introduction. Finally appeared only three songs. After Simadan Lauffer worked heart and soul to the socio-cultural magazine Antillano (Antillean). It was eleven years before his second collection, Kumbu (1955), uitkwam.Met poems Lauffer later in the beam Kantika pa Bientu / Songs for would publish the wind (1964), he won a literary competition organized by the Cultural Center Curaçao. It is one of many awards and honors that have fallen to his share. A royal honor he responded jokingly. "He was not going to get him because he had hung him differently to the neck of the first best dog he encountered on the street." When he received the literary prize of the Sticusa, he could hardly speak of emotie.Pierre Lauffer comes into this biography across as a sensitive person. He describes how the heaviness in his poetry as "a wound that he can not miss, and therefore always open has intentionally." His last poetry and short stories Lágrima i Sonrisa is full of hope. He started a new life and marriage and that sounds in many a poem by. His favorite poem is, however, between his last eight poems, now published under the title After final di Kaminda / At the end of the ride, a five-language bundle. It's called 'Atrobe mi ke kore Krusa mondi'.Ik will again by the Mondi struinenmet sandals on my feet, in my hand a slingshot, the smell of earth ruikendie when the rain ceases, weather hangs around all struiken.Ik will wind with sweet word again leaves minnenen hear the scent of wild sage in 't ignore my body do doordringen.Met Elis Juliana Pierre Lauffer mean that sometimes the rhythmic expression of tambú and tumba has conveyed in his poems. At that time that "wild dancing". The poems' Balia barí "and" Tumba "are good examples. Especially in the original is that the words are especially chosen for their klank.Balia baríKu sintura which mámundènguèKu mantuana mondong'i lobiKu tur m'a Balia barí.I or'e chapi ta ta kokobiáI or'e kueru lamantá: Kímina, kana kueKímina, kana kuaTur mi kurpa kishikíAi mi ta ta sanger herebé.Uit: Tambú dansenMet all I danced tambúMet slender wasp waists enDikbuikige canailles.Als the chapi remains schellenOm loud groan drumheads: Kling klingklang! And grab dr but Kling klingklang! And here! And there, I get butterflies in my thunder: Ai, my blood boils in 't to include in its description of the turbulent life of Lauffer's Bernadette Heiligers evident in his great influence on the cultural life of the island and on it! Papiamento in particular, textbooks, prose and poetry. At the same time she paints a very personal portrait of a man himself and his environment has not always made easy. This combination makes this biography so attractive. It gives the time lived Lauffer fine weather. We read about Curacao during World War II, Lauffer as a conscript and later as a police officer. This produces hilarious anecdotes referring to his own memories he published under the title six years in a green schil.Heiligers shows how steadfast Lauffer was that he used and that faith has been Papiamentu for his poetry, even when he thought they had no interest anymore. He himself said: "I have a hammock. If I am lying, I do not agree that the world exists. "It was a pose in which he firmly believed. Sometimes he thought what he dreamed was real. Whoever reads his letters to Luis Daal, immediately understood that there was another Pierre Lauffer. A passionate man that even his best friend on the skin was once the language of poetry to ging.'Ritme, rhythm, rhythm, rhythm. You know what bothers me? That here and there abandons the cadence. Continue scraping until there is rhythm throughout gedicht.'Aan Hubert Booi, he wrote: "A poem is a word song without music. These are the words themselves, their sound, their color and alliteration to make the music. "Pierre Lauffer did sing Papiamento like no other. Bernadette Heiligers wrote the biography he deserved: an admiring and still conceals nothing. It makes the biography indispensable for any lover of Caribbean literature.</v>
      </c>
    </row>
    <row r="1741" ht="15.75" customHeight="1">
      <c r="A1741" s="1">
        <v>1739.0</v>
      </c>
      <c r="B1741" s="3">
        <v>1.0</v>
      </c>
      <c r="C1741" s="3">
        <v>1.0</v>
      </c>
      <c r="D1741" s="3">
        <v>1.0</v>
      </c>
      <c r="E1741" s="3" t="s">
        <v>1744</v>
      </c>
      <c r="F1741" s="3" t="str">
        <f>IFERROR(__xludf.DUMMYFUNCTION("GOOGLETRANSLATE(E1741,""nl"",""en"")"),"Loes den Hollander has several years of highest production of books of all Dutch authors. With the advent of Consolation Child (May 2012), she has already published 18 books since her debut in 2006. And there's no brakes on because now Bottomless located "&amp;"in the store, her 19th book. That's an average of more than three books a year. Who does her post and how long it continues Bottomless starts with a short prologue in which three words are key: child abuse and secrecy. With that half page is already a cle"&amp;"ar picture sketched in where this story will focus on liggen.Tjeerd van Loon with his ill mother dying Helly visiting the hospital. Its history includes a great sense of selfishness, self-esteem and constant demand for attention from its immediate surroun"&amp;"dings, combined with several suicide attempts. That environment coexists with her son and daughter Lizzie sister Mies. After her death Mies takes it upon himself to arrange the funeral and everything else down to wikkelen.De ex Helly, Niels van Loon, is a"&amp;" retired chaplain with celibate problems the family, with the knowledge of his ex-wife, spiritual has completely ruined. Lizzie and Tjeerd charge of their own childhood secrets and their aunt Mies also not too best memories of her brother. When Niels, aft"&amp;"er death, each individual will approach with messages and phone calls and blackmail proposals is the unprocessed past climbs again strengthened up. It leads to talk to an attack on their physical and mental resilience and it can only finally together. Cal"&amp;"ls the contents each of them completely by surprise. Niels is otherwise just to do one thing, he wants the inheritance that has passed after the divorce of his nose, brushing one hundred percent. And he is not willing to make concessions! Bottomless is a "&amp;"story which many unprocessed (childhood) trauma are the basis. Three injured people with their own harrowing past that mostly doom and gloom. With the rising fear as the tormentor of the past unchanged terugkeert.Loes the Dutchman has brought some current"&amp;" social issues concerning each other Bottomless. The sex scandals within the Catholic Church and the many cases of incest are together nothing but a distressing whole. She has chosen Bottomless a scheme in which victims turn to face their past, without kn"&amp;"owing each other's problems. This creates a clear picture of a total kooky family which return each individual experiences again crisp on the retina. And thus the spiritual pain under the never-answered question: why did it happen, why nobody stopped Init"&amp;"ially, the story seems to have little structure?. But gradually turns out to be very much present in the background. Slowly, sometimes almost painfully, one piece falling beside the other and forms an image that you do not really get. Fact is that similar"&amp;"ly to the tension. Most of the story is floating on the personal and individual misery caused by the parents in the Van Loon family. Until well into the second half, when there are bills to settle, the voltage rises to great hoogte.Daarmee Bottomless is m"&amp;"ore than just a thriller. It takes the reader deep into the minds of young incest victims and the process of processing which is sometimes a lifetime too short. A daring project Loes den Hollander but told in the right color.")</f>
        <v>Loes den Hollander has several years of highest production of books of all Dutch authors. With the advent of Consolation Child (May 2012), she has already published 18 books since her debut in 2006. And there's no brakes on because now Bottomless located in the store, her 19th book. That's an average of more than three books a year. Who does her post and how long it continues Bottomless starts with a short prologue in which three words are key: child abuse and secrecy. With that half page is already a clear picture sketched in where this story will focus on liggen.Tjeerd van Loon with his ill mother dying Helly visiting the hospital. Its history includes a great sense of selfishness, self-esteem and constant demand for attention from its immediate surroundings, combined with several suicide attempts. That environment coexists with her son and daughter Lizzie sister Mies. After her death Mies takes it upon himself to arrange the funeral and everything else down to wikkelen.De ex Helly, Niels van Loon, is a retired chaplain with celibate problems the family, with the knowledge of his ex-wife, spiritual has completely ruined. Lizzie and Tjeerd charge of their own childhood secrets and their aunt Mies also not too best memories of her brother. When Niels, after death, each individual will approach with messages and phone calls and blackmail proposals is the unprocessed past climbs again strengthened up. It leads to talk to an attack on their physical and mental resilience and it can only finally together. Calls the contents each of them completely by surprise. Niels is otherwise just to do one thing, he wants the inheritance that has passed after the divorce of his nose, brushing one hundred percent. And he is not willing to make concessions! Bottomless is a story which many unprocessed (childhood) trauma are the basis. Three injured people with their own harrowing past that mostly doom and gloom. With the rising fear as the tormentor of the past unchanged terugkeert.Loes the Dutchman has brought some current social issues concerning each other Bottomless. The sex scandals within the Catholic Church and the many cases of incest are together nothing but a distressing whole. She has chosen Bottomless a scheme in which victims turn to face their past, without knowing each other's problems. This creates a clear picture of a total kooky family which return each individual experiences again crisp on the retina. And thus the spiritual pain under the never-answered question: why did it happen, why nobody stopped Initially, the story seems to have little structure?. But gradually turns out to be very much present in the background. Slowly, sometimes almost painfully, one piece falling beside the other and forms an image that you do not really get. Fact is that similarly to the tension. Most of the story is floating on the personal and individual misery caused by the parents in the Van Loon family. Until well into the second half, when there are bills to settle, the voltage rises to great hoogte.Daarmee Bottomless is more than just a thriller. It takes the reader deep into the minds of young incest victims and the process of processing which is sometimes a lifetime too short. A daring project Loes den Hollander but told in the right color.</v>
      </c>
    </row>
    <row r="1742" ht="15.75" customHeight="1">
      <c r="A1742" s="1">
        <v>1740.0</v>
      </c>
      <c r="B1742" s="3">
        <v>1.0</v>
      </c>
      <c r="C1742" s="3">
        <v>1.0</v>
      </c>
      <c r="D1742" s="3">
        <v>1.0</v>
      </c>
      <c r="E1742" s="3" t="s">
        <v>1745</v>
      </c>
      <c r="F1742" s="3" t="str">
        <f>IFERROR(__xludf.DUMMYFUNCTION("GOOGLETRANSLATE(E1742,""nl"",""en"")"),"She cashed the patient questions such as ""Can you fish or eat?"" Or ""Mussels are also animals?"", And managed from many gardens kept even broke the barbecue season and humanity falsely united around one end worst.'Neem anyway chicken that tastes the sam"&amp;"e as quorn you it seems! Your blood will not know where to flow content element! """)</f>
        <v>She cashed the patient questions such as "Can you fish or eat?" Or "Mussels are also animals?", And managed from many gardens kept even broke the barbecue season and humanity falsely united around one end worst.'Neem anyway chicken that tastes the same as quorn you it seems! Your blood will not know where to flow content element! "</v>
      </c>
    </row>
    <row r="1743" ht="15.75" customHeight="1">
      <c r="A1743" s="1">
        <v>1741.0</v>
      </c>
      <c r="B1743" s="3">
        <v>0.0</v>
      </c>
      <c r="C1743" s="3">
        <v>0.0</v>
      </c>
      <c r="D1743" s="3">
        <v>0.0</v>
      </c>
      <c r="E1743" s="3" t="s">
        <v>1746</v>
      </c>
      <c r="F1743" s="3" t="str">
        <f>IFERROR(__xludf.DUMMYFUNCTION("GOOGLETRANSLATE(E1743,""nl"",""en"")"),"Good spirits and with only laiende messages I was after a few pages severely disappointed! What a terribly badly written book! What sin of `s nice topic to` s awful book! I really do not understand that many other people do not see how awkward it is writt"&amp;"en, full of gentle, simple coincidences and voorspelbaarheden.Ik hate overrated and I'm sure not venture to the rest of this writer.")</f>
        <v>Good spirits and with only laiende messages I was after a few pages severely disappointed! What a terribly badly written book! What sin of `s nice topic to` s awful book! I really do not understand that many other people do not see how awkward it is written, full of gentle, simple coincidences and voorspelbaarheden.Ik hate overrated and I'm sure not venture to the rest of this writer.</v>
      </c>
    </row>
    <row r="1744" ht="15.75" customHeight="1">
      <c r="A1744" s="1">
        <v>1742.0</v>
      </c>
      <c r="B1744" s="3">
        <v>0.0</v>
      </c>
      <c r="C1744" s="3">
        <v>0.0</v>
      </c>
      <c r="D1744" s="3">
        <v>0.0</v>
      </c>
      <c r="E1744" s="3" t="s">
        <v>1747</v>
      </c>
      <c r="F1744" s="3" t="str">
        <f>IFERROR(__xludf.DUMMYFUNCTION("GOOGLETRANSLATE(E1744,""nl"",""en"")"),"This book is the first part of the Eve Dallas series. J.D. Robb, also known as Nora Roberts, meanwhile innumerable Eve Dallas-books to her name. These books are enormously popular reading material on the other side of the Atlantic. Now they are also trans"&amp;"lated into Nederlands.Het main character in this series is Eve Dallas, lieutenant. She has a difficult childhood behind and let nobody rapidly around her. When the granddaughter of Senator DeBlass murdered is found, they will head the investigation. A stu"&amp;"dy claims multiple victims. A study with a race against klok.Maar the happy feeling I mentioned earlier, quickly went away. Once I had started in the story did not take me. I was not involved with Eve and the story. I read bits and pieces and I found othe"&amp;"r books much more interesting. I've read to write a review, but if it was a book by myself, I would have stopped zijn.Wat is striking about this book is that happening in the future. Flying cars, robot waiters, computers do what you say (ex .: ""Shut down"&amp;" your computer."" Instead take out the computer ...). Maybe sitting here with me the stumbling block. I have nothing in the distant future, and it really does all of science fiction. This book is published in English mid-90s, the English-speaking was a fu"&amp;"rther toekomst.Achteraan the book you get a short preview of the next book, Murdered reputation. That first taste I have not read because I stand still plenty of books that are waiting to be read worden.Kortom, it was not my thing, but I can understand th"&amp;"at she has millions of readers. It is a risky topic (police thriller in the future) and that perhaps attracts many readers. I would also say to read if the subject interests you and as the science fiction data do not disturb. I stand by this one book of E"&amp;"ve Dallas, but I hope from the bottom of my heart that this series too many people can delight in the Dutch area.")</f>
        <v>This book is the first part of the Eve Dallas series. J.D. Robb, also known as Nora Roberts, meanwhile innumerable Eve Dallas-books to her name. These books are enormously popular reading material on the other side of the Atlantic. Now they are also translated into Nederlands.Het main character in this series is Eve Dallas, lieutenant. She has a difficult childhood behind and let nobody rapidly around her. When the granddaughter of Senator DeBlass murdered is found, they will head the investigation. A study claims multiple victims. A study with a race against klok.Maar the happy feeling I mentioned earlier, quickly went away. Once I had started in the story did not take me. I was not involved with Eve and the story. I read bits and pieces and I found other books much more interesting. I've read to write a review, but if it was a book by myself, I would have stopped zijn.Wat is striking about this book is that happening in the future. Flying cars, robot waiters, computers do what you say (ex .: "Shut down your computer." Instead take out the computer ...). Maybe sitting here with me the stumbling block. I have nothing in the distant future, and it really does all of science fiction. This book is published in English mid-90s, the English-speaking was a further toekomst.Achteraan the book you get a short preview of the next book, Murdered reputation. That first taste I have not read because I stand still plenty of books that are waiting to be read worden.Kortom, it was not my thing, but I can understand that she has millions of readers. It is a risky topic (police thriller in the future) and that perhaps attracts many readers. I would also say to read if the subject interests you and as the science fiction data do not disturb. I stand by this one book of Eve Dallas, but I hope from the bottom of my heart that this series too many people can delight in the Dutch area.</v>
      </c>
    </row>
    <row r="1745" ht="15.75" customHeight="1">
      <c r="A1745" s="1">
        <v>1743.0</v>
      </c>
      <c r="B1745" s="3">
        <v>0.0</v>
      </c>
      <c r="C1745" s="3">
        <v>0.0</v>
      </c>
      <c r="D1745" s="3">
        <v>0.0</v>
      </c>
      <c r="E1745" s="3" t="s">
        <v>1748</v>
      </c>
      <c r="F1745" s="3" t="str">
        <f>IFERROR(__xludf.DUMMYFUNCTION("GOOGLETRANSLATE(E1745,""nl"",""en"")"),"I read the other two autobiographical books by Carry Slee (Feverfew and daughter of Eve) with great pleasure and interest and could well move me into the writer. But quite frankly I found this book primarily a lot of 'whining'. I did not understand so wel"&amp;"l waaromm relationship with the publisher of Carry so laboriously had expired and that they are also a book to write. Unfortunately.")</f>
        <v>I read the other two autobiographical books by Carry Slee (Feverfew and daughter of Eve) with great pleasure and interest and could well move me into the writer. But quite frankly I found this book primarily a lot of 'whining'. I did not understand so well waaromm relationship with the publisher of Carry so laboriously had expired and that they are also a book to write. Unfortunately.</v>
      </c>
    </row>
    <row r="1746" ht="15.75" customHeight="1">
      <c r="A1746" s="1">
        <v>1744.0</v>
      </c>
      <c r="B1746" s="3">
        <v>1.0</v>
      </c>
      <c r="C1746" s="3">
        <v>1.0</v>
      </c>
      <c r="D1746" s="3">
        <v>1.0</v>
      </c>
      <c r="E1746" s="3" t="s">
        <v>1749</v>
      </c>
      <c r="F1746" s="3" t="str">
        <f>IFERROR(__xludf.DUMMYFUNCTION("GOOGLETRANSLATE(E1746,""nl"",""en"")"),"Know your Polleke? Polleke is a mole and he is the best digger of the family. Every day sends his mom out to look for juicy worms. On the day he creates and again plenty earth road and drill winding corridors. When he sticks his head out of a molehill, he"&amp;" looks into the eyes of a woolly llama named Oscar. Oscar says he Polleke in Peru beland.Polleke Supermolleke in Peru is a great picture book for young travelers who want to explore the world around them and learn. In this first book of a new series takes"&amp;" Polleke you to Peru. Along with Oscar he lets young readers discover the sights of Peru.Het first thing my children asked was ... where is Peru? On a globe, I show them. Surprised they discovered that it is on the other side of the world. Their curiosity"&amp;" was aroused, they wanted to know more of the country. The story is fun and takes the children in the country. In addition there is on each page of text in a different font. This text will give you additional information. The illustrations are beautiful a"&amp;"nd well show you what you listened to visit or can treffen.Mijn children have captivated the country and have a new friend: Polleke Supermolleke. They ask themselves now on the country in which he puts his cup up next time?")</f>
        <v>Know your Polleke? Polleke is a mole and he is the best digger of the family. Every day sends his mom out to look for juicy worms. On the day he creates and again plenty earth road and drill winding corridors. When he sticks his head out of a molehill, he looks into the eyes of a woolly llama named Oscar. Oscar says he Polleke in Peru beland.Polleke Supermolleke in Peru is a great picture book for young travelers who want to explore the world around them and learn. In this first book of a new series takes Polleke you to Peru. Along with Oscar he lets young readers discover the sights of Peru.Het first thing my children asked was ... where is Peru? On a globe, I show them. Surprised they discovered that it is on the other side of the world. Their curiosity was aroused, they wanted to know more of the country. The story is fun and takes the children in the country. In addition there is on each page of text in a different font. This text will give you additional information. The illustrations are beautiful and well show you what you listened to visit or can treffen.Mijn children have captivated the country and have a new friend: Polleke Supermolleke. They ask themselves now on the country in which he puts his cup up next time?</v>
      </c>
    </row>
    <row r="1747" ht="15.75" customHeight="1">
      <c r="A1747" s="1">
        <v>1745.0</v>
      </c>
      <c r="B1747" s="3">
        <v>1.0</v>
      </c>
      <c r="C1747" s="3">
        <v>1.0</v>
      </c>
      <c r="D1747" s="3">
        <v>1.0</v>
      </c>
      <c r="E1747" s="3" t="s">
        <v>1750</v>
      </c>
      <c r="F1747" s="3" t="str">
        <f>IFERROR(__xludf.DUMMYFUNCTION("GOOGLETRANSLATE(E1747,""nl"",""en"")"),"This is truly an exceptional thriller with enough tension and well-depth characters! A young woman, Alex is kidnapped in the first part and tortured in a horrible horrible way. She is not just kidnapped, is the first part already clear. But which way the "&amp;"story goes is entirely onduidelijk.Het story is told in three parts, is steadily worked to a plot but the details and events are extremely gruesome description of what makes the book intriguing. It employs two detectives on the case, and Camille Le Guen, "&amp;"two opposites, but their characters are masterfully described. Camille has stayed behind in growth and are 1.45 meters, it is quite small in length. However, he is pulling sublime and grand in observations and conclusions. An unconventional affair with an"&amp;" equally unconventional approach. Camille wears a past with him, a few years ago his wife Ir? Ne in a kidnapping case died and since then he is a tormented man. This is his first abduction case since the violent death of his pregnant wife. Camille is able"&amp;" unprejudiced this thing work? The story is alternately told from the perspective of Alex and Camille. How it plays out remains to the end a surprise. The plot is ingenious and extraordinary together. Gradually it becomes clear that the perpetrator is mot"&amp;"ivated to have to commit his / her heinous acts. The history that is gradually unraveled, you, here even somewhat something voorstellen.Hoe it expires I will not give up but this is cleverly stays together and you ask, the justice is and can and should it"&amp;"? Thread through the story is the question, is Alex victim or perpetrator? The question to you and the advice to read this book. A story you suck it!")</f>
        <v>This is truly an exceptional thriller with enough tension and well-depth characters! A young woman, Alex is kidnapped in the first part and tortured in a horrible horrible way. She is not just kidnapped, is the first part already clear. But which way the story goes is entirely onduidelijk.Het story is told in three parts, is steadily worked to a plot but the details and events are extremely gruesome description of what makes the book intriguing. It employs two detectives on the case, and Camille Le Guen, two opposites, but their characters are masterfully described. Camille has stayed behind in growth and are 1.45 meters, it is quite small in length. However, he is pulling sublime and grand in observations and conclusions. An unconventional affair with an equally unconventional approach. Camille wears a past with him, a few years ago his wife Ir? Ne in a kidnapping case died and since then he is a tormented man. This is his first abduction case since the violent death of his pregnant wife. Camille is able unprejudiced this thing work? The story is alternately told from the perspective of Alex and Camille. How it plays out remains to the end a surprise. The plot is ingenious and extraordinary together. Gradually it becomes clear that the perpetrator is motivated to have to commit his / her heinous acts. The history that is gradually unraveled, you, here even somewhat something voorstellen.Hoe it expires I will not give up but this is cleverly stays together and you ask, the justice is and can and should it? Thread through the story is the question, is Alex victim or perpetrator? The question to you and the advice to read this book. A story you suck it!</v>
      </c>
    </row>
    <row r="1748" ht="15.75" customHeight="1">
      <c r="A1748" s="1">
        <v>1746.0</v>
      </c>
      <c r="B1748" s="3">
        <v>1.0</v>
      </c>
      <c r="C1748" s="3">
        <v>0.0</v>
      </c>
      <c r="D1748" s="3">
        <v>0.0</v>
      </c>
      <c r="E1748" s="3" t="s">
        <v>1751</v>
      </c>
      <c r="F1748" s="3" t="str">
        <f>IFERROR(__xludf.DUMMYFUNCTION("GOOGLETRANSLATE(E1748,""nl"",""en"")"),"I've read better by Karin Fossum. Although I must honestly say that the way Riktor scene spoke and outlined by a high level. Loneliness is dangerous to mental health, it affects the conscience and can lead to madness, obsession.")</f>
        <v>I've read better by Karin Fossum. Although I must honestly say that the way Riktor scene spoke and outlined by a high level. Loneliness is dangerous to mental health, it affects the conscience and can lead to madness, obsession.</v>
      </c>
    </row>
    <row r="1749" ht="15.75" customHeight="1">
      <c r="A1749" s="1">
        <v>1747.0</v>
      </c>
      <c r="B1749" s="3">
        <v>0.0</v>
      </c>
      <c r="C1749" s="3">
        <v>0.0</v>
      </c>
      <c r="D1749" s="3">
        <v>0.0</v>
      </c>
      <c r="E1749" s="3" t="s">
        <v>1752</v>
      </c>
      <c r="F1749" s="3" t="str">
        <f>IFERROR(__xludf.DUMMYFUNCTION("GOOGLETRANSLATE(E1749,""nl"",""en"")"),"So you see that opinions vary considerably. Me the book says little, too far-fetched, deepened enough, it hit me no vlak.Had much more expected.")</f>
        <v>So you see that opinions vary considerably. Me the book says little, too far-fetched, deepened enough, it hit me no vlak.Had much more expected.</v>
      </c>
    </row>
    <row r="1750" ht="15.75" customHeight="1">
      <c r="A1750" s="1">
        <v>1748.0</v>
      </c>
      <c r="B1750" s="3">
        <v>0.0</v>
      </c>
      <c r="C1750" s="3">
        <v>0.0</v>
      </c>
      <c r="D1750" s="3">
        <v>0.0</v>
      </c>
      <c r="E1750" s="3" t="s">
        <v>1753</v>
      </c>
      <c r="F1750" s="3" t="str">
        <f>IFERROR(__xludf.DUMMYFUNCTION("GOOGLETRANSLATE(E1750,""nl"",""en"")"),"A good story for a writing course is read boek.Wel not great, but at a slow wet vakantiedag.Heel many stereotypes. Too much. With the worst driving the Polish peasant girl, as if she retarded zijn.Mijn wife asked how it was late. There remained endings ko"&amp;"men.Verder very unlikely that this can, therapy from all countries, and I alone remember the taal.Veel contrived phrases like ""she arched against him.""")</f>
        <v>A good story for a writing course is read boek.Wel not great, but at a slow wet vakantiedag.Heel many stereotypes. Too much. With the worst driving the Polish peasant girl, as if she retarded zijn.Mijn wife asked how it was late. There remained endings komen.Verder very unlikely that this can, therapy from all countries, and I alone remember the taal.Veel contrived phrases like "she arched against him."</v>
      </c>
    </row>
    <row r="1751" ht="15.75" customHeight="1">
      <c r="A1751" s="1">
        <v>1749.0</v>
      </c>
      <c r="B1751" s="3">
        <v>1.0</v>
      </c>
      <c r="C1751" s="3">
        <v>1.0</v>
      </c>
      <c r="D1751" s="3">
        <v>1.0</v>
      </c>
      <c r="E1751" s="3" t="s">
        <v>1754</v>
      </c>
      <c r="F1751" s="3" t="str">
        <f>IFERROR(__xludf.DUMMYFUNCTION("GOOGLETRANSLATE(E1751,""nl"",""en"")"),"I like this book that I enjoyed it a place in my Top 10 geef.Het is a look at how a person with autism sees the world, and that just makes sense in the case of Christopher, but also very busy and sometimes confusing. And although he himself says: I never "&amp;"make jokes, because I do not understand jokes, I still often have to laugh about his findings, because it is indeed often true that many things are not clear enough. As part of the sign forbidden to walk on the grass, what they really mean is forbidden on"&amp;" the grass around this board to run, because there are still plenty of grassy areas where it can be walked on, said Christopher.Een truly recommended this book !")</f>
        <v>I like this book that I enjoyed it a place in my Top 10 geef.Het is a look at how a person with autism sees the world, and that just makes sense in the case of Christopher, but also very busy and sometimes confusing. And although he himself says: I never make jokes, because I do not understand jokes, I still often have to laugh about his findings, because it is indeed often true that many things are not clear enough. As part of the sign forbidden to walk on the grass, what they really mean is forbidden on the grass around this board to run, because there are still plenty of grassy areas where it can be walked on, said Christopher.Een truly recommended this book !</v>
      </c>
    </row>
    <row r="1752" ht="15.75" customHeight="1">
      <c r="A1752" s="1">
        <v>1750.0</v>
      </c>
      <c r="B1752" s="3">
        <v>1.0</v>
      </c>
      <c r="C1752" s="3">
        <v>1.0</v>
      </c>
      <c r="D1752" s="3">
        <v>1.0</v>
      </c>
      <c r="E1752" s="3" t="s">
        <v>1755</v>
      </c>
      <c r="F1752" s="3" t="str">
        <f>IFERROR(__xludf.DUMMYFUNCTION("GOOGLETRANSLATE(E1752,""nl"",""en"")"),"Jan van Aken takes you on a journey into the procession, on a journey to the Middle Ages, the time of knights and veldslagen.Het book follows a familiar pattern: an old man looking back on his life. The old man is Isidoor of Rillington and at the end of h"&amp;"is life he is locked in a kerker.Isidoor as a child to put on an abandoned monastery and by the gatekeeper Giles Survivor brought up in secret. Giles teaches him to read and this is Isidoors favorite pastime. For no text forget Isidoor builds in his mind "&amp;"a world in which he goes about every day, hence the procession. When the Abbot learns Isidoors existence, rest him nothing but further leave Isidoor teach. The monastery sends him to the University of Oxford, which is the starting point for Isidoors' jour"&amp;"ney across the world, a literal ommegang.De world in medieval times was hard, for that matter, the author no saccharine story. The details are sometimes downright sinister, criminals were used mercilessly for medical studies.De narrative is also adapted t"&amp;"o the Middle Ages, the phrases are very descriptive and the word choice often chosen terms and descriptions of that time tribes, such as the torch the sacred disease. This gives the book its persuasiveness, you get the feeling that Isidoor talks to you, y"&amp;"ou will be taken to the middeleeuwen.In this case I want to end special appointment, the end fits the book and the zeitgeist. That makes the book for me realistischer.Ik have not been so questioned giving rate a book like this book. The Middle Ages with i"&amp;"ts battles and its ferocity not speak on the subject. However, I have read this book at a brisk pace and wanted to continue the story. It is an original book, these books are not written much in the Netherlands. Since 4.5 star can not I have given 5 stars"&amp;".")</f>
        <v>Jan van Aken takes you on a journey into the procession, on a journey to the Middle Ages, the time of knights and veldslagen.Het book follows a familiar pattern: an old man looking back on his life. The old man is Isidoor of Rillington and at the end of his life he is locked in a kerker.Isidoor as a child to put on an abandoned monastery and by the gatekeeper Giles Survivor brought up in secret. Giles teaches him to read and this is Isidoors favorite pastime. For no text forget Isidoor builds in his mind a world in which he goes about every day, hence the procession. When the Abbot learns Isidoors existence, rest him nothing but further leave Isidoor teach. The monastery sends him to the University of Oxford, which is the starting point for Isidoors' journey across the world, a literal ommegang.De world in medieval times was hard, for that matter, the author no saccharine story. The details are sometimes downright sinister, criminals were used mercilessly for medical studies.De narrative is also adapted to the Middle Ages, the phrases are very descriptive and the word choice often chosen terms and descriptions of that time tribes, such as the torch the sacred disease. This gives the book its persuasiveness, you get the feeling that Isidoor talks to you, you will be taken to the middeleeuwen.In this case I want to end special appointment, the end fits the book and the zeitgeist. That makes the book for me realistischer.Ik have not been so questioned giving rate a book like this book. The Middle Ages with its battles and its ferocity not speak on the subject. However, I have read this book at a brisk pace and wanted to continue the story. It is an original book, these books are not written much in the Netherlands. Since 4.5 star can not I have given 5 stars.</v>
      </c>
    </row>
    <row r="1753" ht="15.75" customHeight="1">
      <c r="A1753" s="1">
        <v>1751.0</v>
      </c>
      <c r="B1753" s="3">
        <v>0.0</v>
      </c>
      <c r="C1753" s="3">
        <v>0.0</v>
      </c>
      <c r="D1753" s="3">
        <v>0.0</v>
      </c>
      <c r="E1753" s="3" t="s">
        <v>1756</v>
      </c>
      <c r="F1753" s="3" t="str">
        <f>IFERROR(__xludf.DUMMYFUNCTION("GOOGLETRANSLATE(E1753,""nl"",""en"")"),"The US after the September 11 tragedy: the events following the attack on the WTC play a large role in this book. Certainly not the best book by Stephen Coonts. At somehow speaking events and persons less than in his previous books. It's all rather forced"&amp;" pro-American and too many attributed to the feelings of the Americans after 11-9. In short, fun for the regular readers of Coonts, but certainly not a high-flyer.")</f>
        <v>The US after the September 11 tragedy: the events following the attack on the WTC play a large role in this book. Certainly not the best book by Stephen Coonts. At somehow speaking events and persons less than in his previous books. It's all rather forced pro-American and too many attributed to the feelings of the Americans after 11-9. In short, fun for the regular readers of Coonts, but certainly not a high-flyer.</v>
      </c>
    </row>
    <row r="1754" ht="15.75" customHeight="1">
      <c r="A1754" s="1">
        <v>1752.0</v>
      </c>
      <c r="B1754" s="3">
        <v>0.0</v>
      </c>
      <c r="C1754" s="3">
        <v>0.0</v>
      </c>
      <c r="D1754" s="3">
        <v>0.0</v>
      </c>
      <c r="E1754" s="3" t="s">
        <v>1757</v>
      </c>
      <c r="F1754" s="3" t="str">
        <f>IFERROR(__xludf.DUMMYFUNCTION("GOOGLETRANSLATE(E1754,""nl"",""en"")"),"On the cover of ""City on fire"" is a quote from the New York Times. Garth Risk Hallberg received for his debut $ 2 million, an unprecedented amount for a debut. This creates high, very high expectations. You may feel it coming a bit, but unfortunately Ga"&amp;"rth Risk Hallberg who has not waargemaakt.De expectations me summary sounds promising and that the book has more than 1,000 pages, this must be a weird book. Sorry. The first chapters are mainly devoted to introducing the characters. Then follows the stop"&amp;" and then you expect is going to start the story. But then it goes back and forth in time, get to know all the relatives and friends of the protagonists and reading the book for me especially as a terrific conversation with my grandmother. They used to be"&amp;" able to start a story, midway start another story and come back at the end in the first story. And that happens in ""City on fire"" too. lay only a few verhaallijnen.Dat gave it to me for that ""City on fire"" mostly read very slowly, at times I even had"&amp;" some resistance to this book, I simply nothing else could it aside. I've actually done three weeks on this book, something that has never happened to me. I could not in this book once read in succession, so slow was het.De denouement and the blackout of "&amp;"1977 start until around page 800 of my head and once I was far, I wanted to know how the story ended. Only the climax was no climax. Yes, I was surprised who the shooter, but how it changed the lives of the main characters, well, I did not earthshaking ni"&amp;"euws.'Stad fire ""is such a book that only two opinions about it: if you like it totally awesome, or you hate it. For me it's the latter, I really can not pass positive opinion about this book. And I still think an achievement that a book can arouse many "&amp;"feelings.")</f>
        <v>On the cover of "City on fire" is a quote from the New York Times. Garth Risk Hallberg received for his debut $ 2 million, an unprecedented amount for a debut. This creates high, very high expectations. You may feel it coming a bit, but unfortunately Garth Risk Hallberg who has not waargemaakt.De expectations me summary sounds promising and that the book has more than 1,000 pages, this must be a weird book. Sorry. The first chapters are mainly devoted to introducing the characters. Then follows the stop and then you expect is going to start the story. But then it goes back and forth in time, get to know all the relatives and friends of the protagonists and reading the book for me especially as a terrific conversation with my grandmother. They used to be able to start a story, midway start another story and come back at the end in the first story. And that happens in "City on fire" too. lay only a few verhaallijnen.Dat gave it to me for that "City on fire" mostly read very slowly, at times I even had some resistance to this book, I simply nothing else could it aside. I've actually done three weeks on this book, something that has never happened to me. I could not in this book once read in succession, so slow was het.De denouement and the blackout of 1977 start until around page 800 of my head and once I was far, I wanted to know how the story ended. Only the climax was no climax. Yes, I was surprised who the shooter, but how it changed the lives of the main characters, well, I did not earthshaking nieuws.'Stad fire "is such a book that only two opinions about it: if you like it totally awesome, or you hate it. For me it's the latter, I really can not pass positive opinion about this book. And I still think an achievement that a book can arouse many feelings.</v>
      </c>
    </row>
    <row r="1755" ht="15.75" customHeight="1">
      <c r="A1755" s="1">
        <v>1753.0</v>
      </c>
      <c r="B1755" s="3">
        <v>1.0</v>
      </c>
      <c r="C1755" s="3">
        <v>1.0</v>
      </c>
      <c r="D1755" s="3">
        <v>1.0</v>
      </c>
      <c r="E1755" s="3" t="s">
        <v>1758</v>
      </c>
      <c r="F1755" s="3" t="str">
        <f>IFERROR(__xludf.DUMMYFUNCTION("GOOGLETRANSLATE(E1755,""nl"",""en"")"),"This book clearly describes the slavery. But it also shows that you as a human being can possess the resilience to rise above all the misery and make something of your life. Highly recommended.")</f>
        <v>This book clearly describes the slavery. But it also shows that you as a human being can possess the resilience to rise above all the misery and make something of your life. Highly recommended.</v>
      </c>
    </row>
    <row r="1756" ht="15.75" customHeight="1">
      <c r="A1756" s="1">
        <v>1754.0</v>
      </c>
      <c r="B1756" s="3">
        <v>1.0</v>
      </c>
      <c r="C1756" s="3">
        <v>1.0</v>
      </c>
      <c r="D1756" s="3">
        <v>1.0</v>
      </c>
      <c r="E1756" s="3" t="s">
        <v>1759</v>
      </c>
      <c r="F1756" s="3" t="str">
        <f>IFERROR(__xludf.DUMMYFUNCTION("GOOGLETRANSLATE(E1756,""nl"",""en"")"),"A wonderful novel, full of magic realism with symbolism and obscure intuitions about the magic of imagination. That makes this novel little less 'readable' than e The stop or The Discovery of Heaven, and it is not recommended for everyone. But personally "&amp;"I lust or porridge here. Quite possibly he deserves what goes too far with his dark symbolism and thereby risking illegibility. But, does he knowingly: ordinary things as ""realism"" and ""everyday reality"" are boring him, he aims prefer the 'Totally Oth"&amp;"er', the incomprehensible, the ongrijpare and strange. And override means risk is nemen.Hoofdpersoon clocks player Maurice Columbine whose life literally came to rest on his 23rd birthday, because when his idyllic love with Marjolein came to a traumatic e"&amp;"nd. Now, 23 years later, he's back birthday: a birthday coinciding with a sort of apocalyptic vision of the end times. That vision is combined with various hallucinatory scenes where the boundary between the madness of Columbine and the madness of the wor"&amp;"ld is difficult to draw. These scenes are to my taste very compelling written splendid example, I find the passages about the ""black light"" of the apocalyptic sun. I like that the flashbacks about the almost symbiotic and wordless love between Columbine"&amp;" and Marjolein: Columbine latter is a kind of twin sister, a mother goddess, one of the earthly ontstegene. The loss of that love is for Columbine really an 'end of time': 23 years time literally stood still, and now at 46 he relives the trauma and plungi"&amp;"ng the world back in. Moreover, as is associated with a type (suggestive and described in puzzle like images) regeneration, where Columbine immersing itself in a sort of primordial sea, and in a new kind of shape rises. Quite possibly the primordial sea i"&amp;"s symbolic of the womb, spheres so prior to the birth, and lost but rediscovered wordless Paradise: Love with Marjolein.Hoe therefore: Columbine thus experiencing a kind of alchemical transformation, a frequently by Mulisch occurring motif. And setting Co"&amp;"lumbine force in his art: he's bells in a church. That church has lost its meaning: God is dead, a spider web a lone governed by a nobody visited steeple, an empty sound without content. On his 46th birthday Columbine nevertheless plays a very inspired pi"&amp;"ece of music that conveys the city residents with religious awe. But that is unknown or one kind of religious ecstasy: not known devotion of Christianity (for God is dead), but something new, totally different and so dark and dreadful. ""It was like the d"&amp;"elirious singing bronze above even the inertia of the metal had lost: it played and sang and danced agile than a harpsichord. And then again the incomparable web of sound suddenly upward, heaven Waards was transposed [...], then threw it all down in this "&amp;"on the other depths, where everything was so dark and terrible that the cyclists fear their backs felt vibrate . "" Then remains an enigmatic silence, ""an indescribable vulnerability and trefzekerheid'.In food for psychologists describe Mulisch 'the abso"&amp;"lute life, unbridled intensity in which the world is experienced as utterly unknown. For something like running, I believe, the black light: hence the ecstatic madness of Columbine, hence the sheer weirdness of his music. And hence the ""black light"": a "&amp;"totally different light, not 'clarifies' but makes all things right unrecognizable strange. All the known (as Christian religion and the resulting music) is canceled, suspended all conventions. Results for Columbine and the reader of the black light, is a"&amp;"n immersion in the totally unknown and uncertain, in a world of each landmark is robbed and therefore leavened is frightening but also fascinating unpredictability. And an intriguing adventure read the weather meant for me personally.")</f>
        <v>A wonderful novel, full of magic realism with symbolism and obscure intuitions about the magic of imagination. That makes this novel little less 'readable' than e The stop or The Discovery of Heaven, and it is not recommended for everyone. But personally I lust or porridge here. Quite possibly he deserves what goes too far with his dark symbolism and thereby risking illegibility. But, does he knowingly: ordinary things as "realism" and "everyday reality" are boring him, he aims prefer the 'Totally Other', the incomprehensible, the ongrijpare and strange. And override means risk is nemen.Hoofdpersoon clocks player Maurice Columbine whose life literally came to rest on his 23rd birthday, because when his idyllic love with Marjolein came to a traumatic end. Now, 23 years later, he's back birthday: a birthday coinciding with a sort of apocalyptic vision of the end times. That vision is combined with various hallucinatory scenes where the boundary between the madness of Columbine and the madness of the world is difficult to draw. These scenes are to my taste very compelling written splendid example, I find the passages about the "black light" of the apocalyptic sun. I like that the flashbacks about the almost symbiotic and wordless love between Columbine and Marjolein: Columbine latter is a kind of twin sister, a mother goddess, one of the earthly ontstegene. The loss of that love is for Columbine really an 'end of time': 23 years time literally stood still, and now at 46 he relives the trauma and plunging the world back in. Moreover, as is associated with a type (suggestive and described in puzzle like images) regeneration, where Columbine immersing itself in a sort of primordial sea, and in a new kind of shape rises. Quite possibly the primordial sea is symbolic of the womb, spheres so prior to the birth, and lost but rediscovered wordless Paradise: Love with Marjolein.Hoe therefore: Columbine thus experiencing a kind of alchemical transformation, a frequently by Mulisch occurring motif. And setting Columbine force in his art: he's bells in a church. That church has lost its meaning: God is dead, a spider web a lone governed by a nobody visited steeple, an empty sound without content. On his 46th birthday Columbine nevertheless plays a very inspired piece of music that conveys the city residents with religious awe. But that is unknown or one kind of religious ecstasy: not known devotion of Christianity (for God is dead), but something new, totally different and so dark and dreadful. "It was like the delirious singing bronze above even the inertia of the metal had lost: it played and sang and danced agile than a harpsichord. And then again the incomparable web of sound suddenly upward, heaven Waards was transposed [...], then threw it all down in this on the other depths, where everything was so dark and terrible that the cyclists fear their backs felt vibrate . " Then remains an enigmatic silence, "an indescribable vulnerability and trefzekerheid'.In food for psychologists describe Mulisch 'the absolute life, unbridled intensity in which the world is experienced as utterly unknown. For something like running, I believe, the black light: hence the ecstatic madness of Columbine, hence the sheer weirdness of his music. And hence the "black light": a totally different light, not 'clarifies' but makes all things right unrecognizable strange. All the known (as Christian religion and the resulting music) is canceled, suspended all conventions. Results for Columbine and the reader of the black light, is an immersion in the totally unknown and uncertain, in a world of each landmark is robbed and therefore leavened is frightening but also fascinating unpredictability. And an intriguing adventure read the weather meant for me personally.</v>
      </c>
    </row>
    <row r="1757" ht="15.75" customHeight="1">
      <c r="A1757" s="1">
        <v>1755.0</v>
      </c>
      <c r="B1757" s="3">
        <v>0.0</v>
      </c>
      <c r="C1757" s="3">
        <v>1.0</v>
      </c>
      <c r="D1757" s="3">
        <v>0.0</v>
      </c>
      <c r="E1757" s="3" t="s">
        <v>1760</v>
      </c>
      <c r="F1757" s="3" t="str">
        <f>IFERROR(__xludf.DUMMYFUNCTION("GOOGLETRANSLATE(E1757,""nl"",""en"")"),"In the summer of 1984, the father of Fielding Bliss puts an ad in the local newspaper in which he invited the devil to his town, Breathed, Ohio to komen.Korte later Fielding meet a new kid in town. It is Sal, 13 and black, which claims to be the devil. No"&amp;" one knows where he comes from, a devil, however, quite a sweet child and the family decides to Bliss adopteren.Na him a few accidents where Sal in the neighborhood is going around in the town, the boy is the root of all evil, he is the devil. The madness"&amp;" takes hold of the town and is fueled by an insane liliputter. Who sees the devil in blacks because he has a traumatic experience in which a Negro however starring speelt.De core of the story is not the craziness that occurs. It's mostly about the distres"&amp;"s that gets the family Bliss for his teeth. Death draws deep tracks and remorse hangs like a dark cloud over the family. A dark cloud in an otherwise blue sky, because the story is set in a sweltering zomer.Sommige parts of the book is 71 years later play"&amp;" as than 84 years Fielding Bliss looks back on getting his life and glimpses of how he lives. As a bitter lonely broken man.Tiffany McDaniel has created a town full of strange tassels. All of them do have a weird habit resulting from trauma described in t"&amp;"he course of the book. Or they have other oddities. Grand Fielding's older brother, his vocabulary peppered with Russian words. Mother Bliss is no longer outside, she is afraid of rain. Liliputter Elohim sets the table and does the laundry for his decease"&amp;"d vriendin.Dresden, the great love of Sal, has only one been.Wie of books holds that everything still comes well should not go read this book. In a hellish finale is it violently to it and there is no place for a happy ending. It is anyway not a merry-pro"&amp;"voking book, but a great book.")</f>
        <v>In the summer of 1984, the father of Fielding Bliss puts an ad in the local newspaper in which he invited the devil to his town, Breathed, Ohio to komen.Korte later Fielding meet a new kid in town. It is Sal, 13 and black, which claims to be the devil. No one knows where he comes from, a devil, however, quite a sweet child and the family decides to Bliss adopteren.Na him a few accidents where Sal in the neighborhood is going around in the town, the boy is the root of all evil, he is the devil. The madness takes hold of the town and is fueled by an insane liliputter. Who sees the devil in blacks because he has a traumatic experience in which a Negro however starring speelt.De core of the story is not the craziness that occurs. It's mostly about the distress that gets the family Bliss for his teeth. Death draws deep tracks and remorse hangs like a dark cloud over the family. A dark cloud in an otherwise blue sky, because the story is set in a sweltering zomer.Sommige parts of the book is 71 years later play as than 84 years Fielding Bliss looks back on getting his life and glimpses of how he lives. As a bitter lonely broken man.Tiffany McDaniel has created a town full of strange tassels. All of them do have a weird habit resulting from trauma described in the course of the book. Or they have other oddities. Grand Fielding's older brother, his vocabulary peppered with Russian words. Mother Bliss is no longer outside, she is afraid of rain. Liliputter Elohim sets the table and does the laundry for his deceased vriendin.Dresden, the great love of Sal, has only one been.Wie of books holds that everything still comes well should not go read this book. In a hellish finale is it violently to it and there is no place for a happy ending. It is anyway not a merry-provoking book, but a great book.</v>
      </c>
    </row>
    <row r="1758" ht="15.75" customHeight="1">
      <c r="A1758" s="1">
        <v>1756.0</v>
      </c>
      <c r="B1758" s="3">
        <v>0.0</v>
      </c>
      <c r="C1758" s="3">
        <v>0.0</v>
      </c>
      <c r="D1758" s="3">
        <v>0.0</v>
      </c>
      <c r="E1758" s="3" t="s">
        <v>1761</v>
      </c>
      <c r="F1758" s="3" t="str">
        <f>IFERROR(__xludf.DUMMYFUNCTION("GOOGLETRANSLATE(E1758,""nl"",""en"")"),"This book was very disappointing. Not read, was pretty boring GE and described. That Edo Ankum hear himself talk a little too much. Category braggart, but also has very little to offer. I recommend another book, Hebban has a lot of interesting books!")</f>
        <v>This book was very disappointing. Not read, was pretty boring GE and described. That Edo Ankum hear himself talk a little too much. Category braggart, but also has very little to offer. I recommend another book, Hebban has a lot of interesting books!</v>
      </c>
    </row>
    <row r="1759" ht="15.75" customHeight="1">
      <c r="A1759" s="1">
        <v>1757.0</v>
      </c>
      <c r="B1759" s="3">
        <v>0.0</v>
      </c>
      <c r="C1759" s="3">
        <v>0.0</v>
      </c>
      <c r="D1759" s="3">
        <v>0.0</v>
      </c>
      <c r="E1759" s="3" t="s">
        <v>1762</v>
      </c>
      <c r="F1759" s="3" t="str">
        <f>IFERROR(__xludf.DUMMYFUNCTION("GOOGLETRANSLATE(E1759,""nl"",""en"")"),"Recently, the latest crime novel by American bestselling author James Patterson. Patterson, responsible for the successful series with the sympathetic detective Alex Cross and the adventures of the Women Murder Club, with Final Plea (The Beach House) once"&amp;" again delivered a stand-alone thriller. An author who belongs to my longstanding favorites, expectations with each new book always high. But unfortunately James Patterson to me lately not really surprised anymore. Even with this standalone thriller know "&amp;"the author does not convince me. The story is simple: the brother of a law student found death under suspicious circumstances. Jack Mullen, the student goes to investigate and ends up in a world where a powerful businessman pulling the strings. Along with"&amp;" his grandfather (of 86!) And some of his best friends Jack decides to take control law and it does in a very special way as always reads the Patterson quickly, but the story lacks the speed and oiled course. Above all, I missed the tension element that P"&amp;"atterson has become so popular with Final Plea is all but name a thrilling story. The main characters also remain relatively flat, the badguy gets very little attention and pick up a few facts here and there just fall from the sky and you have a little sp"&amp;"ecial dime-a-dozen thriller you soon will lay down beside you.")</f>
        <v>Recently, the latest crime novel by American bestselling author James Patterson. Patterson, responsible for the successful series with the sympathetic detective Alex Cross and the adventures of the Women Murder Club, with Final Plea (The Beach House) once again delivered a stand-alone thriller. An author who belongs to my longstanding favorites, expectations with each new book always high. But unfortunately James Patterson to me lately not really surprised anymore. Even with this standalone thriller know the author does not convince me. The story is simple: the brother of a law student found death under suspicious circumstances. Jack Mullen, the student goes to investigate and ends up in a world where a powerful businessman pulling the strings. Along with his grandfather (of 86!) And some of his best friends Jack decides to take control law and it does in a very special way as always reads the Patterson quickly, but the story lacks the speed and oiled course. Above all, I missed the tension element that Patterson has become so popular with Final Plea is all but name a thrilling story. The main characters also remain relatively flat, the badguy gets very little attention and pick up a few facts here and there just fall from the sky and you have a little special dime-a-dozen thriller you soon will lay down beside you.</v>
      </c>
    </row>
    <row r="1760" ht="15.75" customHeight="1">
      <c r="A1760" s="1">
        <v>1758.0</v>
      </c>
      <c r="B1760" s="3">
        <v>1.0</v>
      </c>
      <c r="C1760" s="3">
        <v>1.0</v>
      </c>
      <c r="D1760" s="3">
        <v>1.0</v>
      </c>
      <c r="E1760" s="3" t="s">
        <v>1763</v>
      </c>
      <c r="F1760" s="3" t="str">
        <f>IFERROR(__xludf.DUMMYFUNCTION("GOOGLETRANSLATE(E1760,""nl"",""en"")"),"This book is on the edge of your seat thriller.Het book comes almost immediately started reading and delicious way, even without prior knowledge of the personages.Zoek you a thriller in which you almost immediately is in, it is highly recommended that you"&amp;" probably immediately after reading a late start to make all other books by Lars Kepler Joona Linna for as far as you do not have one yet gelezen.Veel reading!")</f>
        <v>This book is on the edge of your seat thriller.Het book comes almost immediately started reading and delicious way, even without prior knowledge of the personages.Zoek you a thriller in which you almost immediately is in, it is highly recommended that you probably immediately after reading a late start to make all other books by Lars Kepler Joona Linna for as far as you do not have one yet gelezen.Veel reading!</v>
      </c>
    </row>
    <row r="1761" ht="15.75" customHeight="1">
      <c r="A1761" s="1">
        <v>1759.0</v>
      </c>
      <c r="B1761" s="3">
        <v>0.0</v>
      </c>
      <c r="C1761" s="3">
        <v>0.0</v>
      </c>
      <c r="D1761" s="3">
        <v>0.0</v>
      </c>
      <c r="E1761" s="3" t="s">
        <v>1764</v>
      </c>
      <c r="F1761" s="3" t="str">
        <f>IFERROR(__xludf.DUMMYFUNCTION("GOOGLETRANSLATE(E1761,""nl"",""en"")"),"Aggressor is already the eighth book by Nick Stone in the lead. Andy McNab, the author of this pulp novelette, would not recognizable in the photo. For the same reason, his real name not disclosed. Andy McNab is in fact a pseudonym. The reason for not wan"&amp;"ting to go public, the author threatened regularly with death. It could also be that Andy McNab ashamed just too much for his concoctions became known to want maken.Agressor begins with a muddled description of the attack on the cult of David Koresh in Wa"&amp;"co. Twelve years later, Nick Stone to touring around Australia "". He decides that his former colleague Charlie on search. After reminiscing Charlie appears to be gone the next day. But Nick the fine job his friend to his family back brengen.Charlie has o"&amp;"ther plans: because he understands that he is seriously ill, he will again perform a dangerous job. There's nothing else for Nick than his friend, just like in the old days, to staan.Agressor is a book that I totally could not captivate. A super macho in "&amp;"the lead, with of course a wonderfull girlfriend. The bad guys are obviously super bad and superdom.Het story â € œThe last klusjeâ € much better told many times. Annoys you soon immensely to the macho language and behavior of the protagonist. The explana"&amp;"tory list of frequently used abbreviations to specially make the story literally af.Als people in a book called â € € œHalve Reeta, hook I normally off immediately. I have sat through the whole book. That's all it said.")</f>
        <v>Aggressor is already the eighth book by Nick Stone in the lead. Andy McNab, the author of this pulp novelette, would not recognizable in the photo. For the same reason, his real name not disclosed. Andy McNab is in fact a pseudonym. The reason for not wanting to go public, the author threatened regularly with death. It could also be that Andy McNab ashamed just too much for his concoctions became known to want maken.Agressor begins with a muddled description of the attack on the cult of David Koresh in Waco. Twelve years later, Nick Stone to touring around Australia ". He decides that his former colleague Charlie on search. After reminiscing Charlie appears to be gone the next day. But Nick the fine job his friend to his family back brengen.Charlie has other plans: because he understands that he is seriously ill, he will again perform a dangerous job. There's nothing else for Nick than his friend, just like in the old days, to staan.Agressor is a book that I totally could not captivate. A super macho in the lead, with of course a wonderfull girlfriend. The bad guys are obviously super bad and superdom.Het story â € œThe last klusjeâ € much better told many times. Annoys you soon immensely to the macho language and behavior of the protagonist. The explanatory list of frequently used abbreviations to specially make the story literally af.Als people in a book called â € € œHalve Reeta, hook I normally off immediately. I have sat through the whole book. That's all it said.</v>
      </c>
    </row>
    <row r="1762" ht="15.75" customHeight="1">
      <c r="A1762" s="1">
        <v>1760.0</v>
      </c>
      <c r="B1762" s="3">
        <v>0.0</v>
      </c>
      <c r="C1762" s="3">
        <v>0.0</v>
      </c>
      <c r="D1762" s="3">
        <v>0.0</v>
      </c>
      <c r="E1762" s="3" t="s">
        <v>1765</v>
      </c>
      <c r="F1762" s="3" t="str">
        <f>IFERROR(__xludf.DUMMYFUNCTION("GOOGLETRANSLATE(E1762,""nl"",""en"")"),"High expectations on my part, not the writing style that appeals to me, another book about lawyers, criminals the right path to go / want and, of course, sexual abuse. I do not know what it is but this book by Jens Lapidus - VIP room did not hit me and ta"&amp;"ken to another world. But ......... tastes differ, a review just beginning, leaving behind :-)")</f>
        <v>High expectations on my part, not the writing style that appeals to me, another book about lawyers, criminals the right path to go / want and, of course, sexual abuse. I do not know what it is but this book by Jens Lapidus - VIP room did not hit me and taken to another world. But ......... tastes differ, a review just beginning, leaving behind :-)</v>
      </c>
    </row>
    <row r="1763" ht="15.75" customHeight="1">
      <c r="A1763" s="1">
        <v>1761.0</v>
      </c>
      <c r="B1763" s="3">
        <v>1.0</v>
      </c>
      <c r="C1763" s="3">
        <v>1.0</v>
      </c>
      <c r="D1763" s="3">
        <v>1.0</v>
      </c>
      <c r="E1763" s="3" t="s">
        <v>1766</v>
      </c>
      <c r="F1763" s="3" t="str">
        <f>IFERROR(__xludf.DUMMYFUNCTION("GOOGLETRANSLATE(E1763,""nl"",""en"")"),"A beautiful book. Contrary to the comment below says precisely that I felt a lot of heat in this book. And I found a lot of wisdom. Tended to go reread immediately - but there are still zooooooveel books I want to read too .... I still give 4 replaces 5 T"&amp;"humbs because I book here and there did not quite balanced. Some stories I felt that they mattered little. But a very interesting structure: the story of one person to focus on a type of short stories about others.")</f>
        <v>A beautiful book. Contrary to the comment below says precisely that I felt a lot of heat in this book. And I found a lot of wisdom. Tended to go reread immediately - but there are still zooooooveel books I want to read too .... I still give 4 replaces 5 Thumbs because I book here and there did not quite balanced. Some stories I felt that they mattered little. But a very interesting structure: the story of one person to focus on a type of short stories about others.</v>
      </c>
    </row>
    <row r="1764" ht="15.75" customHeight="1">
      <c r="A1764" s="1">
        <v>1762.0</v>
      </c>
      <c r="B1764" s="3">
        <v>1.0</v>
      </c>
      <c r="C1764" s="3">
        <v>1.0</v>
      </c>
      <c r="D1764" s="3">
        <v>1.0</v>
      </c>
      <c r="E1764" s="3" t="s">
        <v>1767</v>
      </c>
      <c r="F1764" s="3" t="str">
        <f>IFERROR(__xludf.DUMMYFUNCTION("GOOGLETRANSLATE(E1764,""nl"",""en"")"),"After writing several thrillers Marion Peacock has now focused on a novel, which she embeds true story in fiction; partly due to the surprising angle that gives an original addition to the already wide range of books related to the Second World War. ""Ple"&amp;"ase, Charlene ... I'm so scared. But you must never show that you're afraid? I ask. to other people, she says, but with you it may be, you're a part of me """" she has a strange look in her eyes as if there's no one at home in her body. "".The story has t"&amp;"hree storylines...: Alma, with a history camp at Auschwitz survivor and it is forced to reunite after 50 years with her stepdaughter Charlene. There is no other possibility, and both ladies will have to do a weekend together. All very old, past memories a"&amp;"nd stories of Auschwitz come boven.Afwisselend into chapters, arranged in text and number are the past, present and past in Auschwitz treated in childhood Charlene. The latter in the form of flashbacks.Het is at all times in the book clearly where you are"&amp;" in time to put it well serves Marion Pauw is a flexible, is easily readable schrijfstijl.In the course of the book clearly Alma her trauma concentration projecting onto her stepdaughter, thinking that what I've missed and I can not do in my childhood, in"&amp;" all abundance on Charlene is uitgestort.De unsavory present exercises taking place, food and hygiene are very important, have the characteristics of kindermishandeling.Daarbij it is distressing to see that the father of Charlene look away and not answer "&amp;"for his daughter, but his new wife ""and should I say.? Alma, how awful for you. now I understand why you've worn once so horrible? do I have anything to forgive and forget? Charlene eventually lost contact with her father and stepmother and is conti nue "&amp;"doubt here about how a bad role to play in there gedragen.Haar daughter Sofia; she forces her mother to speak to confront with Alma, with anger, disbelief, pain and vengeance important themes. ""My resentment Alma is like a bullet that should stay seated "&amp;"because removing them only more damage will cause "".The episodes in the history of Alma which take place in Auschwitz, be Marion Pauw business plane and wrote without any frills. The result is that the emotional component that so often this subject is pr"&amp;"esent disappears, and there is almost an eyewitness account created on Barak 10, the part where the experiments were conducted on 200 women. ""More than human bone, more skin than meat ... around them soldiers. Hard heads. There was shouting, was beaten w"&amp;"ith clubs. I think we could not believe this was really happening. ""the story of Auschwitz is secondary to the story of the interpersonal relationship between Alma and Charlene. It is truly sad to see how Alma, consciously or unconsciously, her trauma ta"&amp;"kes out on the young Charlene.Gruwelijkheden without personal experience both in Auschwitz and in the youth of Charlene are fact for fact show .... ""Alma is crazy. She in a camp seated, but we're not talking about ""the above sentence reflects the core w"&amp;"hich in this book is largely about:. survivors from the concentration camp talk (including Dutch Indies) are never on and go their own way of dealing with their trauma, thereby unnoticed their children and grandchildren stressful and damaging ...... is th"&amp;"is a taboo, yes! but a taboo which is still topical and often in old age is erupting komt.Het very striking how Marion Pauw it in this book show, in addition to the always persistent fact that these stories should be told and recorded !!!! ""I feel disgus"&amp;"t, say something. something about Alma, something about me and something ove r how we relate to one another .... ""And that to me is the main theme of this book .... we will continue to move in circles or steps can we help ourselves and it may break the v"&amp;"icious circle it or do business process ...? ""VERY EVEN FELT I HOPE. ANYTHING BUT .... "". And that goes for all three main characters ... Alma, Charlene and Sofia ...... A beautiful book, easy to read, with a controversial topic ..... very rewarding to "&amp;"consider the issue from this perspective !!!")</f>
        <v>After writing several thrillers Marion Peacock has now focused on a novel, which she embeds true story in fiction; partly due to the surprising angle that gives an original addition to the already wide range of books related to the Second World War. "Please, Charlene ... I'm so scared. But you must never show that you're afraid? I ask. to other people, she says, but with you it may be, you're a part of me "" she has a strange look in her eyes as if there's no one at home in her body. ".The story has three storylines...: Alma, with a history camp at Auschwitz survivor and it is forced to reunite after 50 years with her stepdaughter Charlene. There is no other possibility, and both ladies will have to do a weekend together. All very old, past memories and stories of Auschwitz come boven.Afwisselend into chapters, arranged in text and number are the past, present and past in Auschwitz treated in childhood Charlene. The latter in the form of flashbacks.Het is at all times in the book clearly where you are in time to put it well serves Marion Pauw is a flexible, is easily readable schrijfstijl.In the course of the book clearly Alma her trauma concentration projecting onto her stepdaughter, thinking that what I've missed and I can not do in my childhood, in all abundance on Charlene is uitgestort.De unsavory present exercises taking place, food and hygiene are very important, have the characteristics of kindermishandeling.Daarbij it is distressing to see that the father of Charlene look away and not answer for his daughter, but his new wife "and should I say.? Alma, how awful for you. now I understand why you've worn once so horrible? do I have anything to forgive and forget? Charlene eventually lost contact with her father and stepmother and is conti nue doubt here about how a bad role to play in there gedragen.Haar daughter Sofia; she forces her mother to speak to confront with Alma, with anger, disbelief, pain and vengeance important themes. "My resentment Alma is like a bullet that should stay seated because removing them only more damage will cause ".The episodes in the history of Alma which take place in Auschwitz, be Marion Pauw business plane and wrote without any frills. The result is that the emotional component that so often this subject is present disappears, and there is almost an eyewitness account created on Barak 10, the part where the experiments were conducted on 200 women. "More than human bone, more skin than meat ... around them soldiers. Hard heads. There was shouting, was beaten with clubs. I think we could not believe this was really happening. "the story of Auschwitz is secondary to the story of the interpersonal relationship between Alma and Charlene. It is truly sad to see how Alma, consciously or unconsciously, her trauma takes out on the young Charlene.Gruwelijkheden without personal experience both in Auschwitz and in the youth of Charlene are fact for fact show .... "Alma is crazy. She in a camp seated, but we're not talking about "the above sentence reflects the core which in this book is largely about:. survivors from the concentration camp talk (including Dutch Indies) are never on and go their own way of dealing with their trauma, thereby unnoticed their children and grandchildren stressful and damaging ...... is this a taboo, yes! but a taboo which is still topical and often in old age is erupting komt.Het very striking how Marion Pauw it in this book show, in addition to the always persistent fact that these stories should be told and recorded !!!! "I feel disgust, say something. something about Alma, something about me and something ove r how we relate to one another .... "And that to me is the main theme of this book .... we will continue to move in circles or steps can we help ourselves and it may break the vicious circle it or do business process ...? "VERY EVEN FELT I HOPE. ANYTHING BUT .... ". And that goes for all three main characters ... Alma, Charlene and Sofia ...... A beautiful book, easy to read, with a controversial topic ..... very rewarding to consider the issue from this perspective !!!</v>
      </c>
    </row>
    <row r="1765" ht="15.75" customHeight="1">
      <c r="A1765" s="1">
        <v>1763.0</v>
      </c>
      <c r="B1765" s="3">
        <v>1.0</v>
      </c>
      <c r="C1765" s="3">
        <v>1.0</v>
      </c>
      <c r="D1765" s="3">
        <v>1.0</v>
      </c>
      <c r="E1765" s="3" t="s">
        <v>1768</v>
      </c>
      <c r="F1765" s="3" t="str">
        <f>IFERROR(__xludf.DUMMYFUNCTION("GOOGLETRANSLATE(E1765,""nl"",""en"")"),"Upon seeing the cover of Yes, I believe in fairy Jessie Kuijck you get the feeling that you're a very sweet love story is read, but that's it. Here and there it is indeed very sweet, but it is not disturbing. Sometimes it is somewhat predictable, but then"&amp;" the story suddenly another unexpected direction. It ends with a plot that you do not see coming and thus you hope that it is written in diary form a sequel to komt.Het story, which is sometimes jumps are made in time, but then sometimes even back at the "&amp;"last time if necessary is.Ja, I believe in fairy tales is a contemporary story in which it is dealt with the preconceptions of love with another example, a belief that it is not always like what the media says. Other topics include discrimination, dealing"&amp;" with adversity, dealing with a long-distance love and how it goes in the Turkish military. You may notice that the author has done extensive research into how it goes in the Turkish military dienst.Het story has several moments of tension, poignant momen"&amp;"ts and humorous ran onto momenten.Lees further https://surfingann.blogspot.nl/2018 /05/ja-ik-geloof-in-sprookjes-jessie-van.html.")</f>
        <v>Upon seeing the cover of Yes, I believe in fairy Jessie Kuijck you get the feeling that you're a very sweet love story is read, but that's it. Here and there it is indeed very sweet, but it is not disturbing. Sometimes it is somewhat predictable, but then the story suddenly another unexpected direction. It ends with a plot that you do not see coming and thus you hope that it is written in diary form a sequel to komt.Het story, which is sometimes jumps are made in time, but then sometimes even back at the last time if necessary is.Ja, I believe in fairy tales is a contemporary story in which it is dealt with the preconceptions of love with another example, a belief that it is not always like what the media says. Other topics include discrimination, dealing with adversity, dealing with a long-distance love and how it goes in the Turkish military. You may notice that the author has done extensive research into how it goes in the Turkish military dienst.Het story has several moments of tension, poignant moments and humorous ran onto momenten.Lees further https://surfingann.blogspot.nl/2018 /05/ja-ik-geloof-in-sprookjes-jessie-van.html.</v>
      </c>
    </row>
    <row r="1766" ht="15.75" customHeight="1">
      <c r="A1766" s="1">
        <v>1764.0</v>
      </c>
      <c r="B1766" s="3">
        <v>1.0</v>
      </c>
      <c r="C1766" s="3">
        <v>1.0</v>
      </c>
      <c r="D1766" s="3">
        <v>1.0</v>
      </c>
      <c r="E1766" s="3" t="s">
        <v>1769</v>
      </c>
      <c r="F1766" s="3" t="str">
        <f>IFERROR(__xludf.DUMMYFUNCTION("GOOGLETRANSLATE(E1766,""nl"",""en"")"),"Broader Weltman, son and grandson of Mr. Weltman, who had held power since the late 19th century in the region, by setting up coal mines in a small village in Limburg. They are made rich by, very rich. Wider still is the only living heir. He enjoys his li"&amp;"fe in the house of his family and keeps busy with a renovation of a hotel in the village and makes further investments in bedrijfjes.Dan burns his house down, and he attacked. What is going on? He goes to investigate, it has to do with the past, with his "&amp;"father and grandfather. Slowly unfolded a tale of corruption, greed, power and family ties, the history is herhaald.Boeiend story, beautifully written. A peek into the world of the mining operation and the power that goes with it. Exciting because long st"&amp;"ays unclear where the threat is coming from, at one end which has a surprising turn.")</f>
        <v>Broader Weltman, son and grandson of Mr. Weltman, who had held power since the late 19th century in the region, by setting up coal mines in a small village in Limburg. They are made rich by, very rich. Wider still is the only living heir. He enjoys his life in the house of his family and keeps busy with a renovation of a hotel in the village and makes further investments in bedrijfjes.Dan burns his house down, and he attacked. What is going on? He goes to investigate, it has to do with the past, with his father and grandfather. Slowly unfolded a tale of corruption, greed, power and family ties, the history is herhaald.Boeiend story, beautifully written. A peek into the world of the mining operation and the power that goes with it. Exciting because long stays unclear where the threat is coming from, at one end which has a surprising turn.</v>
      </c>
    </row>
    <row r="1767" ht="15.75" customHeight="1">
      <c r="A1767" s="1">
        <v>1765.0</v>
      </c>
      <c r="B1767" s="3">
        <v>1.0</v>
      </c>
      <c r="C1767" s="3">
        <v>0.0</v>
      </c>
      <c r="D1767" s="3">
        <v>1.0</v>
      </c>
      <c r="E1767" s="3" t="s">
        <v>1770</v>
      </c>
      <c r="F1767" s="3" t="str">
        <f>IFERROR(__xludf.DUMMYFUNCTION("GOOGLETRANSLATE(E1767,""nl"",""en"")"),"What the book is about what it is all about, embrace hope and ten pages. Everything else comes to me earlier as the desultory jumping padding about cows, birds, the fields, the wind farm; long drawn small talk. You denotes constant, and because prolixity "&amp;"reluctantly continue reading, impatiently ask when finally comes clarity about what happened. An exciting book that I repeatedly gave the sense onuitgelezen final slam too.")</f>
        <v>What the book is about what it is all about, embrace hope and ten pages. Everything else comes to me earlier as the desultory jumping padding about cows, birds, the fields, the wind farm; long drawn small talk. You denotes constant, and because prolixity reluctantly continue reading, impatiently ask when finally comes clarity about what happened. An exciting book that I repeatedly gave the sense onuitgelezen final slam too.</v>
      </c>
    </row>
    <row r="1768" ht="15.75" customHeight="1">
      <c r="A1768" s="1">
        <v>1766.0</v>
      </c>
      <c r="B1768" s="3">
        <v>0.0</v>
      </c>
      <c r="C1768" s="3">
        <v>0.0</v>
      </c>
      <c r="D1768" s="3">
        <v>0.0</v>
      </c>
      <c r="E1768" s="3" t="s">
        <v>1771</v>
      </c>
      <c r="F1768" s="3" t="str">
        <f>IFERROR(__xludf.DUMMYFUNCTION("GOOGLETRANSLATE(E1768,""nl"",""en"")"),"It's an impressive story, but did not really written well. Some things she kept going and was bored. Therefore, get the book but two stars from me.")</f>
        <v>It's an impressive story, but did not really written well. Some things she kept going and was bored. Therefore, get the book but two stars from me.</v>
      </c>
    </row>
    <row r="1769" ht="15.75" customHeight="1">
      <c r="A1769" s="1">
        <v>1767.0</v>
      </c>
      <c r="B1769" s="3">
        <v>0.0</v>
      </c>
      <c r="C1769" s="3">
        <v>0.0</v>
      </c>
      <c r="D1769" s="3">
        <v>0.0</v>
      </c>
      <c r="E1769" s="3" t="s">
        <v>1772</v>
      </c>
      <c r="F1769" s="3" t="str">
        <f>IFERROR(__xludf.DUMMYFUNCTION("GOOGLETRANSLATE(E1769,""nl"",""en"")"),"Rarely have I been so long a book like this book. And this was not the many pages (600) but more because I very hard could make it through the story. The story is very wordy, up to half of the book, I felt that I still was busy with an introduction and th"&amp;"en the story only came to gang.Joe leaves his wife Alina and son Samuel in Finland and returned to America where he started a new family. We read in the book the meeting with Alina, what went wrong and reading how Joe now perishes with his new wife and da"&amp;"ughters. Jussi Valtonen used too many sentences to these situations again, he wanders very down and that makes it very saai.Het story is mainly from the perspective of Joe but also some times from Alina and Samuel. You always jump back and forth between p"&amp;"ast, present and this makes the story difficult to read. You really should keep your attention on boek.Joe is scientist at a university and keep engaged in animal testing. He and his family are threatened by animal rights activists. The threats are gettin"&amp;"g worse and in the meantime become used his daughter as a kind of guinea pig by a company for a new technical snufje.Na is a phone with Alina is Joe out that Samuel in America and withdrawals by animal activists, he was behind the threats? the topics in t"&amp;"he book are very interesting and the storyline in itself, this could be a very good book as it was written in far fewer words. It had all the right ingredients but the effect is moderate.")</f>
        <v>Rarely have I been so long a book like this book. And this was not the many pages (600) but more because I very hard could make it through the story. The story is very wordy, up to half of the book, I felt that I still was busy with an introduction and then the story only came to gang.Joe leaves his wife Alina and son Samuel in Finland and returned to America where he started a new family. We read in the book the meeting with Alina, what went wrong and reading how Joe now perishes with his new wife and daughters. Jussi Valtonen used too many sentences to these situations again, he wanders very down and that makes it very saai.Het story is mainly from the perspective of Joe but also some times from Alina and Samuel. You always jump back and forth between past, present and this makes the story difficult to read. You really should keep your attention on boek.Joe is scientist at a university and keep engaged in animal testing. He and his family are threatened by animal rights activists. The threats are getting worse and in the meantime become used his daughter as a kind of guinea pig by a company for a new technical snufje.Na is a phone with Alina is Joe out that Samuel in America and withdrawals by animal activists, he was behind the threats? the topics in the book are very interesting and the storyline in itself, this could be a very good book as it was written in far fewer words. It had all the right ingredients but the effect is moderate.</v>
      </c>
    </row>
    <row r="1770" ht="15.75" customHeight="1">
      <c r="A1770" s="1">
        <v>1768.0</v>
      </c>
      <c r="B1770" s="3">
        <v>1.0</v>
      </c>
      <c r="C1770" s="3">
        <v>1.0</v>
      </c>
      <c r="D1770" s="3">
        <v>1.0</v>
      </c>
      <c r="E1770" s="3" t="s">
        <v>1773</v>
      </c>
      <c r="F1770" s="3" t="str">
        <f>IFERROR(__xludf.DUMMYFUNCTION("GOOGLETRANSLATE(E1770,""nl"",""en"")"),"The story (or should I say the stories?) Begins with the characterization of the different characters including by using different jargons. The two main characters who initially separate from each other to be situated, have gradually put to more and more "&amp;"with each other and that even leads to a dead. The killer got confused and afraid, leading to a great ontknoping.Doordat you get to know the characters better and better, you get a good idea on their minds. But you also see how the characters from one sit"&amp;"uation to adopt a different attitude. Through the story around you even see a clear trend in either hoofdpersonages.Het book is exciting because the characters getting to know each other and still know less about each other. That may sound like a contradi"&amp;"ction but I say this because there is often withheld. In the book it is not fair to each other, which creates misunderstandings. Since the book is also about, if we honestly had happened otherwise opposed than were I think a lot of things and this could b"&amp;"e a story without casualties. It makes the book exciting, but I would rather describe it as a psychological drama than a thriller.Ik found it a captivating book with a very original story. Indeed, there was no word too much or too little. The book could e"&amp;"ven be based on a true story as well in real life, everyone knows something another person what the other may not know. Especially content I find the book as well, to style is not bad but not top. I would not immediately give a Golden Noose, but four star"&amp;"s may still be away from it.")</f>
        <v>The story (or should I say the stories?) Begins with the characterization of the different characters including by using different jargons. The two main characters who initially separate from each other to be situated, have gradually put to more and more with each other and that even leads to a dead. The killer got confused and afraid, leading to a great ontknoping.Doordat you get to know the characters better and better, you get a good idea on their minds. But you also see how the characters from one situation to adopt a different attitude. Through the story around you even see a clear trend in either hoofdpersonages.Het book is exciting because the characters getting to know each other and still know less about each other. That may sound like a contradiction but I say this because there is often withheld. In the book it is not fair to each other, which creates misunderstandings. Since the book is also about, if we honestly had happened otherwise opposed than were I think a lot of things and this could be a story without casualties. It makes the book exciting, but I would rather describe it as a psychological drama than a thriller.Ik found it a captivating book with a very original story. Indeed, there was no word too much or too little. The book could even be based on a true story as well in real life, everyone knows something another person what the other may not know. Especially content I find the book as well, to style is not bad but not top. I would not immediately give a Golden Noose, but four stars may still be away from it.</v>
      </c>
    </row>
    <row r="1771" ht="15.75" customHeight="1">
      <c r="A1771" s="1">
        <v>1769.0</v>
      </c>
      <c r="B1771" s="3">
        <v>0.0</v>
      </c>
      <c r="C1771" s="3">
        <v>0.0</v>
      </c>
      <c r="D1771" s="3">
        <v>0.0</v>
      </c>
      <c r="E1771" s="3" t="s">
        <v>1774</v>
      </c>
      <c r="F1771" s="3" t="str">
        <f>IFERROR(__xludf.DUMMYFUNCTION("GOOGLETRANSLATE(E1771,""nl"",""en"")"),"The books and stories CSI is a proven recipe but as it often is always the same meal, this phenomenon with Team spirit is also op.De magic of CSI, to me, a little (a lot) disappeared and there is in this story little surprising. A standard police scoundre"&amp;"l story which as standard is shown that there was no surprise to find, nor even really spannend.Ik suspect that too Collins reason but the team of Gil Grissom has torn apart for them, the current story again to make another komen.Niet really so very excit"&amp;"ing but oh, like a lost hour without much thought relax. Not rewarded me with two stars.")</f>
        <v>The books and stories CSI is a proven recipe but as it often is always the same meal, this phenomenon with Team spirit is also op.De magic of CSI, to me, a little (a lot) disappeared and there is in this story little surprising. A standard police scoundrel story which as standard is shown that there was no surprise to find, nor even really spannend.Ik suspect that too Collins reason but the team of Gil Grissom has torn apart for them, the current story again to make another komen.Niet really so very exciting but oh, like a lost hour without much thought relax. Not rewarded me with two stars.</v>
      </c>
    </row>
    <row r="1772" ht="15.75" customHeight="1">
      <c r="A1772" s="1">
        <v>1770.0</v>
      </c>
      <c r="B1772" s="3">
        <v>1.0</v>
      </c>
      <c r="C1772" s="3">
        <v>1.0</v>
      </c>
      <c r="D1772" s="3">
        <v>1.0</v>
      </c>
      <c r="E1772" s="3" t="s">
        <v>1775</v>
      </c>
      <c r="F1772" s="3" t="str">
        <f>IFERROR(__xludf.DUMMYFUNCTION("GOOGLETRANSLATE(E1772,""nl"",""en"")"),"In the book I'm touching the reader Elsa, meets a young sporty woman who ended up in the climbing under the snow. Now she is more than six months in a coma. is also included a young man in the department of the hospital where Elsa in a room. He was drunk "&amp;"stepped behind the wheel and thereby causes a serious accident. His brother Thibault can hardly handle it here and do not want to face him. When his mother to the hospital will then Thibault will not come to the room of his brother and because of dumb luc"&amp;"k into the room Elsa. The period after he returns regularly to back her, meet her friends and get a strong feeling that it will respond to his presence. While her family seems to have lost courage grows Thibault just hoping that Elsa will awaken ... .With"&amp;" I'm Clélie Avit has an almost unbelievable plot to create more powerful, fascinating and romantic story plausible too! The book can not be put away. Gradually get to know the characters well and live soon with them.")</f>
        <v>In the book I'm touching the reader Elsa, meets a young sporty woman who ended up in the climbing under the snow. Now she is more than six months in a coma. is also included a young man in the department of the hospital where Elsa in a room. He was drunk stepped behind the wheel and thereby causes a serious accident. His brother Thibault can hardly handle it here and do not want to face him. When his mother to the hospital will then Thibault will not come to the room of his brother and because of dumb luck into the room Elsa. The period after he returns regularly to back her, meet her friends and get a strong feeling that it will respond to his presence. While her family seems to have lost courage grows Thibault just hoping that Elsa will awaken ... .With I'm Clélie Avit has an almost unbelievable plot to create more powerful, fascinating and romantic story plausible too! The book can not be put away. Gradually get to know the characters well and live soon with them.</v>
      </c>
    </row>
    <row r="1773" ht="15.75" customHeight="1">
      <c r="A1773" s="1">
        <v>1771.0</v>
      </c>
      <c r="B1773" s="3">
        <v>0.0</v>
      </c>
      <c r="C1773" s="3">
        <v>0.0</v>
      </c>
      <c r="D1773" s="3">
        <v>0.0</v>
      </c>
      <c r="E1773" s="3" t="s">
        <v>1776</v>
      </c>
      <c r="F1773" s="3" t="str">
        <f>IFERROR(__xludf.DUMMYFUNCTION("GOOGLETRANSLATE(E1773,""nl"",""en"")"),"Purchased based on a good review. After 24 page's put aside. Unlikely (but it was previously known), childish and mealy. Not my kind of humor. So why should I continue if there is so much to read? Also and especially of other Flemish writers. Bad buy.")</f>
        <v>Purchased based on a good review. After 24 page's put aside. Unlikely (but it was previously known), childish and mealy. Not my kind of humor. So why should I continue if there is so much to read? Also and especially of other Flemish writers. Bad buy.</v>
      </c>
    </row>
    <row r="1774" ht="15.75" customHeight="1">
      <c r="A1774" s="1">
        <v>1772.0</v>
      </c>
      <c r="B1774" s="3">
        <v>0.0</v>
      </c>
      <c r="C1774" s="3">
        <v>0.0</v>
      </c>
      <c r="D1774" s="3">
        <v>1.0</v>
      </c>
      <c r="E1774" s="3" t="s">
        <v>1777</v>
      </c>
      <c r="F1774" s="3" t="str">
        <f>IFERROR(__xludf.DUMMYFUNCTION("GOOGLETRANSLATE(E1774,""nl"",""en"")"),"As is often political deals closed in the criminal world, A. C. Baantjer has done so in the past with the Utrecht crime writer Ed van Eeden. After the series was completed around De Cock, the creator of Van Eeden has agreed that under the author's name Ba"&amp;"antjer Inc. a new series opgezet.Inhoudelijk if there is not much difference with the series around De Cock, only the characters would have to change on the ground, ""Mister C-O-C-K had his hat after all hung on the coat rack. As good successors Hendrick "&amp;"(with cee kaa) Zijlstra, a cousin of De Cock, and Oscar Grain Harvest on the scene. The PD (scene) remains unchanged: Amsterdam. Murder on the tram is traveling the fifth in this contemporary reeks.Ward Bolten with the Amsterdam tram to work when he sees "&amp;"slipping a passenger by the shock of his chair, motionless remains. On the roelofHartplein is determined that the man is dead. A wound in his neck confirms the suspicion that he was killed. Vera Keizer Office Pipe sends the young runner Hendrick Zijlstra "&amp;"to the crime scene and later arrives there Oscar Grain Harvest too. Together they started the investigation which quickly becomes clear that the murder between Amstel Station and Ceintuurbaan station occurred. The victim is a student Jordi Jongerius. Duri"&amp;"ng a visit to his girlfriend, Mary in Weiden, it falls to the investigators that two students very luxurious living. Because this can not be financed with their scholarship, they suspect the existence of other, possibly illegal, money flow. That finding i"&amp;"s likely more leads for a motive, and perhaps also for finding the dader.Het concept of this sequel series is no different than seventy books published before about Superintendent De Cock. Written approachable, simple and unsophisticated. Yet this series "&amp;"lacks something his hero does have: the typical Amsterdam humor! Of course, some well-known Amsterdam locations included in the story, but a strain pub where a relaxed atmosphere logical solutions to emerge, is missing. One goes back to atmosphere as Hend"&amp;"rick Zijlstra Marretje his aunt's congratulations. He is nostalgic feelings into the company of Jurriaan de Cock and Dick Vledder, and calls. Too much space is freed for the relationships within the office. It is inevitable that this should be at the expe"&amp;"nse of the story, solving the moord.Samengevat Is Murder on the tram a simple, short story with little depth. This 'lack' is somewhat offset by reading the book, after all, can be read without special effort. So good for a night of mind to zero and look i"&amp;"n the booklet.")</f>
        <v>As is often political deals closed in the criminal world, A. C. Baantjer has done so in the past with the Utrecht crime writer Ed van Eeden. After the series was completed around De Cock, the creator of Van Eeden has agreed that under the author's name Baantjer Inc. a new series opgezet.Inhoudelijk if there is not much difference with the series around De Cock, only the characters would have to change on the ground, "Mister C-O-C-K had his hat after all hung on the coat rack. As good successors Hendrick (with cee kaa) Zijlstra, a cousin of De Cock, and Oscar Grain Harvest on the scene. The PD (scene) remains unchanged: Amsterdam. Murder on the tram is traveling the fifth in this contemporary reeks.Ward Bolten with the Amsterdam tram to work when he sees slipping a passenger by the shock of his chair, motionless remains. On the roelofHartplein is determined that the man is dead. A wound in his neck confirms the suspicion that he was killed. Vera Keizer Office Pipe sends the young runner Hendrick Zijlstra to the crime scene and later arrives there Oscar Grain Harvest too. Together they started the investigation which quickly becomes clear that the murder between Amstel Station and Ceintuurbaan station occurred. The victim is a student Jordi Jongerius. During a visit to his girlfriend, Mary in Weiden, it falls to the investigators that two students very luxurious living. Because this can not be financed with their scholarship, they suspect the existence of other, possibly illegal, money flow. That finding is likely more leads for a motive, and perhaps also for finding the dader.Het concept of this sequel series is no different than seventy books published before about Superintendent De Cock. Written approachable, simple and unsophisticated. Yet this series lacks something his hero does have: the typical Amsterdam humor! Of course, some well-known Amsterdam locations included in the story, but a strain pub where a relaxed atmosphere logical solutions to emerge, is missing. One goes back to atmosphere as Hendrick Zijlstra Marretje his aunt's congratulations. He is nostalgic feelings into the company of Jurriaan de Cock and Dick Vledder, and calls. Too much space is freed for the relationships within the office. It is inevitable that this should be at the expense of the story, solving the moord.Samengevat Is Murder on the tram a simple, short story with little depth. This 'lack' is somewhat offset by reading the book, after all, can be read without special effort. So good for a night of mind to zero and look in the booklet.</v>
      </c>
    </row>
    <row r="1775" ht="15.75" customHeight="1">
      <c r="A1775" s="1">
        <v>1773.0</v>
      </c>
      <c r="B1775" s="3">
        <v>0.0</v>
      </c>
      <c r="C1775" s="3">
        <v>0.0</v>
      </c>
      <c r="D1775" s="3">
        <v>0.0</v>
      </c>
      <c r="E1775" s="3" t="s">
        <v>1778</v>
      </c>
      <c r="F1775" s="3" t="str">
        <f>IFERROR(__xludf.DUMMYFUNCTION("GOOGLETRANSLATE(E1775,""nl"",""en"")"),"The subject of the book appealed to me foolish, but put my idea runs not quite good about and attention on other things than I verwacht.Het's a long story, which is told very slow, so I actually quickly the book wanted to discard. Not done, because I want"&amp;"ed the story begrijpen.Dit is the first book of Tatiana and I think with difficulty another book would begin her.")</f>
        <v>The subject of the book appealed to me foolish, but put my idea runs not quite good about and attention on other things than I verwacht.Het's a long story, which is told very slow, so I actually quickly the book wanted to discard. Not done, because I wanted the story begrijpen.Dit is the first book of Tatiana and I think with difficulty another book would begin her.</v>
      </c>
    </row>
    <row r="1776" ht="15.75" customHeight="1">
      <c r="A1776" s="1">
        <v>1774.0</v>
      </c>
      <c r="B1776" s="3">
        <v>0.0</v>
      </c>
      <c r="C1776" s="3">
        <v>0.0</v>
      </c>
      <c r="D1776" s="3">
        <v>0.0</v>
      </c>
      <c r="E1776" s="3" t="s">
        <v>1779</v>
      </c>
      <c r="F1776" s="3" t="str">
        <f>IFERROR(__xludf.DUMMYFUNCTION("GOOGLETRANSLATE(E1776,""nl"",""en"")"),"It is inconceivable that the author of The high flyer 'same author as The False Promise. The high-flyer is really an outlier in the genre ""literary thriller, because the original story, which also told inimitably; spiritually with sharp dialogues. The fa"&amp;"lse promise lacks these qualities miserably. Incidentally, I think that is not the author, but rather to the corny translation by Sandra van de Ven. For high flyer the publisher has made a better choice: Ineke Lenting. Kudos for that translation; Boo! For"&amp;" those of The False Promise!")</f>
        <v>It is inconceivable that the author of The high flyer 'same author as The False Promise. The high-flyer is really an outlier in the genre "literary thriller, because the original story, which also told inimitably; spiritually with sharp dialogues. The false promise lacks these qualities miserably. Incidentally, I think that is not the author, but rather to the corny translation by Sandra van de Ven. For high flyer the publisher has made a better choice: Ineke Lenting. Kudos for that translation; Boo! For those of The False Promise!</v>
      </c>
    </row>
    <row r="1777" ht="15.75" customHeight="1">
      <c r="A1777" s="1">
        <v>1775.0</v>
      </c>
      <c r="B1777" s="3">
        <v>1.0</v>
      </c>
      <c r="C1777" s="3">
        <v>1.0</v>
      </c>
      <c r="D1777" s="3">
        <v>1.0</v>
      </c>
      <c r="E1777" s="3" t="s">
        <v>1780</v>
      </c>
      <c r="F1777" s="3" t="str">
        <f>IFERROR(__xludf.DUMMYFUNCTION("GOOGLETRANSLATE(E1777,""nl"",""en"")"),"A very nice story with some tension but also about love and pain. I often do not read a novel, but if they were all so well written I would like to read them only.")</f>
        <v>A very nice story with some tension but also about love and pain. I often do not read a novel, but if they were all so well written I would like to read them only.</v>
      </c>
    </row>
    <row r="1778" ht="15.75" customHeight="1">
      <c r="A1778" s="1">
        <v>1776.0</v>
      </c>
      <c r="B1778" s="3">
        <v>1.0</v>
      </c>
      <c r="C1778" s="3">
        <v>1.0</v>
      </c>
      <c r="D1778" s="3">
        <v>1.0</v>
      </c>
      <c r="E1778" s="3" t="s">
        <v>1781</v>
      </c>
      <c r="F1778" s="3" t="str">
        <f>IFERROR(__xludf.DUMMYFUNCTION("GOOGLETRANSLATE(E1778,""nl"",""en"")"),"I live by the oceanand during the nightI dive into itdown to the bottomunderneath all current sand drop my anchor this is where I'm staying this is my home björk GudmundsdottirEn still there the oceaanDe sea, the ocean, a phenomenon that has already been "&amp;"written by many authors. Virginia Woolf, Iris Murdoch, Alessandro Baricco and many others are Marie Darrieussecq gone before. That even in 'Zeewee' play an important role, the story is definitely not stale. It gives something dreamy, something slaperigs w"&amp;"ithout the urgency of the issue deficit doen.Heel metaphorically opens the third book from the author: ""It's a mouth half-open, mouth breathing, but the eyes, nose and chin are gone. A mouth bigger than all the mouths that you can imagine that the space "&amp;"in two splitting and becoming bigger, so big that you have to describe to try at all to see him a semicircle with your body. The sound is huge, roaring, but that's mainly because you do not expect, you walk the dune, your struggling is nothing for a while"&amp;" your feet from the ramp to pull up different for you than sucking vacuum to sand, and at once explodes space [...] ""A young woman takes her daughter -"" small ""- to her grandmother and go by car to the coast. She has ten thousand francs with cash and n"&amp;"ot using her bank card. They clearly intend to leave no trace behind. She takes off, that much is clear. She wants to disappear without telling anyone and having spent a night in the tent without giving redenen.Na, they drive to the south, to near the Spa"&amp;"nish border, where they rented an apartment at a fixed zee.Volgens master run their summer days, calm and quiet, with a daily ice cream from the ice cream man Lopez. Small Patrick gets swimming lessons. (These are also the only characters who have been gi"&amp;"ven a name.) The mother has an affair with Patrick, who is planning to emigrate to Australia, and tries through a tutorial on her English to halen.Hoewel they sometimes thinks of her father, which probably not know where she is, the little enjoy themselve"&amp;"s on the beach and zee.Ondertussen can father a detective in the arm and taken muses grandmother in a seaweed wrap about the things they undertook with her granddaughter. At the time I reached the last page, it drew me a sense of ""Ohhh .... jeez ...."". "&amp;"The story is completely devoid of dialogue and the author in this omniscient narrator. She has the overview and can be in the skin of the characters kruipen.Door many changes of perspective, the nameless characters, which Darrieussecq therefore its charac"&amp;"ters only he or she designates, it is up to the reader to the text to distill what character starring assigned to it in the various passages has is not judged gekregen.Over the characters. There is never a 'benign' or 'bad label ""attached to, but the per"&amp;"son descriptions remain very sec.Ook about the events which have shaken the mother decide to leave is no mention. It would in this case no added value hebben.De motives enter this story, flights, abandoned, achterlaten.Als allusion staged the name Penelop"&amp;"e, Penelope but where no other lover wants and waits for the return of Odyssey, here is the reverse the geval.De many color descriptions like light purple sky, purple sea, purple mountains, a porous, crimson voice, sky blue tissue paper, the story sensory"&amp;" as well as the many descriptions of sounds, or rather its absence, smells, tastes, temperature and light. This sensibility make the story almost sensitief.'Ze stroking her forehead, her cheekbones, her thick of the heat or of sleep, faint streaks on the "&amp;"window glass. On her cheeks driving cars and in her forehead, the eye of the windows across the street. The sun shines, blinding flare set things on fire until they disappear. The mesh on the balcony divides the sky into small vibrating ruitjes.'Wanneer t"&amp;"he small swimming lessons, hear a lot of shouting and dives, she thinks; ""Water is like sleep, because they do not hear underwater. Brilliant metaphor, as described wordt.Darrieussecq has its own style. Beautifully poetic prose, full of metaphors, you mi"&amp;"ght not be able to immediately identify and which you in first through to read, to read back again. She makes ingenious use of showing, not telling. It calls automatically images, suggestive and let the reader much to recommend the over.Ze knows how to ke"&amp;"ep the reader in the reading class and to force it to slow reading. Her refined sentences are often long, full punctuation, composed and full suggestie.Er is definitely room to interpret itself. For example, swimming in the sea, and the mother of Patrick,"&amp;" with me a very erotic impression left. A love game between golven.Een book you read once again when the last page in order to further explore the full tekst.Ik have discovered another author who has aroused my curiosity and excites me more work her readi"&amp;"ng. The translation of Mirjam de Veth reads great, meandering, moving with the waves and tides, and sometimes shadowy, as the author has fixed bedoeld.Een brilliant jewel with a beautiful cover, performed with a portion of a watercolor in turquoise tones "&amp;"Yvonne van der Helm and printed on laid paper *, a one-time limited edition of 700 pieces and part of the French series. The heart of a bibliophile, who also holds French literature, immediately will beat a few beats faster when reading this gem. * Paper "&amp;"with a structure in which every few millimeters walking a thin line on the paper. This pattern is produced in paper manufacturing and provides a paper with extra cachet'.AuteurMarie Darrieussecq, born on 3 January 1969in Bayonne, is a French writer. She s"&amp;"tudied as psychoanalyticus.In 1996 her first novel Sow Kissing came in forty languages ​​are translated and became a bestseller. In 2013 she won the Prix Médicis love for her novel You need a lot of men. She has influenced literature by the works of Franz"&amp;" Kafka and Ovid whose books Tristia and Pontics she vertaald.Titel: ZeeweeOorspronkelijke title: Le Mal de merAuteur: Marie DarrieussecqVertaling: Mirjam de VethPagina's: 110ISBN: 9789078627159Uitgeverij Wings French reeksVerschenen: 2015Oorspronkelijke e"&amp;"dition: 1999")</f>
        <v>I live by the oceanand during the nightI dive into itdown to the bottomunderneath all current sand drop my anchor this is where I'm staying this is my home björk GudmundsdottirEn still there the oceaanDe sea, the ocean, a phenomenon that has already been written by many authors. Virginia Woolf, Iris Murdoch, Alessandro Baricco and many others are Marie Darrieussecq gone before. That even in 'Zeewee' play an important role, the story is definitely not stale. It gives something dreamy, something slaperigs without the urgency of the issue deficit doen.Heel metaphorically opens the third book from the author: "It's a mouth half-open, mouth breathing, but the eyes, nose and chin are gone. A mouth bigger than all the mouths that you can imagine that the space in two splitting and becoming bigger, so big that you have to describe to try at all to see him a semicircle with your body. The sound is huge, roaring, but that's mainly because you do not expect, you walk the dune, your struggling is nothing for a while your feet from the ramp to pull up different for you than sucking vacuum to sand, and at once explodes space [...] "A young woman takes her daughter -" small "- to her grandmother and go by car to the coast. She has ten thousand francs with cash and not using her bank card. They clearly intend to leave no trace behind. She takes off, that much is clear. She wants to disappear without telling anyone and having spent a night in the tent without giving redenen.Na, they drive to the south, to near the Spanish border, where they rented an apartment at a fixed zee.Volgens master run their summer days, calm and quiet, with a daily ice cream from the ice cream man Lopez. Small Patrick gets swimming lessons. (These are also the only characters who have been given a name.) The mother has an affair with Patrick, who is planning to emigrate to Australia, and tries through a tutorial on her English to halen.Hoewel they sometimes thinks of her father, which probably not know where she is, the little enjoy themselves on the beach and zee.Ondertussen can father a detective in the arm and taken muses grandmother in a seaweed wrap about the things they undertook with her granddaughter. At the time I reached the last page, it drew me a sense of "Ohhh .... jeez ....". The story is completely devoid of dialogue and the author in this omniscient narrator. She has the overview and can be in the skin of the characters kruipen.Door many changes of perspective, the nameless characters, which Darrieussecq therefore its characters only he or she designates, it is up to the reader to the text to distill what character starring assigned to it in the various passages has is not judged gekregen.Over the characters. There is never a 'benign' or 'bad label "attached to, but the person descriptions remain very sec.Ook about the events which have shaken the mother decide to leave is no mention. It would in this case no added value hebben.De motives enter this story, flights, abandoned, achterlaten.Als allusion staged the name Penelope, Penelope but where no other lover wants and waits for the return of Odyssey, here is the reverse the geval.De many color descriptions like light purple sky, purple sea, purple mountains, a porous, crimson voice, sky blue tissue paper, the story sensory as well as the many descriptions of sounds, or rather its absence, smells, tastes, temperature and light. This sensibility make the story almost sensitief.'Ze stroking her forehead, her cheekbones, her thick of the heat or of sleep, faint streaks on the window glass. On her cheeks driving cars and in her forehead, the eye of the windows across the street. The sun shines, blinding flare set things on fire until they disappear. The mesh on the balcony divides the sky into small vibrating ruitjes.'Wanneer the small swimming lessons, hear a lot of shouting and dives, she thinks; "Water is like sleep, because they do not hear underwater. Brilliant metaphor, as described wordt.Darrieussecq has its own style. Beautifully poetic prose, full of metaphors, you might not be able to immediately identify and which you in first through to read, to read back again. She makes ingenious use of showing, not telling. It calls automatically images, suggestive and let the reader much to recommend the over.Ze knows how to keep the reader in the reading class and to force it to slow reading. Her refined sentences are often long, full punctuation, composed and full suggestie.Er is definitely room to interpret itself. For example, swimming in the sea, and the mother of Patrick, with me a very erotic impression left. A love game between golven.Een book you read once again when the last page in order to further explore the full tekst.Ik have discovered another author who has aroused my curiosity and excites me more work her reading. The translation of Mirjam de Veth reads great, meandering, moving with the waves and tides, and sometimes shadowy, as the author has fixed bedoeld.Een brilliant jewel with a beautiful cover, performed with a portion of a watercolor in turquoise tones Yvonne van der Helm and printed on laid paper *, a one-time limited edition of 700 pieces and part of the French series. The heart of a bibliophile, who also holds French literature, immediately will beat a few beats faster when reading this gem. * Paper with a structure in which every few millimeters walking a thin line on the paper. This pattern is produced in paper manufacturing and provides a paper with extra cachet'.AuteurMarie Darrieussecq, born on 3 January 1969in Bayonne, is a French writer. She studied as psychoanalyticus.In 1996 her first novel Sow Kissing came in forty languages ​​are translated and became a bestseller. In 2013 she won the Prix Médicis love for her novel You need a lot of men. She has influenced literature by the works of Franz Kafka and Ovid whose books Tristia and Pontics she vertaald.Titel: ZeeweeOorspronkelijke title: Le Mal de merAuteur: Marie DarrieussecqVertaling: Mirjam de VethPagina's: 110ISBN: 9789078627159Uitgeverij Wings French reeksVerschenen: 2015Oorspronkelijke edition: 1999</v>
      </c>
    </row>
    <row r="1779" ht="15.75" customHeight="1">
      <c r="A1779" s="1">
        <v>1777.0</v>
      </c>
      <c r="B1779" s="3">
        <v>1.0</v>
      </c>
      <c r="C1779" s="3">
        <v>1.0</v>
      </c>
      <c r="D1779" s="3">
        <v>1.0</v>
      </c>
      <c r="E1779" s="3" t="s">
        <v>1782</v>
      </c>
      <c r="F1779" s="3" t="str">
        <f>IFERROR(__xludf.DUMMYFUNCTION("GOOGLETRANSLATE(E1779,""nl"",""en"")"),"I borrowed the book from the library but previously suspected, this book that I probably just would have. And it shows true. A very beautiful and pure book. I thought it was a shame to read to, the way Eva Meijer puts her mind is very beautiful. And descr"&amp;"iptions of the birds much. My daily walks are now even better. I am even more romance to birds, and especially to the great tits. The many other ""ster'ren, though each bird is unique. This has been proven Len Howard.")</f>
        <v>I borrowed the book from the library but previously suspected, this book that I probably just would have. And it shows true. A very beautiful and pure book. I thought it was a shame to read to, the way Eva Meijer puts her mind is very beautiful. And descriptions of the birds much. My daily walks are now even better. I am even more romance to birds, and especially to the great tits. The many other "ster'ren, though each bird is unique. This has been proven Len Howard.</v>
      </c>
    </row>
    <row r="1780" ht="15.75" customHeight="1">
      <c r="A1780" s="1">
        <v>1778.0</v>
      </c>
      <c r="B1780" s="3">
        <v>0.0</v>
      </c>
      <c r="C1780" s="3">
        <v>0.0</v>
      </c>
      <c r="D1780" s="3">
        <v>0.0</v>
      </c>
      <c r="E1780" s="3" t="s">
        <v>1783</v>
      </c>
      <c r="F1780" s="3" t="str">
        <f>IFERROR(__xludf.DUMMYFUNCTION("GOOGLETRANSLATE(E1780,""nl"",""en"")"),"I had expected more from the book, in the end I missed quite a bit of tension in the book. The structure of the book is good and the potential is certainly there, but it is not entirely successful, the voltage to drive on. The plot is a little too simple "&amp;"inelkaar and the perpetrator of the threats was me also quickly apparent.")</f>
        <v>I had expected more from the book, in the end I missed quite a bit of tension in the book. The structure of the book is good and the potential is certainly there, but it is not entirely successful, the voltage to drive on. The plot is a little too simple inelkaar and the perpetrator of the threats was me also quickly apparent.</v>
      </c>
    </row>
    <row r="1781" ht="15.75" customHeight="1">
      <c r="A1781" s="1">
        <v>1779.0</v>
      </c>
      <c r="B1781" s="3">
        <v>1.0</v>
      </c>
      <c r="C1781" s="3">
        <v>1.0</v>
      </c>
      <c r="D1781" s="3">
        <v>1.0</v>
      </c>
      <c r="E1781" s="3" t="s">
        <v>1784</v>
      </c>
      <c r="F1781" s="3" t="str">
        <f>IFERROR(__xludf.DUMMYFUNCTION("GOOGLETRANSLATE(E1781,""nl"",""en"")"),"Jim Bakkum (Idols, singer, actor) and Kirsten Michel (singer, songwriter and vocal coach for American Idol) are both no strangers to the music world. Together they wrote the book to read entertaining Dadoe and accompanying CD with appropriate songs. In th"&amp;"e book you will find several familiar stories of enterprising boy Dadoe are funny little dog Toby and Didi dear neighbor. Together they experience fun adventures. The happy songs on the included CD match perfectly to it. Well sung songs by India include N"&amp;"anarjain (CoC and 4 Life) and Matheu Hinzen (blood sweat and tears and Ciske de Rat). The pastel-colored drawings of Sam Loman make it complete. Her beautiful artwork created by Jim's son, his cousin Jackie and Kirsten's dog as voorbeeld.Dadoe is a feast "&amp;"of recognition, a cute animated book to read to preschoolers. There, you happy! What now only missing a matching youth musical or theater.")</f>
        <v>Jim Bakkum (Idols, singer, actor) and Kirsten Michel (singer, songwriter and vocal coach for American Idol) are both no strangers to the music world. Together they wrote the book to read entertaining Dadoe and accompanying CD with appropriate songs. In the book you will find several familiar stories of enterprising boy Dadoe are funny little dog Toby and Didi dear neighbor. Together they experience fun adventures. The happy songs on the included CD match perfectly to it. Well sung songs by India include Nanarjain (CoC and 4 Life) and Matheu Hinzen (blood sweat and tears and Ciske de Rat). The pastel-colored drawings of Sam Loman make it complete. Her beautiful artwork created by Jim's son, his cousin Jackie and Kirsten's dog as voorbeeld.Dadoe is a feast of recognition, a cute animated book to read to preschoolers. There, you happy! What now only missing a matching youth musical or theater.</v>
      </c>
    </row>
    <row r="1782" ht="15.75" customHeight="1">
      <c r="A1782" s="1">
        <v>1780.0</v>
      </c>
      <c r="B1782" s="3">
        <v>0.0</v>
      </c>
      <c r="C1782" s="3">
        <v>0.0</v>
      </c>
      <c r="D1782" s="3">
        <v>0.0</v>
      </c>
      <c r="E1782" s="3" t="s">
        <v>1785</v>
      </c>
      <c r="F1782" s="3" t="str">
        <f>IFERROR(__xludf.DUMMYFUNCTION("GOOGLETRANSLATE(E1782,""nl"",""en"")"),"Milou van der Will the end of 2010 she published her first book. This I was able to read through a book club, and although I am not usually particularly enamored of Dutch thrillers, is in me that I remarkably well vond.Vandaar that I was so curious about "&amp;"this second book of her. The data already sounded good and I wanted to read it. Unfortunately picked this time a little wrong to me. In the story, which I will not go further into it, playing two lines together, which - in my view - better than could have"&amp;" been developed two different stories. Now I saw two lines, both of which were not developed enough to be really good to be able to stand. Besides playing in different time credibility the book a little tricks and there were times when I wondered what psy"&amp;"chological disorder, the main character had to have so little emotion he showed. The characters were not completely out of the paint, just the two main receiving more attention (in my opinion not enough) that will make you feel unconnected with them and a"&amp;"lso did not go leven.Aan the other hand, the writing style is one that read very nice, also read very easily. Sometimes maybe a little too. What I particularly liked was the unfortunate lack of really beautiful, memorable phrases you to stay. I would have"&amp;" no now I can get some more sense for the spirit, and certainly not one that worth by telling would zijn.Dat is worth a little problem with the book. Yes, it reads easily and quickly, and it's really not a punishment to have to read it. But no, it's not s"&amp;"omething that you will soon have to think again, not something that people will want to do, not something that will tell you a lot about. Too bad, but I feel that this book completely closed for me and begins to fade as soon as I got it last closed beaten"&amp;".")</f>
        <v>Milou van der Will the end of 2010 she published her first book. This I was able to read through a book club, and although I am not usually particularly enamored of Dutch thrillers, is in me that I remarkably well vond.Vandaar that I was so curious about this second book of her. The data already sounded good and I wanted to read it. Unfortunately picked this time a little wrong to me. In the story, which I will not go further into it, playing two lines together, which - in my view - better than could have been developed two different stories. Now I saw two lines, both of which were not developed enough to be really good to be able to stand. Besides playing in different time credibility the book a little tricks and there were times when I wondered what psychological disorder, the main character had to have so little emotion he showed. The characters were not completely out of the paint, just the two main receiving more attention (in my opinion not enough) that will make you feel unconnected with them and also did not go leven.Aan the other hand, the writing style is one that read very nice, also read very easily. Sometimes maybe a little too. What I particularly liked was the unfortunate lack of really beautiful, memorable phrases you to stay. I would have no now I can get some more sense for the spirit, and certainly not one that worth by telling would zijn.Dat is worth a little problem with the book. Yes, it reads easily and quickly, and it's really not a punishment to have to read it. But no, it's not something that you will soon have to think again, not something that people will want to do, not something that will tell you a lot about. Too bad, but I feel that this book completely closed for me and begins to fade as soon as I got it last closed beaten.</v>
      </c>
    </row>
    <row r="1783" ht="15.75" customHeight="1">
      <c r="A1783" s="1">
        <v>1781.0</v>
      </c>
      <c r="B1783" s="3">
        <v>1.0</v>
      </c>
      <c r="C1783" s="3">
        <v>1.0</v>
      </c>
      <c r="D1783" s="3">
        <v>1.0</v>
      </c>
      <c r="E1783" s="3" t="s">
        <v>1786</v>
      </c>
      <c r="F1783" s="3" t="str">
        <f>IFERROR(__xludf.DUMMYFUNCTION("GOOGLETRANSLATE(E1783,""nl"",""en"")"),"In this fairytale novel look at how attempts to survive a Polish girl during World War II. Anna, a seven year old, wise girl comes suddenly alone for. She is taken under the wing of a mysterious man. He speaks many languages ​​like her father and her expe"&amp;"rience he can even talk to birds. Who is this mysterious man come you do not know exactly. They roam around for years together and try to remain invisible. The little girl is growing and gradually they should go for him zorgen.Ik've seldom heard such heav"&amp;"y themes described as beautiful. Normally, there remains a feeling for me behind but I did not have this book. The beauty of the language prevalent in this particular book, the reader must fill much.")</f>
        <v>In this fairytale novel look at how attempts to survive a Polish girl during World War II. Anna, a seven year old, wise girl comes suddenly alone for. She is taken under the wing of a mysterious man. He speaks many languages ​​like her father and her experience he can even talk to birds. Who is this mysterious man come you do not know exactly. They roam around for years together and try to remain invisible. The little girl is growing and gradually they should go for him zorgen.Ik've seldom heard such heavy themes described as beautiful. Normally, there remains a feeling for me behind but I did not have this book. The beauty of the language prevalent in this particular book, the reader must fill much.</v>
      </c>
    </row>
    <row r="1784" ht="15.75" customHeight="1">
      <c r="A1784" s="1">
        <v>1782.0</v>
      </c>
      <c r="B1784" s="3">
        <v>0.0</v>
      </c>
      <c r="C1784" s="3">
        <v>0.0</v>
      </c>
      <c r="D1784" s="3">
        <v>0.0</v>
      </c>
      <c r="E1784" s="3" t="s">
        <v>1787</v>
      </c>
      <c r="F1784" s="3" t="str">
        <f>IFERROR(__xludf.DUMMYFUNCTION("GOOGLETRANSLATE(E1784,""nl"",""en"")"),"Soulless bit silly. Here I have no apparent antenna. Compared with Kafka! Do not make me laugh.")</f>
        <v>Soulless bit silly. Here I have no apparent antenna. Compared with Kafka! Do not make me laugh.</v>
      </c>
    </row>
    <row r="1785" ht="15.75" customHeight="1">
      <c r="A1785" s="1">
        <v>1783.0</v>
      </c>
      <c r="B1785" s="3">
        <v>1.0</v>
      </c>
      <c r="C1785" s="3">
        <v>1.0</v>
      </c>
      <c r="D1785" s="3">
        <v>1.0</v>
      </c>
      <c r="E1785" s="3" t="s">
        <v>1788</v>
      </c>
      <c r="F1785" s="3" t="str">
        <f>IFERROR(__xludf.DUMMYFUNCTION("GOOGLETRANSLATE(E1785,""nl"",""en"")"),"Shaker Heights everything goes according to plan perfectly sophisticated. The life of the Richardson family, with mother Elena, father and their children Billy Lexie, Trip, Moody and Izzy. But that changed with the arrival of tenants Mia Warren and her te"&amp;"enage daughter Pearl. Every day they commit themselves more with the family, then the perfect life of Elena to put his head to a custody issue is raked. But what is also perfection, as in Shaker Heights and in life? ""Small fires everywhere begins more or"&amp;" less at the end, when the fire has been established. Step by step you work your back to the beginning. That did not matter, because the road you often enough that brand is not what you give Celeste Ng wants the end of a story. It is the journey, the rela"&amp;"tionships between people, the bond between mother and child, whether perfection is something to aim there ... a great description of how ""small fires everywhere 'almost literally can lead to something big:"" Her whole life she had learned that passion wa"&amp;"s as dangerous as fire. It ran so fast out of hand. It climbed over walls and jump over ditches. (..) It was best to keep the initial spark control (..) A conflagration was to be avoided at all times, she thought. ""(P.169) Writer Celeste Ng has a beautif"&amp;"ul and distinctive writing style where you really just can love. As in ""What I never said 'It was full of flash forwards, phrases about the future indicate that tension. But the best part is the ""if-then-forecast ("" if he had kept it to himself, the fu"&amp;"ture might have really been different ""(p.41) -"" one of the brothers or sisters Richardson Wednesday paid attention during the commercial break ""(p.136)). They give the story more emotion, and conjure often a smile on your face. Because the future was "&amp;"once now anders.'Kleine Brandjes Everywhere just has everything. A beautiful story about relationships between people, also once told in a beautiful way. The characters are lifelike, sympathetic and love to. Celeste Ng makes reading an interesting trip - "&amp;"the book you want to read!")</f>
        <v>Shaker Heights everything goes according to plan perfectly sophisticated. The life of the Richardson family, with mother Elena, father and their children Billy Lexie, Trip, Moody and Izzy. But that changed with the arrival of tenants Mia Warren and her teenage daughter Pearl. Every day they commit themselves more with the family, then the perfect life of Elena to put his head to a custody issue is raked. But what is also perfection, as in Shaker Heights and in life? "Small fires everywhere begins more or less at the end, when the fire has been established. Step by step you work your back to the beginning. That did not matter, because the road you often enough that brand is not what you give Celeste Ng wants the end of a story. It is the journey, the relationships between people, the bond between mother and child, whether perfection is something to aim there ... a great description of how "small fires everywhere 'almost literally can lead to something big:" Her whole life she had learned that passion was as dangerous as fire. It ran so fast out of hand. It climbed over walls and jump over ditches. (..) It was best to keep the initial spark control (..) A conflagration was to be avoided at all times, she thought. "(P.169) Writer Celeste Ng has a beautiful and distinctive writing style where you really just can love. As in "What I never said 'It was full of flash forwards, phrases about the future indicate that tension. But the best part is the "if-then-forecast (" if he had kept it to himself, the future might have really been different "(p.41) -" one of the brothers or sisters Richardson Wednesday paid attention during the commercial break "(p.136)). They give the story more emotion, and conjure often a smile on your face. Because the future was once now anders.'Kleine Brandjes Everywhere just has everything. A beautiful story about relationships between people, also once told in a beautiful way. The characters are lifelike, sympathetic and love to. Celeste Ng makes reading an interesting trip - the book you want to read!</v>
      </c>
    </row>
    <row r="1786" ht="15.75" customHeight="1">
      <c r="A1786" s="1">
        <v>1784.0</v>
      </c>
      <c r="B1786" s="3">
        <v>1.0</v>
      </c>
      <c r="C1786" s="3">
        <v>1.0</v>
      </c>
      <c r="D1786" s="3">
        <v>1.0</v>
      </c>
      <c r="E1786" s="3" t="s">
        <v>1789</v>
      </c>
      <c r="F1786" s="3" t="str">
        <f>IFERROR(__xludf.DUMMYFUNCTION("GOOGLETRANSLATE(E1786,""nl"",""en"")"),"What a great story, great plot. One of the best, if not the best literary thriller I've read. The deep psychological layer coupled to the voltage is 383 pages long palpable's make it a work of art for me. This product creativity deserves a beautiful exhib"&amp;"ition. Can not wait for the sequel. I wish the author every success and happiness in her future career. I'm sure her work many will captivate and inspire!")</f>
        <v>What a great story, great plot. One of the best, if not the best literary thriller I've read. The deep psychological layer coupled to the voltage is 383 pages long palpable's make it a work of art for me. This product creativity deserves a beautiful exhibition. Can not wait for the sequel. I wish the author every success and happiness in her future career. I'm sure her work many will captivate and inspire!</v>
      </c>
    </row>
    <row r="1787" ht="15.75" customHeight="1">
      <c r="A1787" s="1">
        <v>1785.0</v>
      </c>
      <c r="B1787" s="3">
        <v>0.0</v>
      </c>
      <c r="C1787" s="3">
        <v>0.0</v>
      </c>
      <c r="D1787" s="3">
        <v>0.0</v>
      </c>
      <c r="E1787" s="3" t="s">
        <v>1790</v>
      </c>
      <c r="F1787" s="3" t="str">
        <f>IFERROR(__xludf.DUMMYFUNCTION("GOOGLETRANSLATE(E1787,""nl"",""en"")"),"Six four is a code that fourteen years ago was given a kidnapping case. When was kidnapped young Shoko. There's ransom paid, but Shoko was not released. Shortly after she was found murdered. Fourteen years later, there is a perpetrator or perpetrators sti"&amp;"ll no spoor.Nu wants to meet high commissioner from Tokyo parents with a lot of press there to show that the investigation was still doorgaat.Mikami when one of the detectives, but has since transferred to media relations. The buttering off investigators "&amp;"and media relations. The press always wants to have all the facts, but the detectives would obviously not in order not to jeopardize the investigation. This creates a tension and it is always balancing for Mikami to give enough information to keep the pre"&amp;"ss happy, but not too much. But he's not on his mind at the disappearance of his own daughter.The beginning of this book, I felt strong, but then dropped the giant to become a memory book. The comity and courtesy with which Japanese culture related not pr"&amp;"ovide for any action, on the contrary, they slow down along the zaak.Ik I never really got into this book and had to wrestle me to the end of this book than to note that it is a real setback. Here I expected so much more.")</f>
        <v>Six four is a code that fourteen years ago was given a kidnapping case. When was kidnapped young Shoko. There's ransom paid, but Shoko was not released. Shortly after she was found murdered. Fourteen years later, there is a perpetrator or perpetrators still no spoor.Nu wants to meet high commissioner from Tokyo parents with a lot of press there to show that the investigation was still doorgaat.Mikami when one of the detectives, but has since transferred to media relations. The buttering off investigators and media relations. The press always wants to have all the facts, but the detectives would obviously not in order not to jeopardize the investigation. This creates a tension and it is always balancing for Mikami to give enough information to keep the press happy, but not too much. But he's not on his mind at the disappearance of his own daughter.The beginning of this book, I felt strong, but then dropped the giant to become a memory book. The comity and courtesy with which Japanese culture related not provide for any action, on the contrary, they slow down along the zaak.Ik I never really got into this book and had to wrestle me to the end of this book than to note that it is a real setback. Here I expected so much more.</v>
      </c>
    </row>
    <row r="1788" ht="15.75" customHeight="1">
      <c r="A1788" s="1">
        <v>1786.0</v>
      </c>
      <c r="B1788" s="3">
        <v>0.0</v>
      </c>
      <c r="C1788" s="3">
        <v>0.0</v>
      </c>
      <c r="D1788" s="3">
        <v>0.0</v>
      </c>
      <c r="E1788" s="3" t="s">
        <v>1791</v>
      </c>
      <c r="F1788" s="3" t="str">
        <f>IFERROR(__xludf.DUMMYFUNCTION("GOOGLETRANSLATE(E1788,""nl"",""en"")"),"The first thing that comes to mind after a few pages ""can not. This is just childish."" The characters are painted according to the situation and updated until they can be deposited in the appropriate bin. The (well) ""adventure"" as the script for a fre"&amp;"e budget B-movie. After a third night you watched it before. You read here and there is a known word and the story. Absolute nonsense.")</f>
        <v>The first thing that comes to mind after a few pages "can not. This is just childish." The characters are painted according to the situation and updated until they can be deposited in the appropriate bin. The (well) "adventure" as the script for a free budget B-movie. After a third night you watched it before. You read here and there is a known word and the story. Absolute nonsense.</v>
      </c>
    </row>
    <row r="1789" ht="15.75" customHeight="1">
      <c r="A1789" s="1">
        <v>1787.0</v>
      </c>
      <c r="B1789" s="3">
        <v>0.0</v>
      </c>
      <c r="C1789" s="3">
        <v>0.0</v>
      </c>
      <c r="D1789" s="3">
        <v>0.0</v>
      </c>
      <c r="E1789" s="3" t="s">
        <v>1792</v>
      </c>
      <c r="F1789" s="3" t="str">
        <f>IFERROR(__xludf.DUMMYFUNCTION("GOOGLETRANSLATE(E1789,""nl"",""en"")"),"A nice book to read during a tropical vacation. The exotic atmosphere be good. The story is, the two lines, exciting. The second line is good gevonden.Dat are the positives. For the rest, little depth and a plot sought. The main characters are developed a"&amp;"nd some bad zijpersonages his caricatures. All in all a story too flat and shallow entertainment.")</f>
        <v>A nice book to read during a tropical vacation. The exotic atmosphere be good. The story is, the two lines, exciting. The second line is good gevonden.Dat are the positives. For the rest, little depth and a plot sought. The main characters are developed and some bad zijpersonages his caricatures. All in all a story too flat and shallow entertainment.</v>
      </c>
    </row>
    <row r="1790" ht="15.75" customHeight="1">
      <c r="A1790" s="1">
        <v>1788.0</v>
      </c>
      <c r="B1790" s="3">
        <v>0.0</v>
      </c>
      <c r="C1790" s="3">
        <v>0.0</v>
      </c>
      <c r="D1790" s="3">
        <v>0.0</v>
      </c>
      <c r="E1790" s="3" t="s">
        <v>1793</v>
      </c>
      <c r="F1790" s="3" t="str">
        <f>IFERROR(__xludf.DUMMYFUNCTION("GOOGLETRANSLATE(E1790,""nl"",""en"")"),"I'm a fan of Camilla Läckberg of the first hour, and I understand that you have another way wants to take but what is this? If you miss all the sex and reference marks have only a thin story about nothing gaat.Zonde ....")</f>
        <v>I'm a fan of Camilla Läckberg of the first hour, and I understand that you have another way wants to take but what is this? If you miss all the sex and reference marks have only a thin story about nothing gaat.Zonde ....</v>
      </c>
    </row>
    <row r="1791" ht="15.75" customHeight="1">
      <c r="A1791" s="1">
        <v>1789.0</v>
      </c>
      <c r="B1791" s="3">
        <v>0.0</v>
      </c>
      <c r="C1791" s="3">
        <v>0.0</v>
      </c>
      <c r="D1791" s="3">
        <v>0.0</v>
      </c>
      <c r="E1791" s="3" t="s">
        <v>1794</v>
      </c>
      <c r="F1791" s="3" t="str">
        <f>IFERROR(__xludf.DUMMYFUNCTION("GOOGLETRANSLATE(E1791,""nl"",""en"")"),"Not hugely exciting sadly. I had more of it suggested. Especially the first half was pretty annoying and unlikable characters and not as elaborate. Situations and events I was often very brief beschreven.Later the whole was a bit better but in general app"&amp;"earance.")</f>
        <v>Not hugely exciting sadly. I had more of it suggested. Especially the first half was pretty annoying and unlikable characters and not as elaborate. Situations and events I was often very brief beschreven.Later the whole was a bit better but in general appearance.</v>
      </c>
    </row>
    <row r="1792" ht="15.75" customHeight="1">
      <c r="A1792" s="1">
        <v>1790.0</v>
      </c>
      <c r="B1792" s="3">
        <v>0.0</v>
      </c>
      <c r="C1792" s="3">
        <v>0.0</v>
      </c>
      <c r="D1792" s="3">
        <v>0.0</v>
      </c>
      <c r="E1792" s="3" t="s">
        <v>1795</v>
      </c>
      <c r="F1792" s="3" t="str">
        <f>IFERROR(__xludf.DUMMYFUNCTION("GOOGLETRANSLATE(E1792,""nl"",""en"")"),"Very nice quotes, beautiful allusions and an original plot. But ... Literary thriller? Literary sure, but no thriller ... That I missed too much stress. I thought it was more of a psychological novel, with a particular writing style.")</f>
        <v>Very nice quotes, beautiful allusions and an original plot. But ... Literary thriller? Literary sure, but no thriller ... That I missed too much stress. I thought it was more of a psychological novel, with a particular writing style.</v>
      </c>
    </row>
    <row r="1793" ht="15.75" customHeight="1">
      <c r="A1793" s="1">
        <v>1791.0</v>
      </c>
      <c r="B1793" s="3">
        <v>1.0</v>
      </c>
      <c r="C1793" s="3">
        <v>1.0</v>
      </c>
      <c r="D1793" s="3">
        <v>1.0</v>
      </c>
      <c r="E1793" s="3" t="s">
        <v>1796</v>
      </c>
      <c r="F1793" s="3" t="str">
        <f>IFERROR(__xludf.DUMMYFUNCTION("GOOGLETRANSLATE(E1793,""nl"",""en"")"),"Ok, Allan Karlsson came back, but is still gone. And where Allan is now finally arrived? It was totally Jonas Jonasson his intention for a second book to write about the experiences of the 100-year-old Allan Karlsson and his buddy Julius Jonsson. But Alla"&amp;"n Allan would not be if he does the writer far got to tell you right now it all happen again is.Allan and Julius bored now in Bali, they sit there for a while and Julius is very worried about the money has run out. Yet they go great Allan celebrate his 10"&amp;"1st birthday. But how will this be paid for? Just as this duo can happen to know they fly to flee their money problems by road to the world stage of politics. You can be silly not think of Allan knows the confidence to win every world leader in the eyes o"&amp;"f Jonas Jonasson the strings (think) draw. Except May, which is finally too busy demolishing its own landHet book is written with the finger on the pulse of events. And how absurd the playful actions of Allan and Julius are, whether it concerns asparagus "&amp;"or the news, might indeed someone like Allan necessary to ensure that the trolls would not be much beïnvloeden.De 100-year-old man who returned to save the world is a nice weglezer, I read it on the train and it happened even once I forgot to get off at m"&amp;"y destination (fortunately it was the terminus and the train was not on). Well that says it all for me.")</f>
        <v>Ok, Allan Karlsson came back, but is still gone. And where Allan is now finally arrived? It was totally Jonas Jonasson his intention for a second book to write about the experiences of the 100-year-old Allan Karlsson and his buddy Julius Jonsson. But Allan Allan would not be if he does the writer far got to tell you right now it all happen again is.Allan and Julius bored now in Bali, they sit there for a while and Julius is very worried about the money has run out. Yet they go great Allan celebrate his 101st birthday. But how will this be paid for? Just as this duo can happen to know they fly to flee their money problems by road to the world stage of politics. You can be silly not think of Allan knows the confidence to win every world leader in the eyes of Jonas Jonasson the strings (think) draw. Except May, which is finally too busy demolishing its own landHet book is written with the finger on the pulse of events. And how absurd the playful actions of Allan and Julius are, whether it concerns asparagus or the news, might indeed someone like Allan necessary to ensure that the trolls would not be much beïnvloeden.De 100-year-old man who returned to save the world is a nice weglezer, I read it on the train and it happened even once I forgot to get off at my destination (fortunately it was the terminus and the train was not on). Well that says it all for me.</v>
      </c>
    </row>
    <row r="1794" ht="15.75" customHeight="1">
      <c r="A1794" s="1">
        <v>1792.0</v>
      </c>
      <c r="B1794" s="3">
        <v>1.0</v>
      </c>
      <c r="C1794" s="3">
        <v>1.0</v>
      </c>
      <c r="D1794" s="3">
        <v>1.0</v>
      </c>
      <c r="E1794" s="3" t="s">
        <v>1797</v>
      </c>
      <c r="F1794" s="3" t="str">
        <f>IFERROR(__xludf.DUMMYFUNCTION("GOOGLETRANSLATE(E1794,""nl"",""en"")"),"Some ingredients for this delicious but also uncanny story you already on the cover, such as images of a fork, cauliflower florets resembling brains' spongy tissue and filled gaps, a toque and geese. And all this on a back color red is.Bloed is red, but t"&amp;"his wine has kleur.Een found funny and clever detail: the title is explained worden.Telkens jumps again the story of the day in different ways back to the time when his father was still alive and two Michelin stars kreeg.Fer Orsouw literally grew up in th"&amp;"e shadow of his father. Where his father wanted his Fer so his father would notice. He even won a permanent place in the kitchen where he could not follow the road was just everything what his father did; smell, taste and selecteren.Tafel nineteen at the "&amp;"restaurant is an important element in this story; Fer shooting there as a small boy to help his father at a crucial time, but he does not know that his death betekent.Wanneer Fer now boss cook, he has developed a special talent; He can mimic complex dishe"&amp;"s in an inimitable way. In his private life is nothing without a hitch, even his mother does not as he expected. She is not like he is pleased with him. His food must be refined, her message to hem.Als his restaurant is under threat from an unexpected sou"&amp;"rce, he decides to kill three birds with one stone when he was only three guest appears to be to have that fed him one day. He is busy working to prepare a meal with a main course that is inimitable. It must be eaten, taste is of the boze.Tijdens reading "&amp;"you see before your eyes appear ingredients on the countertops in the kitchens and smell can be described almost bouillon.De characters in a way that is appropriate in the story: do not quite clear, so there is some question overblijft.Deze exciting novel"&amp;" is definitely worth reading waard.Pas at the last moment the plot is clear to the reader; it would seem to be a bit on the story ""Lamb to the slaughter"" (1953) by Roald Dahl.Het main course I read fluently and can thoroughly recommend it. I look forwar"&amp;"d to another book by Martin Blom.Deze review was previously posted on my blog. 'Please Read', my book blog.")</f>
        <v>Some ingredients for this delicious but also uncanny story you already on the cover, such as images of a fork, cauliflower florets resembling brains' spongy tissue and filled gaps, a toque and geese. And all this on a back color red is.Bloed is red, but this wine has kleur.Een found funny and clever detail: the title is explained worden.Telkens jumps again the story of the day in different ways back to the time when his father was still alive and two Michelin stars kreeg.Fer Orsouw literally grew up in the shadow of his father. Where his father wanted his Fer so his father would notice. He even won a permanent place in the kitchen where he could not follow the road was just everything what his father did; smell, taste and selecteren.Tafel nineteen at the restaurant is an important element in this story; Fer shooting there as a small boy to help his father at a crucial time, but he does not know that his death betekent.Wanneer Fer now boss cook, he has developed a special talent; He can mimic complex dishes in an inimitable way. In his private life is nothing without a hitch, even his mother does not as he expected. She is not like he is pleased with him. His food must be refined, her message to hem.Als his restaurant is under threat from an unexpected source, he decides to kill three birds with one stone when he was only three guest appears to be to have that fed him one day. He is busy working to prepare a meal with a main course that is inimitable. It must be eaten, taste is of the boze.Tijdens reading you see before your eyes appear ingredients on the countertops in the kitchens and smell can be described almost bouillon.De characters in a way that is appropriate in the story: do not quite clear, so there is some question overblijft.Deze exciting novel is definitely worth reading waard.Pas at the last moment the plot is clear to the reader; it would seem to be a bit on the story "Lamb to the slaughter" (1953) by Roald Dahl.Het main course I read fluently and can thoroughly recommend it. I look forward to another book by Martin Blom.Deze review was previously posted on my blog. 'Please Read', my book blog.</v>
      </c>
    </row>
    <row r="1795" ht="15.75" customHeight="1">
      <c r="A1795" s="1">
        <v>1793.0</v>
      </c>
      <c r="B1795" s="3">
        <v>1.0</v>
      </c>
      <c r="C1795" s="3">
        <v>1.0</v>
      </c>
      <c r="D1795" s="3">
        <v>1.0</v>
      </c>
      <c r="E1795" s="3" t="s">
        <v>1798</v>
      </c>
      <c r="F1795" s="3" t="str">
        <f>IFERROR(__xludf.DUMMYFUNCTION("GOOGLETRANSLATE(E1795,""nl"",""en"")"),"Barely a year ago was the first thriller by Linwood Barclay, No Time for Goodbye, marketed in the Netherlands under the title without a word. The book had obviously been done very well in America and in the Netherlands it got rave reviews. Time for a seco"&amp;"nd book. And fortunately Linwood Barclay proves that he is the pen (keyboard) really dominated, as Too Close to Home is just as exciting and well geschreven.In this story happens something everyone would get shocked: to kill the neighbors! Albert, Donna a"&amp;"nd their son Adam Langley be shot all three. The shock comes the hardest at their next neighbors, the family Cutter. The Eileen lives, Jim and Derek will never seem the same again zijn.Prachtig like Barclay story drop it simple, but multiple layers appear"&amp;"s to have. In that sense, he writes books with fans of Nicci French and Ruth Rendell will fall on fertile ground. It's all just that little bit easier, just that little bit violent, but basically the same. An exciting story that especially has many layers"&amp;". It starts with the fact that the Langley family is murdered, but soon turns to walk a special wire between each member of the family and the family Langley Cutter. A wire that often can be better concealed. An important role is also played by Jim former"&amp;" employer and particularly that role is masterful. All the main characters, including the family Langley are sharp put down by Barclay without being bored by extended digressions about their doings. And of course there are the laws enforced unexpected twi"&amp;"sts in the plot, but nothing at all to do. In short: Linwood Barclay's good, really good! And for fans who prefer to read Dutch, the book was published in De Boekerij entitled Close to home. (By: Janne Lies Smit)")</f>
        <v>Barely a year ago was the first thriller by Linwood Barclay, No Time for Goodbye, marketed in the Netherlands under the title without a word. The book had obviously been done very well in America and in the Netherlands it got rave reviews. Time for a second book. And fortunately Linwood Barclay proves that he is the pen (keyboard) really dominated, as Too Close to Home is just as exciting and well geschreven.In this story happens something everyone would get shocked: to kill the neighbors! Albert, Donna and their son Adam Langley be shot all three. The shock comes the hardest at their next neighbors, the family Cutter. The Eileen lives, Jim and Derek will never seem the same again zijn.Prachtig like Barclay story drop it simple, but multiple layers appears to have. In that sense, he writes books with fans of Nicci French and Ruth Rendell will fall on fertile ground. It's all just that little bit easier, just that little bit violent, but basically the same. An exciting story that especially has many layers. It starts with the fact that the Langley family is murdered, but soon turns to walk a special wire between each member of the family and the family Langley Cutter. A wire that often can be better concealed. An important role is also played by Jim former employer and particularly that role is masterful. All the main characters, including the family Langley are sharp put down by Barclay without being bored by extended digressions about their doings. And of course there are the laws enforced unexpected twists in the plot, but nothing at all to do. In short: Linwood Barclay's good, really good! And for fans who prefer to read Dutch, the book was published in De Boekerij entitled Close to home. (By: Janne Lies Smit)</v>
      </c>
    </row>
    <row r="1796" ht="15.75" customHeight="1">
      <c r="A1796" s="1">
        <v>1794.0</v>
      </c>
      <c r="B1796" s="3">
        <v>0.0</v>
      </c>
      <c r="C1796" s="3">
        <v>0.0</v>
      </c>
      <c r="D1796" s="3">
        <v>0.0</v>
      </c>
      <c r="E1796" s="3" t="s">
        <v>1799</v>
      </c>
      <c r="F1796" s="3" t="str">
        <f>IFERROR(__xludf.DUMMYFUNCTION("GOOGLETRANSLATE(E1796,""nl"",""en"")"),"The story of someone else, Anneliese Mackintosh debut appears to be winner of several American prices. In April, the book was published by Atlas Contact. A book of 30 short stories about Gretchen, twenties you plug in your heart and in whom you recognize "&amp;"yourself. But is this so? Gretchen is a talented girl who loves tattoos and sex. Sometimes they maimed themselves. They regularly dives into bed with men or women, it does not matter to her. Often her sexual partners is not very good with her. Margaret's "&amp;"father is deceased and she still has difficulty with it. But above vreemd.Daarnaast Gretchen's Gretchen has many faces. This is clearly seen on the cover, which consists of blocks with pictures of the protagonist. In the center we see the 'normal' Gretche"&amp;"n and around the different sides that girl. The pictures are cheerful and inviting to read. This can be funny. At least, that impression je.Niets get the truth. The stories in which Gretchen about her father tells his beautiful but heavy. It is said that "&amp;"Gretchen has a cheerful outlook on life. The question is where? Really is not. The stories about dad hit a nerve. the lack of a father is shaped in a special way. These stories seem to book a bit depth to geven.Helaas is the depth offset by gross other st"&amp;"ories. For example, the story of the little rituals. First it contains no line. But there also occur in questions like 'What is it like to have breasts? """" What is it like to have a penis? "" and ""What about your cunt?"", it is very flat. The recogniti"&amp;"on in yourself is as hard to find. Gretchen says example here that she hoped would shrink her breasts when she started to grow. The question now is: what is recognizable by the stories are about nothing?. You're reading, but have no idea where it goes. Al"&amp;"most every story leaves you unsatisfied. Was this it? What do I have to do with this? Questions regularly through your head ghosts. A single story is is worth it.The story of someone else's expectations or not. You expect a cheerful book with funny storie"&amp;"s about his twenties. You get meaningless anecdotes from a life of sex. Sometimes you get hit, but unfortunately this story negates it again. Unfortunately.")</f>
        <v>The story of someone else, Anneliese Mackintosh debut appears to be winner of several American prices. In April, the book was published by Atlas Contact. A book of 30 short stories about Gretchen, twenties you plug in your heart and in whom you recognize yourself. But is this so? Gretchen is a talented girl who loves tattoos and sex. Sometimes they maimed themselves. They regularly dives into bed with men or women, it does not matter to her. Often her sexual partners is not very good with her. Margaret's father is deceased and she still has difficulty with it. But above vreemd.Daarnaast Gretchen's Gretchen has many faces. This is clearly seen on the cover, which consists of blocks with pictures of the protagonist. In the center we see the 'normal' Gretchen and around the different sides that girl. The pictures are cheerful and inviting to read. This can be funny. At least, that impression je.Niets get the truth. The stories in which Gretchen about her father tells his beautiful but heavy. It is said that Gretchen has a cheerful outlook on life. The question is where? Really is not. The stories about dad hit a nerve. the lack of a father is shaped in a special way. These stories seem to book a bit depth to geven.Helaas is the depth offset by gross other stories. For example, the story of the little rituals. First it contains no line. But there also occur in questions like 'What is it like to have breasts? "" What is it like to have a penis? " and "What about your cunt?", it is very flat. The recognition in yourself is as hard to find. Gretchen says example here that she hoped would shrink her breasts when she started to grow. The question now is: what is recognizable by the stories are about nothing?. You're reading, but have no idea where it goes. Almost every story leaves you unsatisfied. Was this it? What do I have to do with this? Questions regularly through your head ghosts. A single story is is worth it.The story of someone else's expectations or not. You expect a cheerful book with funny stories about his twenties. You get meaningless anecdotes from a life of sex. Sometimes you get hit, but unfortunately this story negates it again. Unfortunately.</v>
      </c>
    </row>
    <row r="1797" ht="15.75" customHeight="1">
      <c r="A1797" s="1">
        <v>1795.0</v>
      </c>
      <c r="B1797" s="3">
        <v>0.0</v>
      </c>
      <c r="C1797" s="3">
        <v>0.0</v>
      </c>
      <c r="D1797" s="3">
        <v>0.0</v>
      </c>
      <c r="E1797" s="3" t="s">
        <v>1800</v>
      </c>
      <c r="F1797" s="3" t="str">
        <f>IFERROR(__xludf.DUMMYFUNCTION("GOOGLETRANSLATE(E1797,""nl"",""en"")"),"After the 50/50 murders, which I found a very good book, I had high expectations for the next book by Steve Mosby. For a writer, it is naturally difficult to match or even improve such a success, but I was convinced that with Mosby Nobody hears you did ma"&amp;"nage was.Vol optimism I started one you hear, but I found already fairly quickly that Mosby could not live up to my expectations. The story, which alone can account for a large dose of excitement, it largely lacks. Unfortunately, as a result, the book is "&amp;"nothing less than a ""normal"" book, where occasional tension is somewhat built up during the book voorkomt.Deze tension, the plot has taken a surprising turn, but on the whole it yet all just not. Despite this it is a nice book written smoothly wegleest."&amp;" But such a hit as the 50/50 killings is certainly not. And that's a shame.")</f>
        <v>After the 50/50 murders, which I found a very good book, I had high expectations for the next book by Steve Mosby. For a writer, it is naturally difficult to match or even improve such a success, but I was convinced that with Mosby Nobody hears you did manage was.Vol optimism I started one you hear, but I found already fairly quickly that Mosby could not live up to my expectations. The story, which alone can account for a large dose of excitement, it largely lacks. Unfortunately, as a result, the book is nothing less than a "normal" book, where occasional tension is somewhat built up during the book voorkomt.Deze tension, the plot has taken a surprising turn, but on the whole it yet all just not. Despite this it is a nice book written smoothly wegleest. But such a hit as the 50/50 killings is certainly not. And that's a shame.</v>
      </c>
    </row>
    <row r="1798" ht="15.75" customHeight="1">
      <c r="A1798" s="1">
        <v>1796.0</v>
      </c>
      <c r="B1798" s="3">
        <v>1.0</v>
      </c>
      <c r="C1798" s="3">
        <v>1.0</v>
      </c>
      <c r="D1798" s="3">
        <v>1.0</v>
      </c>
      <c r="E1798" s="3" t="s">
        <v>1801</v>
      </c>
      <c r="F1798" s="3" t="str">
        <f>IFERROR(__xludf.DUMMYFUNCTION("GOOGLETRANSLATE(E1798,""nl"",""en"")"),"To be quite honest I was a bit satisfied after three serials. I followed the story of Martin location or through Facebook but unlike the previous three parts I hit it once a day about. Not intentionally, but simply forgot. Now I ""Counter Current"" in one"&amp;" jerk could read I can only say one thing: sorry Martin! You had my full attention well deserved because this is just a wonderful feelgood as only Jackie Laren they can write. With fun and silly expressions especially with delightful characters and like t"&amp;"he previous three books in this series island with a lot of sense! For there she grabs me every time with it in that sense ... I feel the doubt, I feel hope, I feel the love, I feel the euphoria ... they all pass by and I live with it, I got it all in ..."&amp;". and that's ultimately what it read in for me to go ...")</f>
        <v>To be quite honest I was a bit satisfied after three serials. I followed the story of Martin location or through Facebook but unlike the previous three parts I hit it once a day about. Not intentionally, but simply forgot. Now I "Counter Current" in one jerk could read I can only say one thing: sorry Martin! You had my full attention well deserved because this is just a wonderful feelgood as only Jackie Laren they can write. With fun and silly expressions especially with delightful characters and like the previous three books in this series island with a lot of sense! For there she grabs me every time with it in that sense ... I feel the doubt, I feel hope, I feel the love, I feel the euphoria ... they all pass by and I live with it, I got it all in .... and that's ultimately what it read in for me to go ...</v>
      </c>
    </row>
    <row r="1799" ht="15.75" customHeight="1">
      <c r="A1799" s="1">
        <v>1797.0</v>
      </c>
      <c r="B1799" s="3">
        <v>0.0</v>
      </c>
      <c r="C1799" s="3">
        <v>0.0</v>
      </c>
      <c r="D1799" s="3">
        <v>0.0</v>
      </c>
      <c r="E1799" s="3" t="s">
        <v>1802</v>
      </c>
      <c r="F1799" s="3" t="str">
        <f>IFERROR(__xludf.DUMMYFUNCTION("GOOGLETRANSLATE(E1799,""nl"",""en"")"),"Upon seeing the cover and the title expected to go read you a mysterious book. A book about a secret something you are curious about. What can you possibly use in your own huwelijk.Het first chapter begins tasty, you're curious about what Jake has happene"&amp;"d and why, but then it becomes monotonous and often tedious. There is no momentum, sometimes it's boring. Regularly play with the idea to put the book away, to go read another book. Yet you do not because you're wondering if the story later decide what wi"&amp;"ll float and you are very curious about how it turns out, what is the secret of the pact.De building in itself is good, you will slowly toward the plot led. Occasionally there is even looking back to how it began or to a particular part of the story comes"&amp;" schooltijd.Helaas settled very impracticable. Such as signing anything without good read what you sign, the penalties if you do not respect the pact and extreme control. The story often contains too many lists, for example, an environment or a person who"&amp;" had not gehoeven.Het is unfortunate that the story but from one person is told and not both, so you really do not know what the other is thinking or just experiencing. If the story is also told from the other person was, then it probably is a better stor"&amp;"y geworden.Het end, despite a message, yet strange and feels unfinished. You feel that you're missing a piece. An epilogue with a look into the future had the narrative plot gemaakt.Toch was also surprisingly again, you expect a different turn would krijg"&amp;"en.Lees further https://surfingann.blogspot.nl/2017/07/ the marriage pact-michelle-richmond.html.")</f>
        <v>Upon seeing the cover and the title expected to go read you a mysterious book. A book about a secret something you are curious about. What can you possibly use in your own huwelijk.Het first chapter begins tasty, you're curious about what Jake has happened and why, but then it becomes monotonous and often tedious. There is no momentum, sometimes it's boring. Regularly play with the idea to put the book away, to go read another book. Yet you do not because you're wondering if the story later decide what will float and you are very curious about how it turns out, what is the secret of the pact.De building in itself is good, you will slowly toward the plot led. Occasionally there is even looking back to how it began or to a particular part of the story comes schooltijd.Helaas settled very impracticable. Such as signing anything without good read what you sign, the penalties if you do not respect the pact and extreme control. The story often contains too many lists, for example, an environment or a person who had not gehoeven.Het is unfortunate that the story but from one person is told and not both, so you really do not know what the other is thinking or just experiencing. If the story is also told from the other person was, then it probably is a better story geworden.Het end, despite a message, yet strange and feels unfinished. You feel that you're missing a piece. An epilogue with a look into the future had the narrative plot gemaakt.Toch was also surprisingly again, you expect a different turn would krijgen.Lees further https://surfingann.blogspot.nl/2017/07/ the marriage pact-michelle-richmond.html.</v>
      </c>
    </row>
    <row r="1800" ht="15.75" customHeight="1">
      <c r="A1800" s="1">
        <v>1798.0</v>
      </c>
      <c r="B1800" s="3">
        <v>1.0</v>
      </c>
      <c r="C1800" s="3">
        <v>1.0</v>
      </c>
      <c r="D1800" s="3">
        <v>1.0</v>
      </c>
      <c r="E1800" s="3" t="s">
        <v>1803</v>
      </c>
      <c r="F1800" s="3" t="str">
        <f>IFERROR(__xludf.DUMMYFUNCTION("GOOGLETRANSLATE(E1800,""nl"",""en"")"),"The vehaal horror begins like a murder of a man whose hands are cut off, as later an absurd murder, the killings be brought to a classroom in which Fabian Risk, a detective of some uitmaakten.Als quickly the killings linked them a boy who was bullied a lo"&amp;"t in class, especially by the two people killed werden.Het research is thrown upside down as well as those who were bullied, murdered is found, it is clear everyone from the class of yesteryear are not safe .A great thriller, which is mainly towards the e"&amp;"nd very exciting")</f>
        <v>The vehaal horror begins like a murder of a man whose hands are cut off, as later an absurd murder, the killings be brought to a classroom in which Fabian Risk, a detective of some uitmaakten.Als quickly the killings linked them a boy who was bullied a lot in class, especially by the two people killed werden.Het research is thrown upside down as well as those who were bullied, murdered is found, it is clear everyone from the class of yesteryear are not safe .A great thriller, which is mainly towards the end very exciting</v>
      </c>
    </row>
    <row r="1801" ht="15.75" customHeight="1">
      <c r="A1801" s="1">
        <v>1799.0</v>
      </c>
      <c r="B1801" s="3">
        <v>1.0</v>
      </c>
      <c r="C1801" s="3">
        <v>1.0</v>
      </c>
      <c r="D1801" s="3">
        <v>1.0</v>
      </c>
      <c r="E1801" s="3" t="s">
        <v>1804</v>
      </c>
      <c r="F1801" s="3" t="str">
        <f>IFERROR(__xludf.DUMMYFUNCTION("GOOGLETRANSLATE(E1801,""nl"",""en"")"),"I had given me to read this book because the current buzz topics attracted me. The consequences could have come from a viral video. All right, you were taken in by the story beginning: ""I have twelve guys sucked in Magaluf So far 23,096 people see me do."&amp;"."" gave to me that all that can make the story impression. The story is told from two perspectives; from Su, the main character in this story from her mother Ruth. This video is put online while Su with her sister Leah was on vacation. This has a major i"&amp;"mpact on her life and that of her family. Su does not want to return home and disappears. Meanwhile Ruth's, which is right, fight what they can do to go online this movie and try to find the culprits. Su is originally from Korea and has been adopted by Ru"&amp;"th and Bernard. This is also reflected in the story and makes you put more into the characters in the book can life.I was difficult path because I was very curious how the story would continue. On the one hand would do what Sue and the other which can rea"&amp;"ch her mother. In any case, it is clear that mother love is far go.I did not find thriller in tension, was especially impressive story because I realize that movies can have far reaching consequences that can not always affect you .. All the worse is what"&amp;" then gebeuren.Het story can you put so much thinking about the technology of today and the consequences this may have in society. Even though it is not a true story, it stuck well with me.")</f>
        <v>I had given me to read this book because the current buzz topics attracted me. The consequences could have come from a viral video. All right, you were taken in by the story beginning: "I have twelve guys sucked in Magaluf So far 23,096 people see me do.." gave to me that all that can make the story impression. The story is told from two perspectives; from Su, the main character in this story from her mother Ruth. This video is put online while Su with her sister Leah was on vacation. This has a major impact on her life and that of her family. Su does not want to return home and disappears. Meanwhile Ruth's, which is right, fight what they can do to go online this movie and try to find the culprits. Su is originally from Korea and has been adopted by Ruth and Bernard. This is also reflected in the story and makes you put more into the characters in the book can life.I was difficult path because I was very curious how the story would continue. On the one hand would do what Sue and the other which can reach her mother. In any case, it is clear that mother love is far go.I did not find thriller in tension, was especially impressive story because I realize that movies can have far reaching consequences that can not always affect you .. All the worse is what then gebeuren.Het story can you put so much thinking about the technology of today and the consequences this may have in society. Even though it is not a true story, it stuck well with me.</v>
      </c>
    </row>
    <row r="1802" ht="15.75" customHeight="1">
      <c r="A1802" s="1">
        <v>1800.0</v>
      </c>
      <c r="B1802" s="3">
        <v>1.0</v>
      </c>
      <c r="C1802" s="3">
        <v>1.0</v>
      </c>
      <c r="D1802" s="3">
        <v>1.0</v>
      </c>
      <c r="E1802" s="3" t="s">
        <v>1805</v>
      </c>
      <c r="F1802" s="3" t="str">
        <f>IFERROR(__xludf.DUMMYFUNCTION("GOOGLETRANSLATE(E1802,""nl"",""en"")"),"The book grabbed me soon! You read the story from several people, what the book gives more depth. I can well imagine Su's mother; if someone comes to your child, turn you into a tijger.Het story is written and therefore easy reads wonderfully fast way!")</f>
        <v>The book grabbed me soon! You read the story from several people, what the book gives more depth. I can well imagine Su's mother; if someone comes to your child, turn you into a tijger.Het story is written and therefore easy reads wonderfully fast way!</v>
      </c>
    </row>
    <row r="1803" ht="15.75" customHeight="1">
      <c r="A1803" s="1">
        <v>1801.0</v>
      </c>
      <c r="B1803" s="3">
        <v>1.0</v>
      </c>
      <c r="C1803" s="3">
        <v>1.0</v>
      </c>
      <c r="D1803" s="3">
        <v>1.0</v>
      </c>
      <c r="E1803" s="3" t="s">
        <v>1806</v>
      </c>
      <c r="F1803" s="3" t="str">
        <f>IFERROR(__xludf.DUMMYFUNCTION("GOOGLETRANSLATE(E1803,""nl"",""en"")"),"The adventures of Lydia, her brother, her lover and a few others in Stalin's Russia. A time which still resembles the current Russian time, I think. Who can you trust, poverty, prison camps, the ingredients that much in appearance. Lydia is a tough girl, "&amp;"afraid of nothing and goes with her brother looking at her father. A compelling story.")</f>
        <v>The adventures of Lydia, her brother, her lover and a few others in Stalin's Russia. A time which still resembles the current Russian time, I think. Who can you trust, poverty, prison camps, the ingredients that much in appearance. Lydia is a tough girl, afraid of nothing and goes with her brother looking at her father. A compelling story.</v>
      </c>
    </row>
    <row r="1804" ht="15.75" customHeight="1">
      <c r="A1804" s="1">
        <v>1802.0</v>
      </c>
      <c r="B1804" s="3">
        <v>0.0</v>
      </c>
      <c r="C1804" s="3">
        <v>0.0</v>
      </c>
      <c r="D1804" s="3">
        <v>0.0</v>
      </c>
      <c r="E1804" s="3" t="s">
        <v>1807</v>
      </c>
      <c r="F1804" s="3" t="str">
        <f>IFERROR(__xludf.DUMMYFUNCTION("GOOGLETRANSLATE(E1804,""nl"",""en"")"),"I first read a book by Lucinda Carrington namelijk'Negentig Days Genevieve. On the back I read desamenvatting and talked me into it. Once started hetboek, I got me doubts. You get sucked in there right in plaatsvan that you gradually does it bullseye. The"&amp;" wasniet pleasant to read, both the story and the lyrics stondenvol with misspellings. But all in all, I read it, Hetis not exciting than ""Fifty Shades of Gray,"" but she did weleen attempted.")</f>
        <v>I first read a book by Lucinda Carrington namelijk'Negentig Days Genevieve. On the back I read desamenvatting and talked me into it. Once started hetboek, I got me doubts. You get sucked in there right in plaatsvan that you gradually does it bullseye. The wasniet pleasant to read, both the story and the lyrics stondenvol with misspellings. But all in all, I read it, Hetis not exciting than "Fifty Shades of Gray," but she did weleen attempted.</v>
      </c>
    </row>
    <row r="1805" ht="15.75" customHeight="1">
      <c r="A1805" s="1">
        <v>1803.0</v>
      </c>
      <c r="B1805" s="3">
        <v>1.0</v>
      </c>
      <c r="C1805" s="3">
        <v>1.0</v>
      </c>
      <c r="D1805" s="3">
        <v>1.0</v>
      </c>
      <c r="E1805" s="3" t="s">
        <v>1808</v>
      </c>
      <c r="F1805" s="3" t="str">
        <f>IFERROR(__xludf.DUMMYFUNCTION("GOOGLETRANSLATE(E1805,""nl"",""en"")"),"Only when I was 17 years old, MSN became a regular part of my life. I have grown up without a smartphone in my pocket without facebook and twitter. And fortunately without cyberbullying. When I was home, I was safe and no one could make me something. And "&amp;"now I'm years older, I hope I'm able to much better cause and consequence of actions down to wegen.Het therefore very easy to say 'how can you do? How can you be so stupid and are naive? "" But this book is wonderfully succeeded me so drag along in the em"&amp;"otion of Coco that I understand. I understand why they did it, why they saw no harm in it, why it's such a fun and exciting idea seemed. And I also understand how they could not possibly overlook how big the impact would point.The result is a confrontatio"&amp;"nal book. We see the impact that all has to Coco, but also to all those around her. We feel the courage and despair they are experiencing. We experienced the hopelessness. But I felt particularly Coco's shame, because they asked the same question himself:"&amp;" Why did I do it? How could I be so stupid? How could I be so naive? And the consequences that will meedraagt.Ik hope that many high school students read this book. Not because I do not gun them to make their own mistakes, but because some errors simply g"&amp;"reater consequences than others.")</f>
        <v>Only when I was 17 years old, MSN became a regular part of my life. I have grown up without a smartphone in my pocket without facebook and twitter. And fortunately without cyberbullying. When I was home, I was safe and no one could make me something. And now I'm years older, I hope I'm able to much better cause and consequence of actions down to wegen.Het therefore very easy to say 'how can you do? How can you be so stupid and are naive? " But this book is wonderfully succeeded me so drag along in the emotion of Coco that I understand. I understand why they did it, why they saw no harm in it, why it's such a fun and exciting idea seemed. And I also understand how they could not possibly overlook how big the impact would point.The result is a confrontational book. We see the impact that all has to Coco, but also to all those around her. We feel the courage and despair they are experiencing. We experienced the hopelessness. But I felt particularly Coco's shame, because they asked the same question himself: Why did I do it? How could I be so stupid? How could I be so naive? And the consequences that will meedraagt.Ik hope that many high school students read this book. Not because I do not gun them to make their own mistakes, but because some errors simply greater consequences than others.</v>
      </c>
    </row>
    <row r="1806" ht="15.75" customHeight="1">
      <c r="A1806" s="1">
        <v>1804.0</v>
      </c>
      <c r="B1806" s="3">
        <v>1.0</v>
      </c>
      <c r="C1806" s="3">
        <v>1.0</v>
      </c>
      <c r="D1806" s="3">
        <v>1.0</v>
      </c>
      <c r="E1806" s="3" t="s">
        <v>1809</v>
      </c>
      <c r="F1806" s="3" t="str">
        <f>IFERROR(__xludf.DUMMYFUNCTION("GOOGLETRANSLATE(E1806,""nl"",""en"")"),"I have the book read pretty much in one go. After the prologue you want to read. It starts intriguing and then a corner of the veil is lifted each time and you think you know who the culprit. Yet you will always put a little on the wrong track. The descri"&amp;"ptions in the book are very detailed. Sheriff Nick Morrelli who has little experience need to hunt for a killer of a little boy. The assassination resembles three murders had been committed an executed serial killer. Therefore, enlisted the help of FBI Ag"&amp;"ent Maggie O'Dell. Pretty soon they will begin to doubt whether it is a copycat of the previous murders would not have been committed by the same perpetrator. Then the sister of Nick who is a journalist and hopes this matter to break what is not always go"&amp;"es down well. And while they all work on the case, the murderer simply by missing and more boys. An exciting story with a romantic touch. The book ends with a cliffhanger that will make the next part should read it, at least ... if you want to know how to"&amp;" proceed expires. For me an absolute must.")</f>
        <v>I have the book read pretty much in one go. After the prologue you want to read. It starts intriguing and then a corner of the veil is lifted each time and you think you know who the culprit. Yet you will always put a little on the wrong track. The descriptions in the book are very detailed. Sheriff Nick Morrelli who has little experience need to hunt for a killer of a little boy. The assassination resembles three murders had been committed an executed serial killer. Therefore, enlisted the help of FBI Agent Maggie O'Dell. Pretty soon they will begin to doubt whether it is a copycat of the previous murders would not have been committed by the same perpetrator. Then the sister of Nick who is a journalist and hopes this matter to break what is not always goes down well. And while they all work on the case, the murderer simply by missing and more boys. An exciting story with a romantic touch. The book ends with a cliffhanger that will make the next part should read it, at least ... if you want to know how to proceed expires. For me an absolute must.</v>
      </c>
    </row>
    <row r="1807" ht="15.75" customHeight="1">
      <c r="A1807" s="1">
        <v>1805.0</v>
      </c>
      <c r="B1807" s="3">
        <v>1.0</v>
      </c>
      <c r="C1807" s="3">
        <v>1.0</v>
      </c>
      <c r="D1807" s="3">
        <v>1.0</v>
      </c>
      <c r="E1807" s="3" t="s">
        <v>1810</v>
      </c>
      <c r="F1807" s="3" t="str">
        <f>IFERROR(__xludf.DUMMYFUNCTION("GOOGLETRANSLATE(E1807,""nl"",""en"")"),"Denmark is one of the happiest countries in the world and according to author Meik Wiking this is all due to the Danish hygge. A word that is difficult to translate, but the book is compared with the Dutch word fun. Yet hygge is in even more comfort, warm"&amp;"th and togetherness. Small enjoy. Think of a cold night, where you sit by the fire with friends, have a good conversation by candlelight and enjoy a delicious homemade stoofschotel.Meik Wiking of the Happiness Research Institute in Copenhagen shares in th"&amp;"e book Hygge - Danish art life - the secret of the Danes. Hygge is a lifestyle that makes you happy. If you do this all attractive to the ears than the book Hygge is certainly an appropriate inspiration. Meik Wiking shares how the Danes hygge shape what t"&amp;"hey do to create hygge. The author attempts through various themes to make clear what hygge really means, so it goes on light, friendship, food and drink, clothing, home furnishings, hygge activities, hygge tour of Copenhagen and summer hygge. At the end "&amp;"of the book is the author of the five aspects of hygge (taste, smell, sound, feel and see) and hygge and geluk.Licht example, an important part of hygge. Atmospheric lighting, such as candles create a cozy atmosphere, so the atmosphere is promoted. The Da"&amp;"nes also burn candles most per capita. Besides light is also important food and drink. The Danes cook a lot with each other, this joint on food during a long dinner that ends in good conversations, or an evening with games spelen.Auteur Meik Wiking is a s"&amp;"cientist, but he has his book Hygge written in an accessible writing style, making this book for everyone is easy to read and understandable is.Het Hygge book is designed attractively. The book contains beautiful illustrations and photographs that radiate"&amp;" the hygge atmosphere. A wonderful book and to get inspired to hygge also adjust your life to be, because the author also tips to create hygge alongside a description of the hygge the Danes in your own life. And who would not want that, a pleasant and hap"&amp;"py life? Especially in this time of autumn and winter, this book is a wonderful source of inspiration to make it cozy indoors and enjoy the quaintness and coziness.")</f>
        <v>Denmark is one of the happiest countries in the world and according to author Meik Wiking this is all due to the Danish hygge. A word that is difficult to translate, but the book is compared with the Dutch word fun. Yet hygge is in even more comfort, warmth and togetherness. Small enjoy. Think of a cold night, where you sit by the fire with friends, have a good conversation by candlelight and enjoy a delicious homemade stoofschotel.Meik Wiking of the Happiness Research Institute in Copenhagen shares in the book Hygge - Danish art life - the secret of the Danes. Hygge is a lifestyle that makes you happy. If you do this all attractive to the ears than the book Hygge is certainly an appropriate inspiration. Meik Wiking shares how the Danes hygge shape what they do to create hygge. The author attempts through various themes to make clear what hygge really means, so it goes on light, friendship, food and drink, clothing, home furnishings, hygge activities, hygge tour of Copenhagen and summer hygge. At the end of the book is the author of the five aspects of hygge (taste, smell, sound, feel and see) and hygge and geluk.Licht example, an important part of hygge. Atmospheric lighting, such as candles create a cozy atmosphere, so the atmosphere is promoted. The Danes also burn candles most per capita. Besides light is also important food and drink. The Danes cook a lot with each other, this joint on food during a long dinner that ends in good conversations, or an evening with games spelen.Auteur Meik Wiking is a scientist, but he has his book Hygge written in an accessible writing style, making this book for everyone is easy to read and understandable is.Het Hygge book is designed attractively. The book contains beautiful illustrations and photographs that radiate the hygge atmosphere. A wonderful book and to get inspired to hygge also adjust your life to be, because the author also tips to create hygge alongside a description of the hygge the Danes in your own life. And who would not want that, a pleasant and happy life? Especially in this time of autumn and winter, this book is a wonderful source of inspiration to make it cozy indoors and enjoy the quaintness and coziness.</v>
      </c>
    </row>
    <row r="1808" ht="15.75" customHeight="1">
      <c r="A1808" s="1">
        <v>1806.0</v>
      </c>
      <c r="B1808" s="3">
        <v>0.0</v>
      </c>
      <c r="C1808" s="3">
        <v>0.0</v>
      </c>
      <c r="D1808" s="3">
        <v>0.0</v>
      </c>
      <c r="E1808" s="3" t="s">
        <v>1811</v>
      </c>
      <c r="F1808" s="3" t="str">
        <f>IFERROR(__xludf.DUMMYFUNCTION("GOOGLETRANSLATE(E1808,""nl"",""en"")"),"Dir was not quite my book. The descriptions were too long (conductor) making the book nonwhite hold my interest. I stopped on page 208.")</f>
        <v>Dir was not quite my book. The descriptions were too long (conductor) making the book nonwhite hold my interest. I stopped on page 208.</v>
      </c>
    </row>
    <row r="1809" ht="15.75" customHeight="1">
      <c r="A1809" s="1">
        <v>1807.0</v>
      </c>
      <c r="B1809" s="3">
        <v>0.0</v>
      </c>
      <c r="C1809" s="3">
        <v>0.0</v>
      </c>
      <c r="D1809" s="3">
        <v>0.0</v>
      </c>
      <c r="E1809" s="3" t="s">
        <v>1812</v>
      </c>
      <c r="F1809" s="3" t="str">
        <f>IFERROR(__xludf.DUMMYFUNCTION("GOOGLETRANSLATE(E1809,""nl"",""en"")"),"Boring and not to come ..... so this is a real miskoop.Jammer !!")</f>
        <v>Boring and not to come ..... so this is a real miskoop.Jammer !!</v>
      </c>
    </row>
    <row r="1810" ht="15.75" customHeight="1">
      <c r="A1810" s="1">
        <v>1808.0</v>
      </c>
      <c r="B1810" s="3">
        <v>1.0</v>
      </c>
      <c r="C1810" s="3">
        <v>1.0</v>
      </c>
      <c r="D1810" s="3">
        <v>1.0</v>
      </c>
      <c r="E1810" s="3" t="s">
        <v>1813</v>
      </c>
      <c r="F1810" s="3" t="str">
        <f>IFERROR(__xludf.DUMMYFUNCTION("GOOGLETRANSLATE(E1810,""nl"",""en"")"),"Summary story three friends, a house (and a handyman) about Noor who has been offered a job at the Van Gogh Museum and this trades in Maastricht to Amsterdam. Her familiar life in Maastricht and her parents and boyfriend leave them behind. They are not ha"&amp;"ppy that Noor to Amsterdam Amsterdam gaat.In she is sharing an apartment with Joost, she knows him from her studies and works at the Rijksmuseum, and Kiki with her sister. Kiki is totally different, is wild and does what she wants and has to be deliberate"&amp;"ly chosen single. Her work for the artist Jeff Koons in New York brought her to Amsterdam to a rather high-profile exhibition further attention to brengen.Zij go with the three in an apartment on the Herengracht live where there needs to a few things to h"&amp;"appen. They talk to each other off not talking about work and continue to share everything with each other. Noor gets trouble here because they are going through a serious scandal in her work. This she can not share her work and because of that arrangemen"&amp;"t is not driven by its huisgenoten.Noor wants her job at the museum a great success. As a result she becomes increasingly alienated from her friend and her parents do not bring her herein begrijpen.Het scandal in an increasingly difficult situation they m"&amp;"aken.BeoordelingIk still a thing lasts chose this book because the story fascinated me. Except that I had read a story like never before, I found it interesting to read a story that happens in the art world and also in Amsterdam, one of my favorite cities"&amp;"! Earlier books I read Astrid Harrewijn had read wonderful way and I was also wondering if they again would have done with this story. The book cover attracted me very much. Speaking very clearly because I swipe that the story takes place in Amsterdam and"&amp;" I saw a link to the Museumplein tram to the museum where Noor werkt..Na reading this book tram reveals a very different role in the story to play. I could book difficult to put away. This was because the story wegleest delicious and because I was curious"&amp;" how the story would continue. Astrid Harrewijn describes the art world and experience in a very nice museum. I'm intrigued by the experience of how to Norwegian art looks like she wears in the museum. As a result I became eager to go to the Van Gogh Muse"&amp;"um (and other art museums) and look around here. Even now I think I often here again how beautiful it is like art this can make you loose from the book for a while. While reading I found reading it occasionally frustrating to the Norwegian dealt with her "&amp;"relationship. However, it does fit well with the story and the developments therein. I relate it more to the reality that I hope someone like Noor longer assert herself in her relatie.Ik was very sorry that the book was nearing the end. Not because I want"&amp;"ed to see a different ending. That fit just right with the expectations I had when reading. I went me totally empathize Noor and the tension that brought the story itself made sure I got some hope in how the story would develop and end.")</f>
        <v>Summary story three friends, a house (and a handyman) about Noor who has been offered a job at the Van Gogh Museum and this trades in Maastricht to Amsterdam. Her familiar life in Maastricht and her parents and boyfriend leave them behind. They are not happy that Noor to Amsterdam Amsterdam gaat.In she is sharing an apartment with Joost, she knows him from her studies and works at the Rijksmuseum, and Kiki with her sister. Kiki is totally different, is wild and does what she wants and has to be deliberately chosen single. Her work for the artist Jeff Koons in New York brought her to Amsterdam to a rather high-profile exhibition further attention to brengen.Zij go with the three in an apartment on the Herengracht live where there needs to a few things to happen. They talk to each other off not talking about work and continue to share everything with each other. Noor gets trouble here because they are going through a serious scandal in her work. This she can not share her work and because of that arrangement is not driven by its huisgenoten.Noor wants her job at the museum a great success. As a result she becomes increasingly alienated from her friend and her parents do not bring her herein begrijpen.Het scandal in an increasingly difficult situation they maken.BeoordelingIk still a thing lasts chose this book because the story fascinated me. Except that I had read a story like never before, I found it interesting to read a story that happens in the art world and also in Amsterdam, one of my favorite cities! Earlier books I read Astrid Harrewijn had read wonderful way and I was also wondering if they again would have done with this story. The book cover attracted me very much. Speaking very clearly because I swipe that the story takes place in Amsterdam and I saw a link to the Museumplein tram to the museum where Noor werkt..Na reading this book tram reveals a very different role in the story to play. I could book difficult to put away. This was because the story wegleest delicious and because I was curious how the story would continue. Astrid Harrewijn describes the art world and experience in a very nice museum. I'm intrigued by the experience of how to Norwegian art looks like she wears in the museum. As a result I became eager to go to the Van Gogh Museum (and other art museums) and look around here. Even now I think I often here again how beautiful it is like art this can make you loose from the book for a while. While reading I found reading it occasionally frustrating to the Norwegian dealt with her relationship. However, it does fit well with the story and the developments therein. I relate it more to the reality that I hope someone like Noor longer assert herself in her relatie.Ik was very sorry that the book was nearing the end. Not because I wanted to see a different ending. That fit just right with the expectations I had when reading. I went me totally empathize Noor and the tension that brought the story itself made sure I got some hope in how the story would develop and end.</v>
      </c>
    </row>
    <row r="1811" ht="15.75" customHeight="1">
      <c r="A1811" s="1">
        <v>1809.0</v>
      </c>
      <c r="B1811" s="3">
        <v>0.0</v>
      </c>
      <c r="C1811" s="3">
        <v>0.0</v>
      </c>
      <c r="D1811" s="3">
        <v>0.0</v>
      </c>
      <c r="E1811" s="3" t="s">
        <v>1814</v>
      </c>
      <c r="F1811" s="3" t="str">
        <f>IFERROR(__xludf.DUMMYFUNCTION("GOOGLETRANSLATE(E1811,""nl"",""en"")"),"In the Netherlands, often complained about the actions of the police, but some investigators, in London bins is really laughable. Inspector Torne is a worrier, he loathes his job and is considering starting a shop. Of its employees is one addicted to coca"&amp;"ine, the other marital problems. This illustrious trio must oplossen.Halverwege the book you know some gruesome murders as attentive reader who is the culprit, but Torne not see it. Fortunately, otherwise it would have been a thin book. Meanwhile, the ins"&amp;"pector adds one blunder to another and that takes a lot of innocent lives. He was right, it is very difficult there, with. He carries a murderer in his car in the back seat. This obviously gives him a blow on the head and takes off. You wonder how many fa"&amp;"tal errors a policeman there with impunity may maken.Billington can easily write, though I personally love not that fast scènewisselingen.Het idea behind the story itself is nice, but the investigator must the reader in a thriller outsmart, and not vice v"&amp;"ersa.")</f>
        <v>In the Netherlands, often complained about the actions of the police, but some investigators, in London bins is really laughable. Inspector Torne is a worrier, he loathes his job and is considering starting a shop. Of its employees is one addicted to cocaine, the other marital problems. This illustrious trio must oplossen.Halverwege the book you know some gruesome murders as attentive reader who is the culprit, but Torne not see it. Fortunately, otherwise it would have been a thin book. Meanwhile, the inspector adds one blunder to another and that takes a lot of innocent lives. He was right, it is very difficult there, with. He carries a murderer in his car in the back seat. This obviously gives him a blow on the head and takes off. You wonder how many fatal errors a policeman there with impunity may maken.Billington can easily write, though I personally love not that fast scènewisselingen.Het idea behind the story itself is nice, but the investigator must the reader in a thriller outsmart, and not vice versa.</v>
      </c>
    </row>
    <row r="1812" ht="15.75" customHeight="1">
      <c r="A1812" s="1">
        <v>1810.0</v>
      </c>
      <c r="B1812" s="3">
        <v>0.0</v>
      </c>
      <c r="C1812" s="3">
        <v>0.0</v>
      </c>
      <c r="D1812" s="3">
        <v>1.0</v>
      </c>
      <c r="E1812" s="3" t="s">
        <v>1815</v>
      </c>
      <c r="F1812" s="3" t="str">
        <f>IFERROR(__xludf.DUMMYFUNCTION("GOOGLETRANSLATE(E1812,""nl"",""en"")"),"After a bad night of drink Lily wakes up next to Eindhoven's local pop star Mika. She hates the popular band, whose members think they can get anything but. Mika her but do not let them get to know him better and alone, he might not seem as terrible as Li"&amp;"ly thought. He might even be faced with similar problems as themselves. And he? What does he think of her? ""Chaos &amp; Structure 'was a good kind of entertainment at the campsite on the edge of the Grand Canyon. Mika and Lily take the reader along in a back"&amp;"-and-forth wiggling between hate and love. In order to become confused. Back and forth, up and down. Mika and Lily do not know what they want, which is made unwise and is discussed in the book. At one point crave the reader to some stability, but this is "&amp;"far too zoeken.Hoewel Lily and Mika are very original in making choices - really, they are kissing and two minutes later, Lily runs mad house from Mika - happens much more. Chapter one is interesting because here Lily wakes up next to Mika and is nothing "&amp;"to remember. However, next we just hobbled from love to hate. A strong plot is not there, because what life is concerned, the pair slightly to the muddle. And while they do have hobbies which they hatch. Yet the reader with a mild impression achtergelaten"&amp;".Volg this link to read the rest of the review: https://qreativeminds.weebly.com/recensies/recensie-chaos-structure-marielle-brouwer")</f>
        <v>After a bad night of drink Lily wakes up next to Eindhoven's local pop star Mika. She hates the popular band, whose members think they can get anything but. Mika her but do not let them get to know him better and alone, he might not seem as terrible as Lily thought. He might even be faced with similar problems as themselves. And he? What does he think of her? "Chaos &amp; Structure 'was a good kind of entertainment at the campsite on the edge of the Grand Canyon. Mika and Lily take the reader along in a back-and-forth wiggling between hate and love. In order to become confused. Back and forth, up and down. Mika and Lily do not know what they want, which is made unwise and is discussed in the book. At one point crave the reader to some stability, but this is far too zoeken.Hoewel Lily and Mika are very original in making choices - really, they are kissing and two minutes later, Lily runs mad house from Mika - happens much more. Chapter one is interesting because here Lily wakes up next to Mika and is nothing to remember. However, next we just hobbled from love to hate. A strong plot is not there, because what life is concerned, the pair slightly to the muddle. And while they do have hobbies which they hatch. Yet the reader with a mild impression achtergelaten.Volg this link to read the rest of the review: https://qreativeminds.weebly.com/recensies/recensie-chaos-structure-marielle-brouwer</v>
      </c>
    </row>
    <row r="1813" ht="15.75" customHeight="1">
      <c r="A1813" s="1">
        <v>1811.0</v>
      </c>
      <c r="B1813" s="3">
        <v>0.0</v>
      </c>
      <c r="C1813" s="3">
        <v>0.0</v>
      </c>
      <c r="D1813" s="3">
        <v>0.0</v>
      </c>
      <c r="E1813" s="3" t="s">
        <v>1816</v>
      </c>
      <c r="F1813" s="3" t="str">
        <f>IFERROR(__xludf.DUMMYFUNCTION("GOOGLETRANSLATE(E1813,""nl"",""en"")"),"It often happens that after a great book, the second part tegenvalt.Helaas is no different in this case. After hugely enjoyed at the Rosie Project I did now know this part also lezen.We key players and have them in our hearts closed.The book starts well, "&amp;"realistically, but soon goes wrong: Because Rosie becomes engrossed Don filming in a New York park to knowledge about young children to do. From that moment I think the book is no longer realistic and american overdreven.Geen man goes to put anything and "&amp;"everything in the scene to protect his wife, you do not live in an expensive apartment where it always smells of beer, free, to anyone to helpen.Hoewel very nice pieces in the book down I found this tegenvaller.Voor me definitely not supplementing part 1."&amp;"Jammer !!")</f>
        <v>It often happens that after a great book, the second part tegenvalt.Helaas is no different in this case. After hugely enjoyed at the Rosie Project I did now know this part also lezen.We key players and have them in our hearts closed.The book starts well, realistically, but soon goes wrong: Because Rosie becomes engrossed Don filming in a New York park to knowledge about young children to do. From that moment I think the book is no longer realistic and american overdreven.Geen man goes to put anything and everything in the scene to protect his wife, you do not live in an expensive apartment where it always smells of beer, free, to anyone to helpen.Hoewel very nice pieces in the book down I found this tegenvaller.Voor me definitely not supplementing part 1.Jammer !!</v>
      </c>
    </row>
    <row r="1814" ht="15.75" customHeight="1">
      <c r="A1814" s="1">
        <v>1812.0</v>
      </c>
      <c r="B1814" s="3">
        <v>0.0</v>
      </c>
      <c r="C1814" s="3">
        <v>0.0</v>
      </c>
      <c r="D1814" s="3">
        <v>0.0</v>
      </c>
      <c r="E1814" s="3" t="s">
        <v>1817</v>
      </c>
      <c r="F1814" s="3" t="str">
        <f>IFERROR(__xludf.DUMMYFUNCTION("GOOGLETRANSLATE(E1814,""nl"",""en"")"),"When Lore was eleven years old, standing overnight suddenly her house on fire. She is looking for her mother from the flames, but does not find her. The last thing she remembers from that night is that someone will pick her up and out. Although she thinks"&amp;" this is her mother, it turns out that her mother survived the fire not heeft.Vijftien years later Lore returns to the coastal town where she grew up. Her grandmother has just deceased, and because she was a famous painter, the local art association has s"&amp;"cheduled an event around here. Lore is of course invited. Coming to the town to Lore has bad memories up and she begins this adventure also with many doubts and mistrust. Yet she befriends her neighbor Gitte and the relationship with her old neighbor Patr"&amp;"ick blooms slowly. But the longer she's back, the more they will think about that night and how noticeable it is for her that does not fit all together. When, therefore, strange things happen, lore goes along with Patrick on research to find out what is i"&amp;"s.Tijdens exactly happened to her mother's prologue you get sucked into the story, you immediately want to know how it goes. Authoress Lizi Mulder, however, allows you to wait and at first introduces several other characters. Then also Lore's story trigge"&amp;"red only slowly. This creates curiosity, because the reader want to know obviously what exactly happened. This tension is like the main selling point of this book - as the opening chapter did not exist, many readers would have already given up before they"&amp;" even its center reaches hadden.Dit is primarily due to the fact that there is actually very little happens. Only after almost one hundred pages will finally hit the case. The pages before Mulder mainly devoted to characters and story lines that are compl"&amp;"etely unnecessary. What also bothers in this novel, the writing style. The story contains many illogical sentence structures which have to be unpleasant to use, so the book is only bearable if it is a quick read and is paid so little attention by the read"&amp;"er of schrijven.Qua plot and idea how Lize Mulder best one nice book set, but unfortunately, the implementation much to be desired. Maybe had some editors have to address this novel, occasionally need to delete a chapter and what to rewrite sentences. Per"&amp;"haps it has become a nice novel.")</f>
        <v>When Lore was eleven years old, standing overnight suddenly her house on fire. She is looking for her mother from the flames, but does not find her. The last thing she remembers from that night is that someone will pick her up and out. Although she thinks this is her mother, it turns out that her mother survived the fire not heeft.Vijftien years later Lore returns to the coastal town where she grew up. Her grandmother has just deceased, and because she was a famous painter, the local art association has scheduled an event around here. Lore is of course invited. Coming to the town to Lore has bad memories up and she begins this adventure also with many doubts and mistrust. Yet she befriends her neighbor Gitte and the relationship with her old neighbor Patrick blooms slowly. But the longer she's back, the more they will think about that night and how noticeable it is for her that does not fit all together. When, therefore, strange things happen, lore goes along with Patrick on research to find out what is is.Tijdens exactly happened to her mother's prologue you get sucked into the story, you immediately want to know how it goes. Authoress Lizi Mulder, however, allows you to wait and at first introduces several other characters. Then also Lore's story triggered only slowly. This creates curiosity, because the reader want to know obviously what exactly happened. This tension is like the main selling point of this book - as the opening chapter did not exist, many readers would have already given up before they even its center reaches hadden.Dit is primarily due to the fact that there is actually very little happens. Only after almost one hundred pages will finally hit the case. The pages before Mulder mainly devoted to characters and story lines that are completely unnecessary. What also bothers in this novel, the writing style. The story contains many illogical sentence structures which have to be unpleasant to use, so the book is only bearable if it is a quick read and is paid so little attention by the reader of schrijven.Qua plot and idea how Lize Mulder best one nice book set, but unfortunately, the implementation much to be desired. Maybe had some editors have to address this novel, occasionally need to delete a chapter and what to rewrite sentences. Perhaps it has become a nice novel.</v>
      </c>
    </row>
    <row r="1815" ht="15.75" customHeight="1">
      <c r="A1815" s="1">
        <v>1813.0</v>
      </c>
      <c r="B1815" s="3">
        <v>0.0</v>
      </c>
      <c r="C1815" s="3">
        <v>0.0</v>
      </c>
      <c r="D1815" s="3">
        <v>0.0</v>
      </c>
      <c r="E1815" s="3" t="s">
        <v>1818</v>
      </c>
      <c r="F1815" s="3" t="str">
        <f>IFERROR(__xludf.DUMMYFUNCTION("GOOGLETRANSLATE(E1815,""nl"",""en"")"),"The book starts out promising and reads like a train. It's some people, anything you think dan.Maar at one point I had had it with all this killing and dying for an original ending. Unfortunately it was a bit disappointing. At times I have had the idea of"&amp;" ​​a road movie by Quentin Tarantino to find. For me a bit too much murder to it to like.")</f>
        <v>The book starts out promising and reads like a train. It's some people, anything you think dan.Maar at one point I had had it with all this killing and dying for an original ending. Unfortunately it was a bit disappointing. At times I have had the idea of ​​a road movie by Quentin Tarantino to find. For me a bit too much murder to it to like.</v>
      </c>
    </row>
    <row r="1816" ht="15.75" customHeight="1">
      <c r="A1816" s="1">
        <v>1814.0</v>
      </c>
      <c r="B1816" s="3">
        <v>0.0</v>
      </c>
      <c r="C1816" s="3">
        <v>0.0</v>
      </c>
      <c r="D1816" s="3">
        <v>0.0</v>
      </c>
      <c r="E1816" s="3" t="s">
        <v>1819</v>
      </c>
      <c r="F1816" s="3" t="str">
        <f>IFERROR(__xludf.DUMMYFUNCTION("GOOGLETRANSLATE(E1816,""nl"",""en"")"),"How a young boy comes into possession of a secret that the scientific establishment of the Roman Catholic Church in the sixteenth century does shake at its foundations. The book is labeled as a thriller. The plot is weak and the author has placed great em"&amp;"phasis on the historical context in which the story takes place. To the extent that it is sometimes disturbing.")</f>
        <v>How a young boy comes into possession of a secret that the scientific establishment of the Roman Catholic Church in the sixteenth century does shake at its foundations. The book is labeled as a thriller. The plot is weak and the author has placed great emphasis on the historical context in which the story takes place. To the extent that it is sometimes disturbing.</v>
      </c>
    </row>
    <row r="1817" ht="15.75" customHeight="1">
      <c r="A1817" s="1">
        <v>1815.0</v>
      </c>
      <c r="B1817" s="3">
        <v>0.0</v>
      </c>
      <c r="C1817" s="3">
        <v>0.0</v>
      </c>
      <c r="D1817" s="3">
        <v>0.0</v>
      </c>
      <c r="E1817" s="3" t="s">
        <v>1820</v>
      </c>
      <c r="F1817" s="3" t="str">
        <f>IFERROR(__xludf.DUMMYFUNCTION("GOOGLETRANSLATE(E1817,""nl"",""en"")"),"The idea behind this story is very touching and good to imagine. In that respect Nele Neuhaus has delivered a good performance. The title 'Deep Wounds' also touches precisely the core of the story, though you'll still leave it behind. However, the overall"&amp;" story was for me too complicated. Many complicated Polish names are being used, and in my opinion there are too many key players so I do not see through the trees the forest at any given time. The finale had earned a little more charm. There were a lot o"&amp;"f coincidences in. All in all I was not really broken this book unfortunately. Perhaps my expectations were too high after Snow White must die. Hence only two stars for 'Deep Wounds' Nele Neuhaus what I betreft.Plot 2 star power: 2 stars reading: 2 star w"&amp;"riting style: 2 stars originality: 3 stars Psychology: 3 stars")</f>
        <v>The idea behind this story is very touching and good to imagine. In that respect Nele Neuhaus has delivered a good performance. The title 'Deep Wounds' also touches precisely the core of the story, though you'll still leave it behind. However, the overall story was for me too complicated. Many complicated Polish names are being used, and in my opinion there are too many key players so I do not see through the trees the forest at any given time. The finale had earned a little more charm. There were a lot of coincidences in. All in all I was not really broken this book unfortunately. Perhaps my expectations were too high after Snow White must die. Hence only two stars for 'Deep Wounds' Nele Neuhaus what I betreft.Plot 2 star power: 2 stars reading: 2 star writing style: 2 stars originality: 3 stars Psychology: 3 stars</v>
      </c>
    </row>
    <row r="1818" ht="15.75" customHeight="1">
      <c r="A1818" s="1">
        <v>1816.0</v>
      </c>
      <c r="B1818" s="3">
        <v>0.0</v>
      </c>
      <c r="C1818" s="3">
        <v>0.0</v>
      </c>
      <c r="D1818" s="3">
        <v>0.0</v>
      </c>
      <c r="E1818" s="3" t="s">
        <v>1821</v>
      </c>
      <c r="F1818" s="3" t="str">
        <f>IFERROR(__xludf.DUMMYFUNCTION("GOOGLETRANSLATE(E1818,""nl"",""en"")"),"The story of two princesses is about two girls and Amarillis Velaris who live in the forest with their Arria nurse in a small house. Mama Arria as they call her, the two girls told during the long winter evenings over again the story of the two princesses"&amp;". All goes well until the girls are 15 and 16 years and the soldiers of the evil (ie bloody king) come. Arria is slain and beat the two girls on the run. During their flight they discover who they really are and regularly during fighting in the narrow, wh"&amp;"ich forces to be helpful and they often get good help from other people with similar forces. It is not a thick book with 160 pages, only unfortunately full of grammatical mistakes and only from a third of the story knew the fascinate me, but for a short t"&amp;"ime and trouble it took me out to lezen.Het story has a simple simple notation, for a fantasy novel for adults the story talks about two princesses me absolutely not. It seems at first more like a fairy tale about two girls and Amaryllis Velaris who live "&amp;"in the forest with their caregiver Arria in a cottage. There is nothing wrong with it, only it's more the way it is geschreven.Het is a shame because the story best potential, maybe the following sections are better written and edited. But for me I do not"&amp;" have Bjorn Peeters read. I would also place more in Young Adult story. Budding love, violence, caring for another sister and love abound.")</f>
        <v>The story of two princesses is about two girls and Amarillis Velaris who live in the forest with their Arria nurse in a small house. Mama Arria as they call her, the two girls told during the long winter evenings over again the story of the two princesses. All goes well until the girls are 15 and 16 years and the soldiers of the evil (ie bloody king) come. Arria is slain and beat the two girls on the run. During their flight they discover who they really are and regularly during fighting in the narrow, which forces to be helpful and they often get good help from other people with similar forces. It is not a thick book with 160 pages, only unfortunately full of grammatical mistakes and only from a third of the story knew the fascinate me, but for a short time and trouble it took me out to lezen.Het story has a simple simple notation, for a fantasy novel for adults the story talks about two princesses me absolutely not. It seems at first more like a fairy tale about two girls and Amaryllis Velaris who live in the forest with their caregiver Arria in a cottage. There is nothing wrong with it, only it's more the way it is geschreven.Het is a shame because the story best potential, maybe the following sections are better written and edited. But for me I do not have Bjorn Peeters read. I would also place more in Young Adult story. Budding love, violence, caring for another sister and love abound.</v>
      </c>
    </row>
    <row r="1819" ht="15.75" customHeight="1">
      <c r="A1819" s="1">
        <v>1817.0</v>
      </c>
      <c r="B1819" s="3">
        <v>1.0</v>
      </c>
      <c r="C1819" s="3">
        <v>1.0</v>
      </c>
      <c r="D1819" s="3">
        <v>1.0</v>
      </c>
      <c r="E1819" s="3" t="s">
        <v>1822</v>
      </c>
      <c r="F1819" s="3" t="str">
        <f>IFERROR(__xludf.DUMMYFUNCTION("GOOGLETRANSLATE(E1819,""nl"",""en"")"),"Chelsea Cain (1972) lives with her family in Portland. She spent her childhood in a hippie commune. She adores British police series, mostly because of the nice accent of the actors. Cain has written several novels, but these were unsuccessful. She was in"&amp;"spired by Heartbreak an interview on ""Deep River Killer"" from the years 80.In Heartbreak we meet Inspector Archie Sheridan, and the deranged and sadistic serial killer Gretchen Lowell. Archie has made his life's mission to get Gretchen locked. Eventuall"&amp;"y he succeeded, but the cost has been locked up for 10 days he almost his leven.Archie undergo at Gretchen and the most horrible tortures. Yet Gretchen ultimately saved the lives of Archie. While Archie licks his wounds, and the entire day walking around "&amp;"stoned, Gretchen is safe opgesloten.De characters such explored in the book and put down, they stick in your head and crawl there. Even if you have the book, Archie and Gretchen continue your mind dwalen.Archie and Gretchen are on a sick way interwoven th"&amp;"rough all this. Archie even visit her every Sunday in prison for the many other victims in this way they made Heef pry. They keep a sick and manipulative play together spelen.Maar during the story - which we will look for the serial killer and rapist of 1"&amp;"5-year-old girls - we look back on the 10 days of torture Archie.We also meet Susan, a journalist. She writes a multipart article on Archie. She runs for a few days in the bizarre life of Archie and well acquainted with Gretchen. Susan becomes increasingl"&amp;"y involved in the new case and sneak a crush on Archie. By a sealed letter to be delivered to Susan, she gets deeper and deeper involved in the investigation into the seriemoordenaar.Het is not a book with rapid plot twists, but it is slowly working towar"&amp;"ds a rousing climax.Eigenlijk I would very much like to write about this book, but that would be a shame for the people who have not read Heartbreak hebben.De story reminded me of the story lines of Karin Slaughter, who always writes about mistreatment in"&amp;" a very effective way. Heartbreak is the debut of Cain in the Netherlands. She wrote a hell of a thriller with a touch of romance.")</f>
        <v>Chelsea Cain (1972) lives with her family in Portland. She spent her childhood in a hippie commune. She adores British police series, mostly because of the nice accent of the actors. Cain has written several novels, but these were unsuccessful. She was inspired by Heartbreak an interview on "Deep River Killer" from the years 80.In Heartbreak we meet Inspector Archie Sheridan, and the deranged and sadistic serial killer Gretchen Lowell. Archie has made his life's mission to get Gretchen locked. Eventually he succeeded, but the cost has been locked up for 10 days he almost his leven.Archie undergo at Gretchen and the most horrible tortures. Yet Gretchen ultimately saved the lives of Archie. While Archie licks his wounds, and the entire day walking around stoned, Gretchen is safe opgesloten.De characters such explored in the book and put down, they stick in your head and crawl there. Even if you have the book, Archie and Gretchen continue your mind dwalen.Archie and Gretchen are on a sick way interwoven through all this. Archie even visit her every Sunday in prison for the many other victims in this way they made Heef pry. They keep a sick and manipulative play together spelen.Maar during the story - which we will look for the serial killer and rapist of 15-year-old girls - we look back on the 10 days of torture Archie.We also meet Susan, a journalist. She writes a multipart article on Archie. She runs for a few days in the bizarre life of Archie and well acquainted with Gretchen. Susan becomes increasingly involved in the new case and sneak a crush on Archie. By a sealed letter to be delivered to Susan, she gets deeper and deeper involved in the investigation into the seriemoordenaar.Het is not a book with rapid plot twists, but it is slowly working towards a rousing climax.Eigenlijk I would very much like to write about this book, but that would be a shame for the people who have not read Heartbreak hebben.De story reminded me of the story lines of Karin Slaughter, who always writes about mistreatment in a very effective way. Heartbreak is the debut of Cain in the Netherlands. She wrote a hell of a thriller with a touch of romance.</v>
      </c>
    </row>
    <row r="1820" ht="15.75" customHeight="1">
      <c r="A1820" s="1">
        <v>1818.0</v>
      </c>
      <c r="B1820" s="3">
        <v>1.0</v>
      </c>
      <c r="C1820" s="3">
        <v>1.0</v>
      </c>
      <c r="D1820" s="3">
        <v>1.0</v>
      </c>
      <c r="E1820" s="3" t="s">
        <v>1823</v>
      </c>
      <c r="F1820" s="3" t="str">
        <f>IFERROR(__xludf.DUMMYFUNCTION("GOOGLETRANSLATE(E1820,""nl"",""en"")"),"A very impressive this story. Very violently to read how dependent Natascha's been so many years of her abductor. Still, I do understand that they are not all bad can think about it, people are coming over soon with the Stockholm Syndrome, but you will ju"&amp;"st sit in a situation that you are totally dependent on just one person. As she says in her book: if something had happened to him while she was in the basement, she had not survived. The kidnapper was looking for a bizarre form of love and security and w"&amp;"anted her so kneading she lived entirely according to his standards. Good for her that she has always oppose certain things, and as yet has retained a piece esteem. A huge radically story that once you've started, it reads.")</f>
        <v>A very impressive this story. Very violently to read how dependent Natascha's been so many years of her abductor. Still, I do understand that they are not all bad can think about it, people are coming over soon with the Stockholm Syndrome, but you will just sit in a situation that you are totally dependent on just one person. As she says in her book: if something had happened to him while she was in the basement, she had not survived. The kidnapper was looking for a bizarre form of love and security and wanted her so kneading she lived entirely according to his standards. Good for her that she has always oppose certain things, and as yet has retained a piece esteem. A huge radically story that once you've started, it reads.</v>
      </c>
    </row>
    <row r="1821" ht="15.75" customHeight="1">
      <c r="A1821" s="1">
        <v>1819.0</v>
      </c>
      <c r="B1821" s="3">
        <v>0.0</v>
      </c>
      <c r="C1821" s="3">
        <v>0.0</v>
      </c>
      <c r="D1821" s="3">
        <v>0.0</v>
      </c>
      <c r="E1821" s="3" t="s">
        <v>1824</v>
      </c>
      <c r="F1821" s="3" t="str">
        <f>IFERROR(__xludf.DUMMYFUNCTION("GOOGLETRANSLATE(E1821,""nl"",""en"")"),"Although I read books very happy Loes den Hollander, Naked Portrait is in my eyes one of the worse boeken.Het story about Marijke married to Louis, who fell into a coma after a serious fall and thereby enters a rehabilitation center. After this fall Marij"&amp;"ke being bothered by strange phone calls and letters. Marijke has suffered from bad dreams, especially in the month of May prevented Marijke more than one month of survival life. Suddenly her schizophrenic stepson also turn to for playing dreams that she "&amp;"does not take seriously at first, but maybe they should do it? Suddenly happen all strange happened thus Marijke increasingly wary should suddenly dawns on her that not only she but her family danger loopt.Het book is easy to read, and read too well, I on"&amp;"ly missed the voltage the book could grab just not enough for me, you will be taken to many past Marijke where you bit by bit more coming behind her life and making her responses and actions in the present to blame. It is more a story than a real thriller"&amp;".")</f>
        <v>Although I read books very happy Loes den Hollander, Naked Portrait is in my eyes one of the worse boeken.Het story about Marijke married to Louis, who fell into a coma after a serious fall and thereby enters a rehabilitation center. After this fall Marijke being bothered by strange phone calls and letters. Marijke has suffered from bad dreams, especially in the month of May prevented Marijke more than one month of survival life. Suddenly her schizophrenic stepson also turn to for playing dreams that she does not take seriously at first, but maybe they should do it? Suddenly happen all strange happened thus Marijke increasingly wary should suddenly dawns on her that not only she but her family danger loopt.Het book is easy to read, and read too well, I only missed the voltage the book could grab just not enough for me, you will be taken to many past Marijke where you bit by bit more coming behind her life and making her responses and actions in the present to blame. It is more a story than a real thriller.</v>
      </c>
    </row>
    <row r="1822" ht="15.75" customHeight="1">
      <c r="A1822" s="1">
        <v>1820.0</v>
      </c>
      <c r="B1822" s="3">
        <v>0.0</v>
      </c>
      <c r="C1822" s="3">
        <v>0.0</v>
      </c>
      <c r="D1822" s="3">
        <v>0.0</v>
      </c>
      <c r="E1822" s="3" t="s">
        <v>1825</v>
      </c>
      <c r="F1822" s="3" t="str">
        <f>IFERROR(__xludf.DUMMYFUNCTION("GOOGLETRANSLATE(E1822,""nl"",""en"")"),"After reading the synopsis I had high expectations on the back cover. I found the story have something. But unfortunately, it has become a disappointment. I feel this book had quite a good deal page may count's less. Some things were really too extensivel"&amp;"y described (to give an example: all makes of cars parked in a parking lot and totally played no role in the story). It makes the book not easy las.Nu and I also had the feeling that everything was quite unrealistic. Bv.agenten in war equipment, helicopte"&amp;"r, to get a person to whom one not even sure if that has something to do with the case. I had the feeling that the characters rather misguided gingen.Mijn high hopes to work are sadly unfulfilled. Shame as the previous books Lauryssens I felt good.")</f>
        <v>After reading the synopsis I had high expectations on the back cover. I found the story have something. But unfortunately, it has become a disappointment. I feel this book had quite a good deal page may count's less. Some things were really too extensively described (to give an example: all makes of cars parked in a parking lot and totally played no role in the story). It makes the book not easy las.Nu and I also had the feeling that everything was quite unrealistic. Bv.agenten in war equipment, helicopter, to get a person to whom one not even sure if that has something to do with the case. I had the feeling that the characters rather misguided gingen.Mijn high hopes to work are sadly unfulfilled. Shame as the previous books Lauryssens I felt good.</v>
      </c>
    </row>
    <row r="1823" ht="15.75" customHeight="1">
      <c r="A1823" s="1">
        <v>1821.0</v>
      </c>
      <c r="B1823" s="3">
        <v>1.0</v>
      </c>
      <c r="C1823" s="3">
        <v>1.0</v>
      </c>
      <c r="D1823" s="3">
        <v>1.0</v>
      </c>
      <c r="E1823" s="3" t="s">
        <v>1826</v>
      </c>
      <c r="F1823" s="3" t="str">
        <f>IFERROR(__xludf.DUMMYFUNCTION("GOOGLETRANSLATE(E1823,""nl"",""en"")"),"What a book! The author Laurent Binet's totally obsessed with the attack in 1942 on the Nazi Reinhard Heydrich. Everything he read about it! And even more, he wants to know about it! On the basis of all the material and knowledge Laurent Binet has Heydric"&amp;"h, Prague, the Jewish problem of the Nazis, the assassination of Heydrich, the bombers Jan Kubis and Jozef Gabčík, and all the consequences the stop we will step by step to know what happened. Leading up to the day of the attack May 27, 1942 and the attac"&amp;"k on a failure threatens to run out and finally what happens when Heydrich still overlijdt.De author is always present in the book. He wants to show that he wrote a book about Reinhard Heydrich, contrary HhhH is just about the two heroes Czech Kubis and G"&amp;"abčík. They have saved the world from Nazi monster Heydrich, the holocaust.HHhH inventor and performer (Himmler's Hirn heißt Heydrich) was one of the nicknames of the SS Reinhard Heydrich.Tegelijkertijd for reading the book I followed the VPRO TV series t"&amp;"hat was created in collaboration with the author. And just like in the book Laurent Binet always oppopt again for its opinion, doubts and to notify the reader, have been the main characters in the TV series an additional vote. Every viewer now feel over t"&amp;"heir feelings and emoties.Een very special (positive) book about the only attack on a Nazi ringleader who succeeded.")</f>
        <v>What a book! The author Laurent Binet's totally obsessed with the attack in 1942 on the Nazi Reinhard Heydrich. Everything he read about it! And even more, he wants to know about it! On the basis of all the material and knowledge Laurent Binet has Heydrich, Prague, the Jewish problem of the Nazis, the assassination of Heydrich, the bombers Jan Kubis and Jozef Gabčík, and all the consequences the stop we will step by step to know what happened. Leading up to the day of the attack May 27, 1942 and the attack on a failure threatens to run out and finally what happens when Heydrich still overlijdt.De author is always present in the book. He wants to show that he wrote a book about Reinhard Heydrich, contrary HhhH is just about the two heroes Czech Kubis and Gabčík. They have saved the world from Nazi monster Heydrich, the holocaust.HHhH inventor and performer (Himmler's Hirn heißt Heydrich) was one of the nicknames of the SS Reinhard Heydrich.Tegelijkertijd for reading the book I followed the VPRO TV series that was created in collaboration with the author. And just like in the book Laurent Binet always oppopt again for its opinion, doubts and to notify the reader, have been the main characters in the TV series an additional vote. Every viewer now feel over their feelings and emoties.Een very special (positive) book about the only attack on a Nazi ringleader who succeeded.</v>
      </c>
    </row>
    <row r="1824" ht="15.75" customHeight="1">
      <c r="A1824" s="1">
        <v>1822.0</v>
      </c>
      <c r="B1824" s="3">
        <v>0.0</v>
      </c>
      <c r="C1824" s="3">
        <v>0.0</v>
      </c>
      <c r="D1824" s="3">
        <v>0.0</v>
      </c>
      <c r="E1824" s="3" t="s">
        <v>1827</v>
      </c>
      <c r="F1824" s="3" t="str">
        <f>IFERROR(__xludf.DUMMYFUNCTION("GOOGLETRANSLATE(E1824,""nl"",""en"")"),"Very bad book this money do not care to out !!!!")</f>
        <v>Very bad book this money do not care to out !!!!</v>
      </c>
    </row>
    <row r="1825" ht="15.75" customHeight="1">
      <c r="A1825" s="1">
        <v>1823.0</v>
      </c>
      <c r="B1825" s="3">
        <v>1.0</v>
      </c>
      <c r="C1825" s="3">
        <v>0.0</v>
      </c>
      <c r="D1825" s="3">
        <v>1.0</v>
      </c>
      <c r="E1825" s="3" t="s">
        <v>1828</v>
      </c>
      <c r="F1825" s="3" t="str">
        <f>IFERROR(__xludf.DUMMYFUNCTION("GOOGLETRANSLATE(E1825,""nl"",""en"")"),"Written by Nina Schouten One night, the fourteen year old Jane Vega sees a good friend of her being hunted by the Bitterbos. Just before he could be caught, he runs the swamp and there never was anybody alive again. It lets Vega not let go, because why wo"&amp;"uld anyone ever voluntarily? Vega is a Bitter. An appropriate name, because the life of a Bitter bitter distracting. People of this people seem to do nothing else than hungry, follow rules, work hard and make sure they are not eaten by the terrible creatu"&amp;"res from the swamp that surrounds Bitterbos as a noose. Never someone from outside came and no one went away. ""We were always told that there is no other way wás.'ArgwaanEn yet there seems to be a guy who thinks that there is another side: Vega's colleag"&amp;"ue Quintin Hermes. He has a note left her: 'tonight Go to your tree. There you will find something that maybe you can get away from the Bitterbos, if you like. QH ""The problem is. You would not go out the way Bitterbos may want. The only way to survive i"&amp;"s to do what you're supposed to do, everything beyond arouses suspicion. And that Quentin raised his escape attempt. From then Vega closely monitored because she Quentin last seen. Secretly she goes in search of answers. Plenty fantasyHet book The Finishe"&amp;"r is especially reserved for the diehard fantasy fans. Unexplained events and a flood of new words and explanations engulf you. So you have a lot of strange beasts that garms, amarocs, Creta and called adars. And just when you think all those names and re"&amp;"lated entities have to master a new sample is introduced again it was worse than the last. So you drop deeper and deeper into this confusing world. And yet ... there is something you keep reading. In some way you really want to know what the hell this is "&amp;"going on. David Baldacci did not ask for anything more than thirty thrillers to his name and the tension he builds is your lantern in the darkness.")</f>
        <v>Written by Nina Schouten One night, the fourteen year old Jane Vega sees a good friend of her being hunted by the Bitterbos. Just before he could be caught, he runs the swamp and there never was anybody alive again. It lets Vega not let go, because why would anyone ever voluntarily? Vega is a Bitter. An appropriate name, because the life of a Bitter bitter distracting. People of this people seem to do nothing else than hungry, follow rules, work hard and make sure they are not eaten by the terrible creatures from the swamp that surrounds Bitterbos as a noose. Never someone from outside came and no one went away. "We were always told that there is no other way wás.'ArgwaanEn yet there seems to be a guy who thinks that there is another side: Vega's colleague Quintin Hermes. He has a note left her: 'tonight Go to your tree. There you will find something that maybe you can get away from the Bitterbos, if you like. QH "The problem is. You would not go out the way Bitterbos may want. The only way to survive is to do what you're supposed to do, everything beyond arouses suspicion. And that Quentin raised his escape attempt. From then Vega closely monitored because she Quentin last seen. Secretly she goes in search of answers. Plenty fantasyHet book The Finisher is especially reserved for the diehard fantasy fans. Unexplained events and a flood of new words and explanations engulf you. So you have a lot of strange beasts that garms, amarocs, Creta and called adars. And just when you think all those names and related entities have to master a new sample is introduced again it was worse than the last. So you drop deeper and deeper into this confusing world. And yet ... there is something you keep reading. In some way you really want to know what the hell this is going on. David Baldacci did not ask for anything more than thirty thrillers to his name and the tension he builds is your lantern in the darkness.</v>
      </c>
    </row>
    <row r="1826" ht="15.75" customHeight="1">
      <c r="A1826" s="1">
        <v>1824.0</v>
      </c>
      <c r="B1826" s="3">
        <v>1.0</v>
      </c>
      <c r="C1826" s="3">
        <v>1.0</v>
      </c>
      <c r="D1826" s="3">
        <v>1.0</v>
      </c>
      <c r="E1826" s="3" t="s">
        <v>1829</v>
      </c>
      <c r="F1826" s="3" t="str">
        <f>IFERROR(__xludf.DUMMYFUNCTION("GOOGLETRANSLATE(E1826,""nl"",""en"")"),"Maggie, wife, mother of two kids and businesswoman, wins an award and sent a week in Ibiza with her family for a well deserved holiday. There she sees at first reluctant because her own business leave and return to Ibiza to see ... they are not. Namely th"&amp;"ey have a history of Ibiza. However, her good friend Floor lives there and she is staying with her, what the idea still return makes more bearable. But from day one, the holiday runs differently than expected. Someone grants Maggie and her success is not "&amp;"bothering her. Who will it be? As you come over the book behind. A fun, entertaining story set on a nice summer destination. The thriller genre is perhaps not entirely correct, the book is more ""exciting chicklit"". The end is a little short, still had a"&amp;" chapter behind liked. But still a good book for the pool on your sun-drenched holiday. I advise you to take multiple books because the book is so out! I have started and got it hardly put more away.")</f>
        <v>Maggie, wife, mother of two kids and businesswoman, wins an award and sent a week in Ibiza with her family for a well deserved holiday. There she sees at first reluctant because her own business leave and return to Ibiza to see ... they are not. Namely they have a history of Ibiza. However, her good friend Floor lives there and she is staying with her, what the idea still return makes more bearable. But from day one, the holiday runs differently than expected. Someone grants Maggie and her success is not bothering her. Who will it be? As you come over the book behind. A fun, entertaining story set on a nice summer destination. The thriller genre is perhaps not entirely correct, the book is more "exciting chicklit". The end is a little short, still had a chapter behind liked. But still a good book for the pool on your sun-drenched holiday. I advise you to take multiple books because the book is so out! I have started and got it hardly put more away.</v>
      </c>
    </row>
    <row r="1827" ht="15.75" customHeight="1">
      <c r="A1827" s="1">
        <v>1825.0</v>
      </c>
      <c r="B1827" s="3">
        <v>0.0</v>
      </c>
      <c r="C1827" s="3">
        <v>1.0</v>
      </c>
      <c r="D1827" s="3">
        <v>0.0</v>
      </c>
      <c r="E1827" s="3" t="s">
        <v>1830</v>
      </c>
      <c r="F1827" s="3" t="str">
        <f>IFERROR(__xludf.DUMMYFUNCTION("GOOGLETRANSLATE(E1827,""nl"",""en"")"),"Another book, story about the time maffia.Deze written by someone who cared crime chronicles. One can see that he writes from experience and knowledge of the environment. The fact remains that we still have the recurring story. Battle of the families in t"&amp;"he world of the Mafia. Always on the run from the police. Indicator playing for the police in his neighborhood again put a whole series of murders and revenge action input; Within the same family, the urge to move higher on what sometimes murder activeert"&amp;".Bij police we have to fight to get these guys in jail. Usually with informers. Of course, that the police themselves, we do not have people omgekocht.Dan is the ordinary man and woman in the street that are also victims. Paying for protection of the mafi"&amp;"a or people who are addicted to drugs.Algemeen one can assume that the Mafia is a cancer of the society; Decision: Fear the members of the mafia and police for the death. Mass work at the politie.zonder result because when one is in prison there are two o"&amp;"r more ready to take his place in others.This to everything we find in the book.")</f>
        <v>Another book, story about the time maffia.Deze written by someone who cared crime chronicles. One can see that he writes from experience and knowledge of the environment. The fact remains that we still have the recurring story. Battle of the families in the world of the Mafia. Always on the run from the police. Indicator playing for the police in his neighborhood again put a whole series of murders and revenge action input; Within the same family, the urge to move higher on what sometimes murder activeert.Bij police we have to fight to get these guys in jail. Usually with informers. Of course, that the police themselves, we do not have people omgekocht.Dan is the ordinary man and woman in the street that are also victims. Paying for protection of the mafia or people who are addicted to drugs.Algemeen one can assume that the Mafia is a cancer of the society; Decision: Fear the members of the mafia and police for the death. Mass work at the politie.zonder result because when one is in prison there are two or more ready to take his place in others.This to everything we find in the book.</v>
      </c>
    </row>
    <row r="1828" ht="15.75" customHeight="1">
      <c r="A1828" s="1">
        <v>1826.0</v>
      </c>
      <c r="B1828" s="3">
        <v>1.0</v>
      </c>
      <c r="C1828" s="3">
        <v>1.0</v>
      </c>
      <c r="D1828" s="3">
        <v>1.0</v>
      </c>
      <c r="E1828" s="3" t="s">
        <v>1831</v>
      </c>
      <c r="F1828" s="3" t="str">
        <f>IFERROR(__xludf.DUMMYFUNCTION("GOOGLETRANSLATE(E1828,""nl"",""en"")"),"In the 90s brought Elzenga (now Leopold) one scary book after the other. Typical of these ""children's books"" was that they were pretty scary and explicitly, something I now not often see: while the images on TV always have become harder and more shockin"&amp;"g, today Leopold is the reverse ingeslagen.Kinderboeken more in classic style as example of Tonke Dragt mainly very politically correct and protect children from the harsh contemporary events. Once this was different. Once the books were from The Horror S"&amp;"ociety in every library on ooghoogte.Eddy C. Bertin, which has already set career as a writer for adults had cycled, was perhaps the most skilled writer from The Horror Society. He brought the clichés of the horror genre in a very personal way, which char"&amp;"med by their onderhoudendheid.De Thirteenth Night, the ""primal Valentina book was the first of a series of not less than seven books about a girl of 13, the secret , magical powers of her grandmother had meegekregen.Over this series as a whole is actuall"&amp;"y already fill an entire review, which to note is that the later books very dark and very complicated and sometimes were a bit sad. (The last book shows Eddy C. Bertin, probably displeased to the new book policy of Leopold, Valentina even die.) The Thirte"&amp;"enth Night is fortunately far from the subsequent tragedy and especially shows how Bertin here was the absolute highlight of his writing career .The book reads truly sublime way. The Flemish is very well edited, making it a Dutchman reading should be smoo"&amp;"th and somewhat unusual choice for the present time and narrative perspective (which lists many thoughts of the main characters) ensures a very direct, very visual sense. Valentina You look over her shoulders, and feels her angst.Het story has all the cla"&amp;"ssic horror elements, Grays, the thirteen chopped evil wizard, his attempt to come back to life for the reader the wits jaagt.Enig disadvantage that upon rereading, I sometimes feel that something is wrong with his logic Bertin. In particular, the mention"&amp;" of a subway seems to be wrong with the rural, small town in which the story takes place. All will Few readers about vallen.Een children for advanced young readers who love shudder. Possibly also a stepping stone to horror books for adults.")</f>
        <v>In the 90s brought Elzenga (now Leopold) one scary book after the other. Typical of these "children's books" was that they were pretty scary and explicitly, something I now not often see: while the images on TV always have become harder and more shocking, today Leopold is the reverse ingeslagen.Kinderboeken more in classic style as example of Tonke Dragt mainly very politically correct and protect children from the harsh contemporary events. Once this was different. Once the books were from The Horror Society in every library on ooghoogte.Eddy C. Bertin, which has already set career as a writer for adults had cycled, was perhaps the most skilled writer from The Horror Society. He brought the clichés of the horror genre in a very personal way, which charmed by their onderhoudendheid.De Thirteenth Night, the "primal Valentina book was the first of a series of not less than seven books about a girl of 13, the secret , magical powers of her grandmother had meegekregen.Over this series as a whole is actually already fill an entire review, which to note is that the later books very dark and very complicated and sometimes were a bit sad. (The last book shows Eddy C. Bertin, probably displeased to the new book policy of Leopold, Valentina even die.) The Thirteenth Night is fortunately far from the subsequent tragedy and especially shows how Bertin here was the absolute highlight of his writing career .The book reads truly sublime way. The Flemish is very well edited, making it a Dutchman reading should be smooth and somewhat unusual choice for the present time and narrative perspective (which lists many thoughts of the main characters) ensures a very direct, very visual sense. Valentina You look over her shoulders, and feels her angst.Het story has all the classic horror elements, Grays, the thirteen chopped evil wizard, his attempt to come back to life for the reader the wits jaagt.Enig disadvantage that upon rereading, I sometimes feel that something is wrong with his logic Bertin. In particular, the mention of a subway seems to be wrong with the rural, small town in which the story takes place. All will Few readers about vallen.Een children for advanced young readers who love shudder. Possibly also a stepping stone to horror books for adults.</v>
      </c>
    </row>
    <row r="1829" ht="15.75" customHeight="1">
      <c r="A1829" s="1">
        <v>1827.0</v>
      </c>
      <c r="B1829" s="3">
        <v>1.0</v>
      </c>
      <c r="C1829" s="3">
        <v>1.0</v>
      </c>
      <c r="D1829" s="3">
        <v>1.0</v>
      </c>
      <c r="E1829" s="3" t="s">
        <v>1832</v>
      </c>
      <c r="F1829" s="3" t="str">
        <f>IFERROR(__xludf.DUMMYFUNCTION("GOOGLETRANSLATE(E1829,""nl"",""en"")"),"well built up tension and characters that come to life. Sarah Pribek, so called the detective in the two books of American author Jodi Compton. The cold house is the second book. I have the first book, the missing man did not read, but I besteld.Recherche"&amp;"ur Sarah Pribek he has now is not easy. Her husband is in prison and a criminal past which they suspect was chasing her. namely a colleague wants to reopen the case. Sarah seeks distraction in her work and in contact with Marlin Chen. Her brother Aidan He"&amp;"nnessy's been gone a while and father Hugh, a famous writer, is after a stroke in the hospital. Marlin wants Chen as eldest child take the younger children in her care. But she is under 18 and officially still need supervision. Sarah interferes with Marli"&amp;"n and the Chen family. In addition, they should investigate illegal activities of Cicero Ruiz, an illegal arts.Ik was very pleasantly surprised by author Jodi Compton. From the beginning she has a nice writing style and show them that they are alive and b"&amp;"elievable characters can sketch. The story is beautifully constructed and interesting. In the middle is a small rate cut, but then develops into unexpected directions. At the end follows outlines a poignant ontknoping.Jodi Compton in the person of Sarah P"&amp;"ribek an engaging, human and quirky police woman who does not always act according to the rule of law. She is both tough and vulnerable and has its secrets giving solitude is her destiny. The reader is its struggles around lies and silence them. The story"&amp;" of the children Hennessy important part of the book. Marlin Chen is doing its utmost to keep this family together, but in the background the reader feels that family secrets haunt. Another prominent character is Cicero Ruiz, a doctor who illegally carrie"&amp;"s on his practice. The story partly takes place on the fringes of American society and more petty criminals come voorbij.Een small flaw is that some situations are something to happen around Sarah Pribek afspelen.Voor me a discovery that Jodi Compton. The"&amp;" cold house is a great crime novel with a nice plot, well built up tension and characters that come to life. All this thanks to a wonderful writing style and a glorious starring Sarah Pribek. There will be a sequel I read. Good!")</f>
        <v>well built up tension and characters that come to life. Sarah Pribek, so called the detective in the two books of American author Jodi Compton. The cold house is the second book. I have the first book, the missing man did not read, but I besteld.Rechercheur Sarah Pribek he has now is not easy. Her husband is in prison and a criminal past which they suspect was chasing her. namely a colleague wants to reopen the case. Sarah seeks distraction in her work and in contact with Marlin Chen. Her brother Aidan Hennessy's been gone a while and father Hugh, a famous writer, is after a stroke in the hospital. Marlin wants Chen as eldest child take the younger children in her care. But she is under 18 and officially still need supervision. Sarah interferes with Marlin and the Chen family. In addition, they should investigate illegal activities of Cicero Ruiz, an illegal arts.Ik was very pleasantly surprised by author Jodi Compton. From the beginning she has a nice writing style and show them that they are alive and believable characters can sketch. The story is beautifully constructed and interesting. In the middle is a small rate cut, but then develops into unexpected directions. At the end follows outlines a poignant ontknoping.Jodi Compton in the person of Sarah Pribek an engaging, human and quirky police woman who does not always act according to the rule of law. She is both tough and vulnerable and has its secrets giving solitude is her destiny. The reader is its struggles around lies and silence them. The story of the children Hennessy important part of the book. Marlin Chen is doing its utmost to keep this family together, but in the background the reader feels that family secrets haunt. Another prominent character is Cicero Ruiz, a doctor who illegally carries on his practice. The story partly takes place on the fringes of American society and more petty criminals come voorbij.Een small flaw is that some situations are something to happen around Sarah Pribek afspelen.Voor me a discovery that Jodi Compton. The cold house is a great crime novel with a nice plot, well built up tension and characters that come to life. All this thanks to a wonderful writing style and a glorious starring Sarah Pribek. There will be a sequel I read. Good!</v>
      </c>
    </row>
    <row r="1830" ht="15.75" customHeight="1">
      <c r="A1830" s="1">
        <v>1828.0</v>
      </c>
      <c r="B1830" s="3">
        <v>0.0</v>
      </c>
      <c r="C1830" s="3">
        <v>0.0</v>
      </c>
      <c r="D1830" s="3">
        <v>0.0</v>
      </c>
      <c r="E1830" s="3" t="s">
        <v>1833</v>
      </c>
      <c r="F1830" s="3" t="str">
        <f>IFERROR(__xludf.DUMMYFUNCTION("GOOGLETRANSLATE(E1830,""nl"",""en"")"),"Let me first say that the book really exciting is written and the story takes place in a very interesting setting, because usually you really do not know how it feels to be in India as destitute foreigner to live or rather survive, as often the case in th"&amp;"is book. Yet I really began protagonist throat to hang out as halfway through the book. His pseudo-psychological talk and pedantry were really annoying. The weird thing was that I found the man, although he still describes how well and truly he is busy wi"&amp;"th me an untrustworthy and hypocritical impression leaves behind, in other words, I did not fluff it. I do not think this is the intention of the author, because the book is more or less based on his life.")</f>
        <v>Let me first say that the book really exciting is written and the story takes place in a very interesting setting, because usually you really do not know how it feels to be in India as destitute foreigner to live or rather survive, as often the case in this book. Yet I really began protagonist throat to hang out as halfway through the book. His pseudo-psychological talk and pedantry were really annoying. The weird thing was that I found the man, although he still describes how well and truly he is busy with me an untrustworthy and hypocritical impression leaves behind, in other words, I did not fluff it. I do not think this is the intention of the author, because the book is more or less based on his life.</v>
      </c>
    </row>
    <row r="1831" ht="15.75" customHeight="1">
      <c r="A1831" s="1">
        <v>1829.0</v>
      </c>
      <c r="B1831" s="3">
        <v>1.0</v>
      </c>
      <c r="C1831" s="3">
        <v>1.0</v>
      </c>
      <c r="D1831" s="3">
        <v>1.0</v>
      </c>
      <c r="E1831" s="3" t="s">
        <v>1834</v>
      </c>
      <c r="F1831" s="3" t="str">
        <f>IFERROR(__xludf.DUMMYFUNCTION("GOOGLETRANSLATE(E1831,""nl"",""en"")"),"Wow. After three days of settling here never stops a review of Noise, the final part of Chaos trilogy by Patrick Ness. Sedimentation, yes. This book is so ontieglijk exciting, intense and touching that I even had postponed reading the last hundred pages. "&amp;"Concerned about the outcome, but also a little bit because I did not want that it was over ... Was the second part still marked by looming pending in this part hell breaks loose definitively. Todd and Viola feel torn by the impossible position in which th"&amp;"ey find themselves. It'onverwacht' come to a confrontation between the Earth colonists and the oppressed indigenous creatures, called Spakkels. The townspeople passed under President Prentiss and rebels by Madame Coyle must put aside their rivalries to en"&amp;"sure the continued survival of humanity on the planet. The newly arrived settlers are also pulled in the final massacre is the result. When a stalemate occurs Todd and Viola must wringing over backwards to create a lasting peace. More than anyone, they al"&amp;"l lose, on perhaps threaten Spakkel ""1017"" after, driven by personal revenge, the whole thing threatens to irreparably ontwrichten.Op rapidly, the noise (the thoughts) Todd, Viola and 1017 alternated. The typical writing style of Patrick Ness is its str"&amp;"ongest trump that colors to the bulk of the voltage. He uses punctuation - [...] - a trick which, although getting used to, but then ruthlessly drags in the emotional tidal wave sweeps you into a murderous reading speed. And the number of plot twists is s"&amp;"o dizzying ... Sometimes it just needs the emergency brake is set up for and / or a little back to lezen.En which reading is not very. All three books this part is by far the most depth. It is the most literary: in language almost poetic (especially as re"&amp;"gards the language of the Spakkels), and its content almost metaphysical. With themes that everyone makes them think. Understanding the phenomenon of war in which the reasons are often justified by both parties. Finding and retaining its own identity, pre"&amp;"cisely in a situation where it appears that sometimes must be above the interest the interest of the community. A situation which should be taken over responsibility for their own choices and actions. And the most difficult of all: the acceptance that unc"&amp;"onditional loyalty blíjken.Bijzonder must poignant, this coming of age trilogy on many fronts apart from other Young Adult series that were so popular at the time. The Chaos-trilogy leads to (moral) insights, without, however, even a lecturing second. It "&amp;"grabs you by the scruff of the neck, dragging them to your spouts and let you finally shattered behind. A series to keep (from).")</f>
        <v>Wow. After three days of settling here never stops a review of Noise, the final part of Chaos trilogy by Patrick Ness. Sedimentation, yes. This book is so ontieglijk exciting, intense and touching that I even had postponed reading the last hundred pages. Concerned about the outcome, but also a little bit because I did not want that it was over ... Was the second part still marked by looming pending in this part hell breaks loose definitively. Todd and Viola feel torn by the impossible position in which they find themselves. It'onverwacht' come to a confrontation between the Earth colonists and the oppressed indigenous creatures, called Spakkels. The townspeople passed under President Prentiss and rebels by Madame Coyle must put aside their rivalries to ensure the continued survival of humanity on the planet. The newly arrived settlers are also pulled in the final massacre is the result. When a stalemate occurs Todd and Viola must wringing over backwards to create a lasting peace. More than anyone, they all lose, on perhaps threaten Spakkel "1017" after, driven by personal revenge, the whole thing threatens to irreparably ontwrichten.Op rapidly, the noise (the thoughts) Todd, Viola and 1017 alternated. The typical writing style of Patrick Ness is its strongest trump that colors to the bulk of the voltage. He uses punctuation - [...] - a trick which, although getting used to, but then ruthlessly drags in the emotional tidal wave sweeps you into a murderous reading speed. And the number of plot twists is so dizzying ... Sometimes it just needs the emergency brake is set up for and / or a little back to lezen.En which reading is not very. All three books this part is by far the most depth. It is the most literary: in language almost poetic (especially as regards the language of the Spakkels), and its content almost metaphysical. With themes that everyone makes them think. Understanding the phenomenon of war in which the reasons are often justified by both parties. Finding and retaining its own identity, precisely in a situation where it appears that sometimes must be above the interest the interest of the community. A situation which should be taken over responsibility for their own choices and actions. And the most difficult of all: the acceptance that unconditional loyalty blíjken.Bijzonder must poignant, this coming of age trilogy on many fronts apart from other Young Adult series that were so popular at the time. The Chaos-trilogy leads to (moral) insights, without, however, even a lecturing second. It grabs you by the scruff of the neck, dragging them to your spouts and let you finally shattered behind. A series to keep (from).</v>
      </c>
    </row>
    <row r="1832" ht="15.75" customHeight="1">
      <c r="A1832" s="1">
        <v>1830.0</v>
      </c>
      <c r="B1832" s="3">
        <v>1.0</v>
      </c>
      <c r="C1832" s="3">
        <v>1.0</v>
      </c>
      <c r="D1832" s="3">
        <v>1.0</v>
      </c>
      <c r="E1832" s="3" t="s">
        <v>1835</v>
      </c>
      <c r="F1832" s="3" t="str">
        <f>IFERROR(__xludf.DUMMYFUNCTION("GOOGLETRANSLATE(E1832,""nl"",""en"")"),"Abdolah Framework is by including 11:11:11 on June 2, 2015 and Oxfam invited the Roma in Antwerp, into an ""Only Elvis remains"" concept (Canvas) program using videos and anecdotes about himself and his work to tell. His latest book ""Parrot flew over the"&amp;" IJssel"" which he obviously has extended over 25 years immegratie and integration in the Netherlands, will be discussed. And this man can tell you, as a sore thumb. His ""The House of the Mosque"" in 2008 was named the second best Dutch book, because if "&amp;"Iranian writer, he writes indeed in Dutch, a language he only 17 years before he wrote this book (2005), met after his flight to the Netherlands for the regime of Ayatollah Khomeini.Het book tells about the family carpet seller Aga Djan, the head of the b"&amp;"azar. They live in the house next to the mosque. Eight hundred years of Aga Djan the family a central position in the city. As long as they live they bring forth the spiritual leader of the mosque. But if there is a radical current created by the ayatolla"&amp;"hs Khomeini in Paris and is preparing a revolution, Iranian society is like Aga Djan which has come under pressure. Friends become enemies. Love is hate. The Shah of Persia is deposed and Ayatollah Khomeini seizes power. This book is a story of a family a"&amp;"nd a country in political and religious upheavals. Abdolah Framework is a born storyteller. Several years ago I heard him for the first time live busy in Zuiderpershuis in Antwerp, and I was immediately sold. He exudes the word ""sweetness"" simply and ha"&amp;"ppily tells his homeland before it landed in a street of ever rising extremism. Who more about Persia and Iran from the past will know, his books are highly recommended. This book is immediately one of my favorites!")</f>
        <v>Abdolah Framework is by including 11:11:11 on June 2, 2015 and Oxfam invited the Roma in Antwerp, into an "Only Elvis remains" concept (Canvas) program using videos and anecdotes about himself and his work to tell. His latest book "Parrot flew over the IJssel" which he obviously has extended over 25 years immegratie and integration in the Netherlands, will be discussed. And this man can tell you, as a sore thumb. His "The House of the Mosque" in 2008 was named the second best Dutch book, because if Iranian writer, he writes indeed in Dutch, a language he only 17 years before he wrote this book (2005), met after his flight to the Netherlands for the regime of Ayatollah Khomeini.Het book tells about the family carpet seller Aga Djan, the head of the bazar. They live in the house next to the mosque. Eight hundred years of Aga Djan the family a central position in the city. As long as they live they bring forth the spiritual leader of the mosque. But if there is a radical current created by the ayatollahs Khomeini in Paris and is preparing a revolution, Iranian society is like Aga Djan which has come under pressure. Friends become enemies. Love is hate. The Shah of Persia is deposed and Ayatollah Khomeini seizes power. This book is a story of a family and a country in political and religious upheavals. Abdolah Framework is a born storyteller. Several years ago I heard him for the first time live busy in Zuiderpershuis in Antwerp, and I was immediately sold. He exudes the word "sweetness" simply and happily tells his homeland before it landed in a street of ever rising extremism. Who more about Persia and Iran from the past will know, his books are highly recommended. This book is immediately one of my favorites!</v>
      </c>
    </row>
    <row r="1833" ht="15.75" customHeight="1">
      <c r="A1833" s="1">
        <v>1831.0</v>
      </c>
      <c r="B1833" s="3">
        <v>0.0</v>
      </c>
      <c r="C1833" s="3">
        <v>0.0</v>
      </c>
      <c r="D1833" s="3">
        <v>0.0</v>
      </c>
      <c r="E1833" s="3" t="s">
        <v>1836</v>
      </c>
      <c r="F1833" s="3" t="str">
        <f>IFERROR(__xludf.DUMMYFUNCTION("GOOGLETRANSLATE(E1833,""nl"",""en"")"),"Because it is impossible to escape the ""Brownies"" in these bitter times, I decided to follow the masses and to wade through them. What a disappointment. Is this your writer about whom everyone has it? I liked The Da Vinci Code disappointing to irritatin"&amp;"g off. The twists are too obvious and the main characters anything but lucid. I give him one last chance and bought decided Deception Point, but here the same story again. The main character encounters an insoluble mystery / code and confidant appears to "&amp;"be unreliable. Happy end ... What I admire Dan Brown is that he still only managed to sell his books worldwide while they are downright bad.")</f>
        <v>Because it is impossible to escape the "Brownies" in these bitter times, I decided to follow the masses and to wade through them. What a disappointment. Is this your writer about whom everyone has it? I liked The Da Vinci Code disappointing to irritating off. The twists are too obvious and the main characters anything but lucid. I give him one last chance and bought decided Deception Point, but here the same story again. The main character encounters an insoluble mystery / code and confidant appears to be unreliable. Happy end ... What I admire Dan Brown is that he still only managed to sell his books worldwide while they are downright bad.</v>
      </c>
    </row>
    <row r="1834" ht="15.75" customHeight="1">
      <c r="A1834" s="1">
        <v>1832.0</v>
      </c>
      <c r="B1834" s="3">
        <v>1.0</v>
      </c>
      <c r="C1834" s="3">
        <v>1.0</v>
      </c>
      <c r="D1834" s="3">
        <v>1.0</v>
      </c>
      <c r="E1834" s="3" t="s">
        <v>1837</v>
      </c>
      <c r="F1834" s="3" t="str">
        <f>IFERROR(__xludf.DUMMYFUNCTION("GOOGLETRANSLATE(E1834,""nl"",""en"")"),"Read a novel with alcoholism subject was new to me! In this book we follow Rudoplh den Hartog as the man behind the alcoholic. Ineke Fritz let the reader discover the many facets Ruud have made what he is. There's humor, faith, love, grief, fear of death,"&amp;" fear of life, joy, friendship, etc. in this book.")</f>
        <v>Read a novel with alcoholism subject was new to me! In this book we follow Rudoplh den Hartog as the man behind the alcoholic. Ineke Fritz let the reader discover the many facets Ruud have made what he is. There's humor, faith, love, grief, fear of death, fear of life, joy, friendship, etc. in this book.</v>
      </c>
    </row>
    <row r="1835" ht="15.75" customHeight="1">
      <c r="A1835" s="1">
        <v>1833.0</v>
      </c>
      <c r="B1835" s="3">
        <v>0.0</v>
      </c>
      <c r="C1835" s="3">
        <v>0.0</v>
      </c>
      <c r="D1835" s="3">
        <v>0.0</v>
      </c>
      <c r="E1835" s="3" t="s">
        <v>1838</v>
      </c>
      <c r="F1835" s="3" t="str">
        <f>IFERROR(__xludf.DUMMYFUNCTION("GOOGLETRANSLATE(E1835,""nl"",""en"")"),"It is always difficult to write a review of a book that is tegengevallen.De Archipelago is a fictional island in one day three bodies washed ashore. An old woman, a teacher, a rambler, a fisherman and mayor wonder what this must. The mayor wants to hide t"&amp;"his incident and provides a plan for lijken.Tot extent a surprising story. Funny, if that same evening suddenly the pastor himself at a secret meeting; has anyone broken the secrecy? No, someone has confessed and so also the minister in complot.Het story "&amp;"unfolds initially surprising and in fine style written only halfway through the story takes a bizarre turn implausible and from that moment there was no rope more to it to tie. All in all, I became increasingly fascinated and I read the last chapters rath"&amp;"er than dutifully plezier.Jammer.Voor me Philippe Claudel especially Monsieur Linh and His Child.")</f>
        <v>It is always difficult to write a review of a book that is tegengevallen.De Archipelago is a fictional island in one day three bodies washed ashore. An old woman, a teacher, a rambler, a fisherman and mayor wonder what this must. The mayor wants to hide this incident and provides a plan for lijken.Tot extent a surprising story. Funny, if that same evening suddenly the pastor himself at a secret meeting; has anyone broken the secrecy? No, someone has confessed and so also the minister in complot.Het story unfolds initially surprising and in fine style written only halfway through the story takes a bizarre turn implausible and from that moment there was no rope more to it to tie. All in all, I became increasingly fascinated and I read the last chapters rather than dutifully plezier.Jammer.Voor me Philippe Claudel especially Monsieur Linh and His Child.</v>
      </c>
    </row>
    <row r="1836" ht="15.75" customHeight="1">
      <c r="A1836" s="1">
        <v>1834.0</v>
      </c>
      <c r="B1836" s="3">
        <v>1.0</v>
      </c>
      <c r="C1836" s="3">
        <v>1.0</v>
      </c>
      <c r="D1836" s="3">
        <v>1.0</v>
      </c>
      <c r="E1836" s="3" t="s">
        <v>1839</v>
      </c>
      <c r="F1836" s="3" t="str">
        <f>IFERROR(__xludf.DUMMYFUNCTION("GOOGLETRANSLATE(E1836,""nl"",""en"")"),"""See the dreamers' is the debut novel of Imbolo Mbue. And what a debut! It is a super powerful novel about a hot topic! Mbue, author of Cameroonian origin, has lived for over ten years in the US, and has studied. I wish her all the best in these times of"&amp;" flaring resistance and literally more obstacles that are placed in the way of (legal!) Immigration to the US She describes in this book, a Cameroonian couple Jende Jonga and his wife, Neni, which wants to build a better life in the US, and has more ambit"&amp;"ion than in the village of origin to continue living. They are an example of the so-called group of ""dreamers"" who want to pursue the American dream can be both enthusiasm and treacherous. Written and translated into Dutch in 2016 we stuck with this sto"&amp;"ry in the middle of the raging current time, where Mbue also bring some great nominations shrugged. Jonathan Franzen on the cover: ""Imbolo Mbue would anywhere and in any language is a formidable storyteller."" In we Jende know the book, which first only "&amp;"came to the US, and after New York to have lived in poor conditions his wife and son Liomi Neni has been transferred, as soon as he could offer them a more reasonable shelter. Fortunately he has a cousin Winston, which it practically and financially capab"&amp;"le of many things. Jende put at the beginning of this book, in the fall of 2007, his first steps as a driver Clark Edwards, a top executive at Lehman Brothers, and his family, a dream job that allows him to earn more than ever before and offers better con"&amp;"ditions. He and his wife have a somewhat different status: he has in fact not the right papers to protect him from deportation if they keep him but took over Winston already a lawyer, albeit dubious, three weeks after he the US had come; his wife is study"&amp;"ing through a student visa and dreams of becoming a pharmacist because they learned as a child to become a useful profession is hard to compete helpen.Jende and Neni people working both on their luck, it is a very diligent student who does not average fig"&amp;"ures is happy but wants to excel in order to increase her chances yet. If it is adopted also in her holidays as a housekeeper for Clark's wife and is therefore ample compensation, she's the happier it. Outside the necessary expenditure, most of their inco"&amp;"me into a savings account in order to fund a better life in the first place the papers Jende.Achter rich façade of the Edwards family, who have two sons, one already the house is from the Jonga's finding that it is not gold that glitters, and there appear"&amp;" various secrets come to the surface. Cindy, the wife of Clark, leading a rich life à la 'Desperate Housewives' with her friends, even though she has the best for her youngest son, Mighty, but appears under the surface to be quite unhappy and have self to"&amp;"o low. The Jonga grant programs also teach Vince's older son sitting on rooms to study, but that will not meet the preconceived expectations of his parents, and his spiritual salvation, in contrast to what parents want, go look abroad. The Jonga can both "&amp;"boys indeed do provide a warm, caring and trust-making environment in contrast to their own ouders.Clark will obviously make a big bubble in which Lehman Brothers is located, and asks indeed at times wondering where his business and his colleagues in the "&amp;"hell are doing. In due course this bubble exploded, and will the scandal in the media chasing the couple as stigma, but financially Clark continues his sheep to be able to keep it dry, even though he can not keep Jende as a driver. And the economy obvious"&amp;"ly collapses: away the dream of a better house, an equally good job in the future Jende.Dit together with bad news from the immigration service draws course evolution at Jonga, which means the necessary consequences for their relationship. Therefore Jembe"&amp;" get a different perspective in mind: his American savings, his family, to have a good life in their country of origin. If they remain in the US, it would be increasingly puzzling and scrape money in low paid jobs. Now Neni so good has become familiar in "&amp;"their neighborhood in New York, with a very dense community of African immigrants, and with the prospect of a good education, but they see this totally sit more, and as they grow apart. Jende remains the man, the breadwinner who takes the decisions, how l"&amp;"ittle Neni also sees sit, and how American Neni also become, there can and barely dares contradict him. ""They say the economy will improve gradually, but I'll tell you something? I'm not sure I can wait that long. I'm not sure I want any longer endure th"&amp;"is agony because I need to live in America. ""The whole book is a series of victories and setbacks for the Jonga against the background of the global economic downturn of 2007-2008. The Edwards family is indeed very human put down, their human emotions an"&amp;"d weaknesses are ultimately up to be listed in contrast with their rich, comfortable life which is done much for them. Themes such as immigration, poverty and decadent wealth, the impact of a collapsing economy, culture, violence, the dominance of men and"&amp;" the race issue dealt with in the US. The story is tremendously compelling, the characters are alive from the first page, where you can move around completely. It is enjoying the narrative power and the strong atmosphere of Mbue setting. The powerful visu"&amp;"al language and the Dutch translation certainly do not detract from the book. The dreamers in America get this story attributed a nice tribute.")</f>
        <v>"See the dreamers' is the debut novel of Imbolo Mbue. And what a debut! It is a super powerful novel about a hot topic! Mbue, author of Cameroonian origin, has lived for over ten years in the US, and has studied. I wish her all the best in these times of flaring resistance and literally more obstacles that are placed in the way of (legal!) Immigration to the US She describes in this book, a Cameroonian couple Jende Jonga and his wife, Neni, which wants to build a better life in the US, and has more ambition than in the village of origin to continue living. They are an example of the so-called group of "dreamers" who want to pursue the American dream can be both enthusiasm and treacherous. Written and translated into Dutch in 2016 we stuck with this story in the middle of the raging current time, where Mbue also bring some great nominations shrugged. Jonathan Franzen on the cover: "Imbolo Mbue would anywhere and in any language is a formidable storyteller." In we Jende know the book, which first only came to the US, and after New York to have lived in poor conditions his wife and son Liomi Neni has been transferred, as soon as he could offer them a more reasonable shelter. Fortunately he has a cousin Winston, which it practically and financially capable of many things. Jende put at the beginning of this book, in the fall of 2007, his first steps as a driver Clark Edwards, a top executive at Lehman Brothers, and his family, a dream job that allows him to earn more than ever before and offers better conditions. He and his wife have a somewhat different status: he has in fact not the right papers to protect him from deportation if they keep him but took over Winston already a lawyer, albeit dubious, three weeks after he the US had come; his wife is studying through a student visa and dreams of becoming a pharmacist because they learned as a child to become a useful profession is hard to compete helpen.Jende and Neni people working both on their luck, it is a very diligent student who does not average figures is happy but wants to excel in order to increase her chances yet. If it is adopted also in her holidays as a housekeeper for Clark's wife and is therefore ample compensation, she's the happier it. Outside the necessary expenditure, most of their income into a savings account in order to fund a better life in the first place the papers Jende.Achter rich façade of the Edwards family, who have two sons, one already the house is from the Jonga's finding that it is not gold that glitters, and there appear various secrets come to the surface. Cindy, the wife of Clark, leading a rich life à la 'Desperate Housewives' with her friends, even though she has the best for her youngest son, Mighty, but appears under the surface to be quite unhappy and have self too low. The Jonga grant programs also teach Vince's older son sitting on rooms to study, but that will not meet the preconceived expectations of his parents, and his spiritual salvation, in contrast to what parents want, go look abroad. The Jonga can both boys indeed do provide a warm, caring and trust-making environment in contrast to their own ouders.Clark will obviously make a big bubble in which Lehman Brothers is located, and asks indeed at times wondering where his business and his colleagues in the hell are doing. In due course this bubble exploded, and will the scandal in the media chasing the couple as stigma, but financially Clark continues his sheep to be able to keep it dry, even though he can not keep Jende as a driver. And the economy obviously collapses: away the dream of a better house, an equally good job in the future Jende.Dit together with bad news from the immigration service draws course evolution at Jonga, which means the necessary consequences for their relationship. Therefore Jembe get a different perspective in mind: his American savings, his family, to have a good life in their country of origin. If they remain in the US, it would be increasingly puzzling and scrape money in low paid jobs. Now Neni so good has become familiar in their neighborhood in New York, with a very dense community of African immigrants, and with the prospect of a good education, but they see this totally sit more, and as they grow apart. Jende remains the man, the breadwinner who takes the decisions, how little Neni also sees sit, and how American Neni also become, there can and barely dares contradict him. "They say the economy will improve gradually, but I'll tell you something? I'm not sure I can wait that long. I'm not sure I want any longer endure this agony because I need to live in America. "The whole book is a series of victories and setbacks for the Jonga against the background of the global economic downturn of 2007-2008. The Edwards family is indeed very human put down, their human emotions and weaknesses are ultimately up to be listed in contrast with their rich, comfortable life which is done much for them. Themes such as immigration, poverty and decadent wealth, the impact of a collapsing economy, culture, violence, the dominance of men and the race issue dealt with in the US. The story is tremendously compelling, the characters are alive from the first page, where you can move around completely. It is enjoying the narrative power and the strong atmosphere of Mbue setting. The powerful visual language and the Dutch translation certainly do not detract from the book. The dreamers in America get this story attributed a nice tribute.</v>
      </c>
    </row>
    <row r="1837" ht="15.75" customHeight="1">
      <c r="A1837" s="1">
        <v>1835.0</v>
      </c>
      <c r="B1837" s="3">
        <v>0.0</v>
      </c>
      <c r="C1837" s="3">
        <v>0.0</v>
      </c>
      <c r="D1837" s="3">
        <v>0.0</v>
      </c>
      <c r="E1837" s="3" t="s">
        <v>1840</v>
      </c>
      <c r="F1837" s="3" t="str">
        <f>IFERROR(__xludf.DUMMYFUNCTION("GOOGLETRANSLATE(E1837,""nl"",""en"")"),"Very, very disappointing, totally predictable, no stress! Ven a fan of Saskia, rejoice always in her new book.")</f>
        <v>Very, very disappointing, totally predictable, no stress! Ven a fan of Saskia, rejoice always in her new book.</v>
      </c>
    </row>
    <row r="1838" ht="15.75" customHeight="1">
      <c r="A1838" s="1">
        <v>1836.0</v>
      </c>
      <c r="B1838" s="3">
        <v>1.0</v>
      </c>
      <c r="C1838" s="3">
        <v>1.0</v>
      </c>
      <c r="D1838" s="3">
        <v>1.0</v>
      </c>
      <c r="E1838" s="3" t="s">
        <v>1841</v>
      </c>
      <c r="F1838" s="3" t="str">
        <f>IFERROR(__xludf.DUMMYFUNCTION("GOOGLETRANSLATE(E1838,""nl"",""en"")"),"Erika Leonard, born Erika Mitchell (London March 7, 1963) is a British writer who became famous translated her erotic novel trilogy Fifty Shades of Gray (in Dutch as Fifty Shades of Gray, which she wrote under the pseudonym EL James and which worldwide 65"&amp;" million of which 1.7 million were sold in the Netherlands (december 2012). they began in 2009 with a letter, when she discovered the website FanFiction.net where she lives under the name Snow Queen's Icedragon schreef.Leonard in London, with her husband "&amp;"and two sons before she had success with writing, she worked at a television station in London.The book darker the fifth book written in the series fifty shades Grijs.Deel. 1: fifty shades of gray, section 2: fifty shades darker part 3: fifty shades Freed"&amp;", part 4: gray and now part 5: donkerder.Deel 1 and part 3 is the actual story told through the eyes of Anastasia Steele part 4, 5 and 6 are the same books as one book. 2 and 3, ma ar then told through the eyes of Christian Grey.Inhoud: In Part 4, the siz"&amp;"zling, sensual love affair Anastasia (Ana) and Christian ended in heartache, and in sharp vrwijten, and yet the Christian Gray fails to Ana from his head receive, or his blood. He is determined to win her back for himself. He tries his darkest desires and"&amp;" love to be in need of full control to suppress and Ana on her own terms. But Ana's devious boss Jack Hyde has his sights already put on her, and Christian is still haunted by the horrors of his childhood. Can Christians therapist deliver him from his dem"&amp;"ons, or will be temptress Elena and his former submissive Leila let him fall back into the past? And even if Christian Ana recovers, so can one man injured if he or fail to maintain its My opinion: It was never my intention to continue reading this series"&amp;". The first three volumes I had ever used a girlfriend, so I've read them, but to be honest, even whole pieces have beaten in about. The books from me but 2 *, I found them nothing. The cast film gave me nothing and the hype about the book I could not und"&amp;"erstand. Last year I got new Part 4, for my birthday, so ... decided to read the book anyway, that's so neat. I must say that I was stunned. The story from Christian's so much better than the story told from Ana. I have given this 4 * star. Past Santa Cla"&amp;"us, I got the book darker and I was quite interested to read this book. Nice thick in size, nice dark cover. I was wondering. And I got lucky. It is written in the same way as book 4. Reduce child (ana), less uncertain, and I found the book just leuk.Ik g"&amp;"ive this book 4.5 *")</f>
        <v>Erika Leonard, born Erika Mitchell (London March 7, 1963) is a British writer who became famous translated her erotic novel trilogy Fifty Shades of Gray (in Dutch as Fifty Shades of Gray, which she wrote under the pseudonym EL James and which worldwide 65 million of which 1.7 million were sold in the Netherlands (december 2012). they began in 2009 with a letter, when she discovered the website FanFiction.net where she lives under the name Snow Queen's Icedragon schreef.Leonard in London, with her husband and two sons before she had success with writing, she worked at a television station in London.The book darker the fifth book written in the series fifty shades Grijs.Deel. 1: fifty shades of gray, section 2: fifty shades darker part 3: fifty shades Freed, part 4: gray and now part 5: donkerder.Deel 1 and part 3 is the actual story told through the eyes of Anastasia Steele part 4, 5 and 6 are the same books as one book. 2 and 3, ma ar then told through the eyes of Christian Grey.Inhoud: In Part 4, the sizzling, sensual love affair Anastasia (Ana) and Christian ended in heartache, and in sharp vrwijten, and yet the Christian Gray fails to Ana from his head receive, or his blood. He is determined to win her back for himself. He tries his darkest desires and love to be in need of full control to suppress and Ana on her own terms. But Ana's devious boss Jack Hyde has his sights already put on her, and Christian is still haunted by the horrors of his childhood. Can Christians therapist deliver him from his demons, or will be temptress Elena and his former submissive Leila let him fall back into the past? And even if Christian Ana recovers, so can one man injured if he or fail to maintain its My opinion: It was never my intention to continue reading this series. The first three volumes I had ever used a girlfriend, so I've read them, but to be honest, even whole pieces have beaten in about. The books from me but 2 *, I found them nothing. The cast film gave me nothing and the hype about the book I could not understand. Last year I got new Part 4, for my birthday, so ... decided to read the book anyway, that's so neat. I must say that I was stunned. The story from Christian's so much better than the story told from Ana. I have given this 4 * star. Past Santa Claus, I got the book darker and I was quite interested to read this book. Nice thick in size, nice dark cover. I was wondering. And I got lucky. It is written in the same way as book 4. Reduce child (ana), less uncertain, and I found the book just leuk.Ik give this book 4.5 *</v>
      </c>
    </row>
    <row r="1839" ht="15.75" customHeight="1">
      <c r="A1839" s="1">
        <v>1837.0</v>
      </c>
      <c r="B1839" s="3">
        <v>0.0</v>
      </c>
      <c r="C1839" s="3">
        <v>0.0</v>
      </c>
      <c r="D1839" s="3">
        <v>0.0</v>
      </c>
      <c r="E1839" s="3" t="s">
        <v>1842</v>
      </c>
      <c r="F1839" s="3" t="str">
        <f>IFERROR(__xludf.DUMMYFUNCTION("GOOGLETRANSLATE(E1839,""nl"",""en"")"),"Herman about his new book, I can actually be quite short. This contrasts with the book itself. This is the first real Brusselmans that I read, the piss-books are not included, the biggest and probably the last. For what a nuisance this book. Still I read "&amp;"as I describe it necessarily wanted lezen.Herman in a kind of diary form with no date stamp his life, about his early off relationship with his young flame Lena (make it anyway just out), his former relationships and what he outside writing still doing so"&amp;"meday. Many food restaurant apparently. And make football analysis, it's just what you call work, and then there are also paid for. The book resembles a long but bad commercial for Telenet.Nee this book really could not tempt me. And yet read. That shows "&amp;"courage and self-sacrifice, even if I say so myself. Sorry Herman, I will never be a fan of yours, but tend to write more for the people who fan you are.")</f>
        <v>Herman about his new book, I can actually be quite short. This contrasts with the book itself. This is the first real Brusselmans that I read, the piss-books are not included, the biggest and probably the last. For what a nuisance this book. Still I read as I describe it necessarily wanted lezen.Herman in a kind of diary form with no date stamp his life, about his early off relationship with his young flame Lena (make it anyway just out), his former relationships and what he outside writing still doing someday. Many food restaurant apparently. And make football analysis, it's just what you call work, and then there are also paid for. The book resembles a long but bad commercial for Telenet.Nee this book really could not tempt me. And yet read. That shows courage and self-sacrifice, even if I say so myself. Sorry Herman, I will never be a fan of yours, but tend to write more for the people who fan you are.</v>
      </c>
    </row>
    <row r="1840" ht="15.75" customHeight="1">
      <c r="A1840" s="1">
        <v>1838.0</v>
      </c>
      <c r="B1840" s="3">
        <v>0.0</v>
      </c>
      <c r="C1840" s="3">
        <v>0.0</v>
      </c>
      <c r="D1840" s="3">
        <v>0.0</v>
      </c>
      <c r="E1840" s="3" t="s">
        <v>1843</v>
      </c>
      <c r="F1840" s="3" t="str">
        <f>IFERROR(__xludf.DUMMYFUNCTION("GOOGLETRANSLATE(E1840,""nl"",""en"")"),"I just read the book and am honestly glad I'm out m. I found it complicated written, I mean then that there were many difficult sentences in. Carla used many difficult terms and it will also belong to the psychological but I was not charmed. All in all I "&amp;"found it so hard to read and also extremely tedious. Sorry.")</f>
        <v>I just read the book and am honestly glad I'm out m. I found it complicated written, I mean then that there were many difficult sentences in. Carla used many difficult terms and it will also belong to the psychological but I was not charmed. All in all I found it so hard to read and also extremely tedious. Sorry.</v>
      </c>
    </row>
    <row r="1841" ht="15.75" customHeight="1">
      <c r="A1841" s="1">
        <v>1839.0</v>
      </c>
      <c r="B1841" s="3">
        <v>1.0</v>
      </c>
      <c r="C1841" s="3">
        <v>1.0</v>
      </c>
      <c r="D1841" s="3">
        <v>1.0</v>
      </c>
      <c r="E1841" s="3" t="s">
        <v>1844</v>
      </c>
      <c r="F1841" s="3" t="str">
        <f>IFERROR(__xludf.DUMMYFUNCTION("GOOGLETRANSLATE(E1841,""nl"",""en"")"),"So many good reviews read about this series and therefore with Part 1 begonnen.En .. it tastes meer.Korte chapters and tension so you soon have a chapter is lezen..Luguber but exciting.")</f>
        <v>So many good reviews read about this series and therefore with Part 1 begonnen.En .. it tastes meer.Korte chapters and tension so you soon have a chapter is lezen..Luguber but exciting.</v>
      </c>
    </row>
    <row r="1842" ht="15.75" customHeight="1">
      <c r="A1842" s="1">
        <v>1840.0</v>
      </c>
      <c r="B1842" s="3">
        <v>0.0</v>
      </c>
      <c r="C1842" s="3">
        <v>0.0</v>
      </c>
      <c r="D1842" s="3">
        <v>0.0</v>
      </c>
      <c r="E1842" s="3" t="s">
        <v>1845</v>
      </c>
      <c r="F1842" s="3" t="str">
        <f>IFERROR(__xludf.DUMMYFUNCTION("GOOGLETRANSLATE(E1842,""nl"",""en"")"),"I have not read many books Grisham but this was also the last. What a bad story and also once described bad. No suspense, the book nowhere arrested. It's a true story, and perhaps says something about the legal system, but there are surely better true sto"&amp;"ries to tell! I have the impression that this book was written 20 years ago and now comes because surely sells under the name Grisham. I have only one word for this book: WORTHLESS.")</f>
        <v>I have not read many books Grisham but this was also the last. What a bad story and also once described bad. No suspense, the book nowhere arrested. It's a true story, and perhaps says something about the legal system, but there are surely better true stories to tell! I have the impression that this book was written 20 years ago and now comes because surely sells under the name Grisham. I have only one word for this book: WORTHLESS.</v>
      </c>
    </row>
    <row r="1843" ht="15.75" customHeight="1">
      <c r="A1843" s="1">
        <v>1841.0</v>
      </c>
      <c r="B1843" s="3">
        <v>1.0</v>
      </c>
      <c r="C1843" s="3">
        <v>1.0</v>
      </c>
      <c r="D1843" s="3">
        <v>1.0</v>
      </c>
      <c r="E1843" s="3" t="s">
        <v>1846</v>
      </c>
      <c r="F1843" s="3" t="str">
        <f>IFERROR(__xludf.DUMMYFUNCTION("GOOGLETRANSLATE(E1843,""nl"",""en"")"),"For me, a fine thriller with an original story. The smooth writing style Anne Nicolai's story reads easy and delicious raft. The book is divided into four parts, each with their own title to go with the story. The sections are further divided into days, i"&amp;"ncluding dates. Personally, I like to read the fine because it gives overview and natural pauses indicates when lezen.Het story itself is original in its genre. It has put me more surprise and another track several times while reading. It is also relative"&amp;"ly unique that people do not talk to each other but communicate in a different way with each other trying to. However, the latter is what attracted me to the story when I read the back cover text read boek.De of the main characters in the story may not ha"&amp;"ve all the in-depth written psychology, making for legibility of the story out. Where necessary, the reasoning and rationale to be put apart. This will surely create the right atmosphere for a thriller for me.")</f>
        <v>For me, a fine thriller with an original story. The smooth writing style Anne Nicolai's story reads easy and delicious raft. The book is divided into four parts, each with their own title to go with the story. The sections are further divided into days, including dates. Personally, I like to read the fine because it gives overview and natural pauses indicates when lezen.Het story itself is original in its genre. It has put me more surprise and another track several times while reading. It is also relatively unique that people do not talk to each other but communicate in a different way with each other trying to. However, the latter is what attracted me to the story when I read the back cover text read boek.De of the main characters in the story may not have all the in-depth written psychology, making for legibility of the story out. Where necessary, the reasoning and rationale to be put apart. This will surely create the right atmosphere for a thriller for me.</v>
      </c>
    </row>
    <row r="1844" ht="15.75" customHeight="1">
      <c r="A1844" s="1">
        <v>1842.0</v>
      </c>
      <c r="B1844" s="3">
        <v>1.0</v>
      </c>
      <c r="C1844" s="3">
        <v>1.0</v>
      </c>
      <c r="D1844" s="3">
        <v>1.0</v>
      </c>
      <c r="E1844" s="3" t="s">
        <v>1847</v>
      </c>
      <c r="F1844" s="3" t="str">
        <f>IFERROR(__xludf.DUMMYFUNCTION("GOOGLETRANSLATE(E1844,""nl"",""en"")"),"Wow, wow, wow, a strong Pendergast! In an investigation into the theft of the contents of a valuable wine cellar in Exmouth discover Pendergast and Constance Greene soon something sinister in the basement ... Three quarters of the book is a powerful detec"&amp;"tive who dunnit, but the real catch is in the last quarter of the book. The mystery seems to be solved, but nothing is further from the truth! The events follow each other over really quickly and end in a climax. An end that now causes me full of sorrow w"&amp;"aiting for the next part ...")</f>
        <v>Wow, wow, wow, a strong Pendergast! In an investigation into the theft of the contents of a valuable wine cellar in Exmouth discover Pendergast and Constance Greene soon something sinister in the basement ... Three quarters of the book is a powerful detective who dunnit, but the real catch is in the last quarter of the book. The mystery seems to be solved, but nothing is further from the truth! The events follow each other over really quickly and end in a climax. An end that now causes me full of sorrow waiting for the next part ...</v>
      </c>
    </row>
    <row r="1845" ht="15.75" customHeight="1">
      <c r="A1845" s="1">
        <v>1843.0</v>
      </c>
      <c r="B1845" s="3">
        <v>0.0</v>
      </c>
      <c r="C1845" s="3">
        <v>0.0</v>
      </c>
      <c r="D1845" s="3">
        <v>0.0</v>
      </c>
      <c r="E1845" s="3" t="s">
        <v>1848</v>
      </c>
      <c r="F1845" s="3" t="str">
        <f>IFERROR(__xludf.DUMMYFUNCTION("GOOGLETRANSLATE(E1845,""nl"",""en"")"),"Shari Lapena (1960) is a Canadian writer, who became known earlier thrillers as ""The Couple Next Door"" and ""Stranger in the House'.In her latest thriller"" An Unwanted Guest 'we meet a group of people who are forced a weekend at a secluded hotel in the"&amp;" Catskill Mountains by brengen.Dat have there some things there is no fluff, it soon becomes clear if one of the guests the next morning dead at the bottom of the stairs found wordt.In rapidly successively falls one after the other dead, the other guests "&amp;"in shock behind, because it soon becomes clear that one of them is a murderer is.Alle ingredients for a classic whodunit story a la Agatha Christie appear in ""an Unwanted guest 'are present, which it seems Lapena attempts famous 'and there were None', al"&amp;"so known as ""and Then There were None."" unmatchable, Agatha Christie's most famous mystery.Achteloos interspersing with memorable names like 'The Murder at Hill Road, Ernest Shakleton, The Body in the Library, And there were none, Hercule Poirot, and qu"&amp;"otations from Shakespeare, seems Shari Lapena the Queen of Crime with her novel ""an Unwanted Guest 'to the throne would have steken.Een paltry effort if you ask me, since the novel has no level"" and there were None', but rather seems to be a particularl"&amp;"y rattling effect with Christie's theme leidraad.Shari Lapena's attempt to believe that story (allowed /) can match, for me be the biggest mystery of this book. **")</f>
        <v>Shari Lapena (1960) is a Canadian writer, who became known earlier thrillers as "The Couple Next Door" and "Stranger in the House'.In her latest thriller" An Unwanted Guest 'we meet a group of people who are forced a weekend at a secluded hotel in the Catskill Mountains by brengen.Dat have there some things there is no fluff, it soon becomes clear if one of the guests the next morning dead at the bottom of the stairs found wordt.In rapidly successively falls one after the other dead, the other guests in shock behind, because it soon becomes clear that one of them is a murderer is.Alle ingredients for a classic whodunit story a la Agatha Christie appear in "an Unwanted guest 'are present, which it seems Lapena attempts famous 'and there were None', also known as "and Then There were None." unmatchable, Agatha Christie's most famous mystery.Achteloos interspersing with memorable names like 'The Murder at Hill Road, Ernest Shakleton, The Body in the Library, And there were none, Hercule Poirot, and quotations from Shakespeare, seems Shari Lapena the Queen of Crime with her novel "an Unwanted Guest 'to the throne would have steken.Een paltry effort if you ask me, since the novel has no level" and there were None', but rather seems to be a particularly rattling effect with Christie's theme leidraad.Shari Lapena's attempt to believe that story (allowed /) can match, for me be the biggest mystery of this book. **</v>
      </c>
    </row>
    <row r="1846" ht="15.75" customHeight="1">
      <c r="A1846" s="1">
        <v>1844.0</v>
      </c>
      <c r="B1846" s="3">
        <v>0.0</v>
      </c>
      <c r="C1846" s="3">
        <v>0.0</v>
      </c>
      <c r="D1846" s="3">
        <v>0.0</v>
      </c>
      <c r="E1846" s="3" t="s">
        <v>1849</v>
      </c>
      <c r="F1846" s="3" t="str">
        <f>IFERROR(__xludf.DUMMYFUNCTION("GOOGLETRANSLATE(E1846,""nl"",""en"")"),"Not a bad book, but there is little suspense. There are some tense moments, but not enough to captivate the whole story.")</f>
        <v>Not a bad book, but there is little suspense. There are some tense moments, but not enough to captivate the whole story.</v>
      </c>
    </row>
    <row r="1847" ht="15.75" customHeight="1">
      <c r="A1847" s="1">
        <v>1845.0</v>
      </c>
      <c r="B1847" s="3">
        <v>1.0</v>
      </c>
      <c r="C1847" s="3">
        <v>1.0</v>
      </c>
      <c r="D1847" s="3">
        <v>1.0</v>
      </c>
      <c r="E1847" s="3" t="s">
        <v>1850</v>
      </c>
      <c r="F1847" s="3" t="str">
        <f>IFERROR(__xludf.DUMMYFUNCTION("GOOGLETRANSLATE(E1847,""nl"",""en"")"),"I have long not seen a book so I grabbed by the throat as the thick novel / thriller Niklas Natt och Dag. I think I had the same feeling when I read Perfume (on my 16th, in one go out, struck out one night). What an debut this! I caught myself is that I r"&amp;"emembered the day often scenes from the book, at the strangest moments. Stockholm in 1793 at the time really comes to life in this terrible but terribly beautiful book. The quest Cecil Winge and Mickel Cardell the murderer (and identity) of the body witho"&amp;"ut limbs, eyes and tongue, in the freezing cold is told in four parts. Part 2 and 3 outline even better the context and background of the murder mystery and part 4 the wires nicely with elkaar.Ik'm still 'blown away' by this debut and regret that I learne"&amp;"d from the book. A better recommendation I can not remember ;-)")</f>
        <v>I have long not seen a book so I grabbed by the throat as the thick novel / thriller Niklas Natt och Dag. I think I had the same feeling when I read Perfume (on my 16th, in one go out, struck out one night). What an debut this! I caught myself is that I remembered the day often scenes from the book, at the strangest moments. Stockholm in 1793 at the time really comes to life in this terrible but terribly beautiful book. The quest Cecil Winge and Mickel Cardell the murderer (and identity) of the body without limbs, eyes and tongue, in the freezing cold is told in four parts. Part 2 and 3 outline even better the context and background of the murder mystery and part 4 the wires nicely with elkaar.Ik'm still 'blown away' by this debut and regret that I learned from the book. A better recommendation I can not remember ;-)</v>
      </c>
    </row>
    <row r="1848" ht="15.75" customHeight="1">
      <c r="A1848" s="1">
        <v>1846.0</v>
      </c>
      <c r="B1848" s="3">
        <v>0.0</v>
      </c>
      <c r="C1848" s="3">
        <v>0.0</v>
      </c>
      <c r="D1848" s="3">
        <v>0.0</v>
      </c>
      <c r="E1848" s="3" t="s">
        <v>1851</v>
      </c>
      <c r="F1848" s="3" t="str">
        <f>IFERROR(__xludf.DUMMYFUNCTION("GOOGLETRANSLATE(E1848,""nl"",""en"")"),"Marjolijn Uitzinger lives in Berlin and lavish sprinkling around with facts about transportation, restaurants, history and socio-cultural practices in Berlin. How interesting this information is, it slows the pace of the story quite off. This book was nev"&amp;"er so exciting that I could not put it down. Uitzinger writes: ""Dictatorship, informers, a devastated family, billing nearly thirty years later ... Tension and emotion that always works"" ""This book proves the contrary. (180 p.).")</f>
        <v>Marjolijn Uitzinger lives in Berlin and lavish sprinkling around with facts about transportation, restaurants, history and socio-cultural practices in Berlin. How interesting this information is, it slows the pace of the story quite off. This book was never so exciting that I could not put it down. Uitzinger writes: "Dictatorship, informers, a devastated family, billing nearly thirty years later ... Tension and emotion that always works" "This book proves the contrary. (180 p.).</v>
      </c>
    </row>
    <row r="1849" ht="15.75" customHeight="1">
      <c r="A1849" s="1">
        <v>1847.0</v>
      </c>
      <c r="B1849" s="3">
        <v>0.0</v>
      </c>
      <c r="C1849" s="3">
        <v>0.0</v>
      </c>
      <c r="D1849" s="3">
        <v>0.0</v>
      </c>
      <c r="E1849" s="3" t="s">
        <v>1852</v>
      </c>
      <c r="F1849" s="3" t="str">
        <f>IFERROR(__xludf.DUMMYFUNCTION("GOOGLETRANSLATE(E1849,""nl"",""en"")"),"About newcomer Harry Tenholter is not much information available. He spent years in the legal profession and, now that he is retired, the pin taken in hand. With Moses mystery he made his debut into the world of exciting boek.Journalist Richard Winter tra"&amp;"vels to Egypt to write a series of economic newspaper articles. He has just arrived or he finds some clay tablets in the desert. In an effort he descent it comes to figure in touch with the student Jennifer him in turn makes knowledge with the specialist "&amp;"in ancient languages ​​professor and archaeologist Howard van Cleef. This has quickly understood that the tablets date draws from the time of Moses and the passages of the Old Testament in doubt. But all parties would also have a hidden agenda hebben.Het "&amp;"Moses mystery is another novel that new sensitive data is discovered that develop history of the Israeli-Palestinian conflict, or rather the conflict between Christianity (Judaism included) and Islam every deed of Jerusalem's Temple Mount, threatens to de"&amp;"cide. This book contains both the descent of Moses and the exodus from Egypt Central. Although analogous to many genre enjoyed playing a storyline set in the past and another involves the present. Both are happy strictly separated, which makes it easy for"&amp;" the reader to orientate in time. It is indeed strange to have to conclude that this very book is published by a Christian-inspired uitgeverij.In attempting the unoriginal story, even if it is not very surprising or developed innovative, yet providing any"&amp;" tension, the author opted to lavish much on the up coming with bare breasts and pretty scenes, what the level gets even more down. A wrong move, which may only be appreciated by young adolecenten.En then there is the biggest annoyance of this book: the t"&amp;"ext itself. Not only the writer used to be bandied English words and outdated notions Who ever the word television set placed in the mouth? but worst of all is the incredibly large number of errors. Missing punctuation; three different spellings for the s"&amp;"ame word; edited half sentences; a paragraph double prints and then calculation errors, this book has it all, unfortunately, making the reading quickly sinks into disbelief and annoyance. Even the blurb fails in the name of the protagonist correctly to ge"&amp;"ven.Het Moses mystery is a textbook example of how not to. If this is a first version of a manuscript had been, it had been somewhat acceptable, but when finished, the target price is twenty-two and a half euros, this can really unacceptable.")</f>
        <v>About newcomer Harry Tenholter is not much information available. He spent years in the legal profession and, now that he is retired, the pin taken in hand. With Moses mystery he made his debut into the world of exciting boek.Journalist Richard Winter travels to Egypt to write a series of economic newspaper articles. He has just arrived or he finds some clay tablets in the desert. In an effort he descent it comes to figure in touch with the student Jennifer him in turn makes knowledge with the specialist in ancient languages ​​professor and archaeologist Howard van Cleef. This has quickly understood that the tablets date draws from the time of Moses and the passages of the Old Testament in doubt. But all parties would also have a hidden agenda hebben.Het Moses mystery is another novel that new sensitive data is discovered that develop history of the Israeli-Palestinian conflict, or rather the conflict between Christianity (Judaism included) and Islam every deed of Jerusalem's Temple Mount, threatens to decide. This book contains both the descent of Moses and the exodus from Egypt Central. Although analogous to many genre enjoyed playing a storyline set in the past and another involves the present. Both are happy strictly separated, which makes it easy for the reader to orientate in time. It is indeed strange to have to conclude that this very book is published by a Christian-inspired uitgeverij.In attempting the unoriginal story, even if it is not very surprising or developed innovative, yet providing any tension, the author opted to lavish much on the up coming with bare breasts and pretty scenes, what the level gets even more down. A wrong move, which may only be appreciated by young adolecenten.En then there is the biggest annoyance of this book: the text itself. Not only the writer used to be bandied English words and outdated notions Who ever the word television set placed in the mouth? but worst of all is the incredibly large number of errors. Missing punctuation; three different spellings for the same word; edited half sentences; a paragraph double prints and then calculation errors, this book has it all, unfortunately, making the reading quickly sinks into disbelief and annoyance. Even the blurb fails in the name of the protagonist correctly to geven.Het Moses mystery is a textbook example of how not to. If this is a first version of a manuscript had been, it had been somewhat acceptable, but when finished, the target price is twenty-two and a half euros, this can really unacceptable.</v>
      </c>
    </row>
    <row r="1850" ht="15.75" customHeight="1">
      <c r="A1850" s="1">
        <v>1848.0</v>
      </c>
      <c r="B1850" s="3">
        <v>0.0</v>
      </c>
      <c r="C1850" s="3">
        <v>0.0</v>
      </c>
      <c r="D1850" s="3">
        <v>0.0</v>
      </c>
      <c r="E1850" s="3" t="s">
        <v>1853</v>
      </c>
      <c r="F1850" s="3" t="str">
        <f>IFERROR(__xludf.DUMMYFUNCTION("GOOGLETRANSLATE(E1850,""nl"",""en"")"),"* SPOILERS * It took me some time to really get engrossed in the story. Reading also did not go smoothly, probably because I was just a number of things ergerde.- Smokey too good at everything she did- the character Callie says too often 'Honey Love' ... "&amp;"quite the character vervelend.- ultimately the killer turned out to be .. little cliché Fictional animal finally the story was very exciting, the murderer is finally on the team itself gemunt.Helaas a dog done something horribly. Something I like big dog "&amp;"lover is not so good at.")</f>
        <v>* SPOILERS * It took me some time to really get engrossed in the story. Reading also did not go smoothly, probably because I was just a number of things ergerde.- Smokey too good at everything she did- the character Callie says too often 'Honey Love' ... quite the character vervelend.- ultimately the killer turned out to be .. little cliché Fictional animal finally the story was very exciting, the murderer is finally on the team itself gemunt.Helaas a dog done something horribly. Something I like big dog lover is not so good at.</v>
      </c>
    </row>
    <row r="1851" ht="15.75" customHeight="1">
      <c r="A1851" s="1">
        <v>1849.0</v>
      </c>
      <c r="B1851" s="3">
        <v>1.0</v>
      </c>
      <c r="C1851" s="3">
        <v>1.0</v>
      </c>
      <c r="D1851" s="3">
        <v>1.0</v>
      </c>
      <c r="E1851" s="3" t="s">
        <v>1854</v>
      </c>
      <c r="F1851" s="3" t="str">
        <f>IFERROR(__xludf.DUMMYFUNCTION("GOOGLETRANSLATE(E1851,""nl"",""en"")"),"Enjoyed this book, the story is told smoothly and the tension in the lock is cut. For me the best Jackson now. On to the next book!")</f>
        <v>Enjoyed this book, the story is told smoothly and the tension in the lock is cut. For me the best Jackson now. On to the next book!</v>
      </c>
    </row>
    <row r="1852" ht="15.75" customHeight="1">
      <c r="A1852" s="1">
        <v>1850.0</v>
      </c>
      <c r="B1852" s="3">
        <v>1.0</v>
      </c>
      <c r="C1852" s="3">
        <v>1.0</v>
      </c>
      <c r="D1852" s="3">
        <v>1.0</v>
      </c>
      <c r="E1852" s="3" t="s">
        <v>1855</v>
      </c>
      <c r="F1852" s="3" t="str">
        <f>IFERROR(__xludf.DUMMYFUNCTION("GOOGLETRANSLATE(E1852,""nl"",""en"")"),"In one word, this book DELICIOUS! I had a good feeling after reading vs. Simon, it makes me happy! The combination of Simon and Blue a perfect click and have the realistic uncertainty in the story is woven is great. I find it amazing that Becky Albertalli"&amp;" wrote such a versatile book. They discussed all aspects of homosexuality: you read how his classmates, friends and parents perceive homosexuality Simons. Even if this is not your genre, I definitely aan.Hoewel Simon lot mailed to Blue, he does not know w"&amp;"ho it is. I was, like Simon at one time, to know who Blue is. That is the ""tension"" in this book to keep you reading. It is made good-looking. I was completely drawn into Simon's world. He is a fine character comes through all descriptions right to life"&amp;". I saw it all for me and I could very well identify with Simon.Je also get the email exchanges between Simon (a.k.a. Jacques) and Blue read. That's nice if a change, because the online atmosphere is really something else. As a result you see the story fr"&amp;"om a different perspective and you let everything settle. Simon and Blue grow ever closer together, leading to character development. Together with Simon I was looking blue in real life: ""Who is Blue?"" Is the question that kept me constantly. The answer"&amp;" was definitely not disappointed - On my blog you can read more about my opinion (it is original?) And the campaign #strijdvoordiversiteithttps: //femkel33st.wordpress.com/2016/02/17/recensie-simon- vs /")</f>
        <v>In one word, this book DELICIOUS! I had a good feeling after reading vs. Simon, it makes me happy! The combination of Simon and Blue a perfect click and have the realistic uncertainty in the story is woven is great. I find it amazing that Becky Albertalli wrote such a versatile book. They discussed all aspects of homosexuality: you read how his classmates, friends and parents perceive homosexuality Simons. Even if this is not your genre, I definitely aan.Hoewel Simon lot mailed to Blue, he does not know who it is. I was, like Simon at one time, to know who Blue is. That is the "tension" in this book to keep you reading. It is made good-looking. I was completely drawn into Simon's world. He is a fine character comes through all descriptions right to life. I saw it all for me and I could very well identify with Simon.Je also get the email exchanges between Simon (a.k.a. Jacques) and Blue read. That's nice if a change, because the online atmosphere is really something else. As a result you see the story from a different perspective and you let everything settle. Simon and Blue grow ever closer together, leading to character development. Together with Simon I was looking blue in real life: "Who is Blue?" Is the question that kept me constantly. The answer was definitely not disappointed - On my blog you can read more about my opinion (it is original?) And the campaign #strijdvoordiversiteithttps: //femkel33st.wordpress.com/2016/02/17/recensie-simon- vs /</v>
      </c>
    </row>
    <row r="1853" ht="15.75" customHeight="1">
      <c r="A1853" s="1">
        <v>1851.0</v>
      </c>
      <c r="B1853" s="3">
        <v>0.0</v>
      </c>
      <c r="C1853" s="3">
        <v>0.0</v>
      </c>
      <c r="D1853" s="3">
        <v>0.0</v>
      </c>
      <c r="E1853" s="3" t="s">
        <v>1856</v>
      </c>
      <c r="F1853" s="3" t="str">
        <f>IFERROR(__xludf.DUMMYFUNCTION("GOOGLETRANSLATE(E1853,""nl"",""en"")"),"The first book of Watson read with pleasure, but this was disappointing. Predictably, such a many, not original. A main character that you soon will hate, her traumas, problems and gezeur.Het is that I almost never halts with a book, but I had the last ne"&amp;"iging.Op still pretty exciting, but I had punch line already")</f>
        <v>The first book of Watson read with pleasure, but this was disappointing. Predictably, such a many, not original. A main character that you soon will hate, her traumas, problems and gezeur.Het is that I almost never halts with a book, but I had the last neiging.Op still pretty exciting, but I had punch line already</v>
      </c>
    </row>
    <row r="1854" ht="15.75" customHeight="1">
      <c r="A1854" s="1">
        <v>1852.0</v>
      </c>
      <c r="B1854" s="3">
        <v>0.0</v>
      </c>
      <c r="C1854" s="3">
        <v>0.0</v>
      </c>
      <c r="D1854" s="3">
        <v>0.0</v>
      </c>
      <c r="E1854" s="3" t="s">
        <v>1857</v>
      </c>
      <c r="F1854" s="3" t="str">
        <f>IFERROR(__xludf.DUMMYFUNCTION("GOOGLETRANSLATE(E1854,""nl"",""en"")"),"Unfortunately, after the rave reviews this book did not meet expectations. Hope unnecessary traveling it back and forth in time, which creates confusion. And many, many very uninteresting details. No, this was the first and last time as the Vlautin. Fortu"&amp;"nately the library.")</f>
        <v>Unfortunately, after the rave reviews this book did not meet expectations. Hope unnecessary traveling it back and forth in time, which creates confusion. And many, many very uninteresting details. No, this was the first and last time as the Vlautin. Fortunately the library.</v>
      </c>
    </row>
    <row r="1855" ht="15.75" customHeight="1">
      <c r="A1855" s="1">
        <v>1853.0</v>
      </c>
      <c r="B1855" s="3">
        <v>0.0</v>
      </c>
      <c r="C1855" s="3">
        <v>0.0</v>
      </c>
      <c r="D1855" s="3">
        <v>1.0</v>
      </c>
      <c r="E1855" s="3" t="s">
        <v>1858</v>
      </c>
      <c r="F1855" s="3" t="str">
        <f>IFERROR(__xludf.DUMMYFUNCTION("GOOGLETRANSLATE(E1855,""nl"",""en"")"),"When a network trafficking is rolled, realizing ""special agent"" Kate Coppola that this is just the tip of the iceberg. Her colleague Decker Davenport discovered that even teenagers are abused for Webcam and the two join forces to proceed on resolve. The"&amp;"ir research into the grim network with the hours difficult and dangerous. as Kate and Decker brought closer, the offender is systematically all traces erased. He is ruthless, even if it means that people from should be rectified. Every minute counts ... r"&amp;"ead all the books of Karen Rose, which was partly a good thing. There are too many characters in each of the previous sections. Because there explaining what they've been through, I could no more rope to determine knopen.Met regularly I was therefore the "&amp;"lead of the story lost. Since that quest also takes quite long and everyone is created ensures everyone in my eyes too much hassle. This also is the story too often repeat myself so things even more duurt.Het is fun to get characters from the other parts "&amp;"from, but not too extensive. Hopefully next book again thinner and simpler.")</f>
        <v>When a network trafficking is rolled, realizing "special agent" Kate Coppola that this is just the tip of the iceberg. Her colleague Decker Davenport discovered that even teenagers are abused for Webcam and the two join forces to proceed on resolve. Their research into the grim network with the hours difficult and dangerous. as Kate and Decker brought closer, the offender is systematically all traces erased. He is ruthless, even if it means that people from should be rectified. Every minute counts ... read all the books of Karen Rose, which was partly a good thing. There are too many characters in each of the previous sections. Because there explaining what they've been through, I could no more rope to determine knopen.Met regularly I was therefore the lead of the story lost. Since that quest also takes quite long and everyone is created ensures everyone in my eyes too much hassle. This also is the story too often repeat myself so things even more duurt.Het is fun to get characters from the other parts from, but not too extensive. Hopefully next book again thinner and simpler.</v>
      </c>
    </row>
    <row r="1856" ht="15.75" customHeight="1">
      <c r="A1856" s="1">
        <v>1854.0</v>
      </c>
      <c r="B1856" s="3">
        <v>1.0</v>
      </c>
      <c r="C1856" s="3">
        <v>1.0</v>
      </c>
      <c r="D1856" s="3">
        <v>1.0</v>
      </c>
      <c r="E1856" s="3" t="s">
        <v>1859</v>
      </c>
      <c r="F1856" s="3" t="str">
        <f>IFERROR(__xludf.DUMMYFUNCTION("GOOGLETRANSLATE(E1856,""nl"",""en"")"),"a clapper of 1,000 pages with lots of characters, making you sometimes loses his way. fortunately, the book contains a rear view of the different kingdoms, tribal and main characters to get you back on the right path. But Jordan knows where he wants to go"&amp;", he slowly but arranges his pawns on the way to the ultimate battle with the dark. All in all though again enjoyed the book.")</f>
        <v>a clapper of 1,000 pages with lots of characters, making you sometimes loses his way. fortunately, the book contains a rear view of the different kingdoms, tribal and main characters to get you back on the right path. But Jordan knows where he wants to go, he slowly but arranges his pawns on the way to the ultimate battle with the dark. All in all though again enjoyed the book.</v>
      </c>
    </row>
    <row r="1857" ht="15.75" customHeight="1">
      <c r="A1857" s="1">
        <v>1855.0</v>
      </c>
      <c r="B1857" s="3">
        <v>0.0</v>
      </c>
      <c r="C1857" s="3">
        <v>0.0</v>
      </c>
      <c r="D1857" s="3">
        <v>0.0</v>
      </c>
      <c r="E1857" s="3" t="s">
        <v>1860</v>
      </c>
      <c r="F1857" s="3" t="str">
        <f>IFERROR(__xludf.DUMMYFUNCTION("GOOGLETRANSLATE(E1857,""nl"",""en"")"),"This was the first book club book that I have not touched. Normally I come early or late in a phase that has the book. This feeling I can not live with this book, on the contrary, I often put the book away to tend. But since I never had a book is finally "&amp;"wegleg for it, I have this book uitgelezen.Zeker it is a beautifully written book, with beautiful language, but ... I was repeatedly lost the thread in this book. That certainly was not the complexity of the book, even though it is written from multiple p"&amp;"eople using the I-form. The interludes used David, were good place, partly by using a different font. So there was also him out. In fact, that was an interesting side of the boek.Ook the unsolved mystery of Kay me was a bit disappointing. The response fro"&amp;"m Kathy itself in the reading group, which is not unusual in the literature not to chew everything, could not bekoren.Tenslotte brand me that the characters do not have touched me emotionally. They keep me enough developed to vlak.Omdat responses in the r"&amp;"eading club really go either way, it goes too far to the book inadvisable. Positive as I am, I say, give the book a chance. Apparently it does not suit me. Given the language and way of writing I can so that others find it magnificent.")</f>
        <v>This was the first book club book that I have not touched. Normally I come early or late in a phase that has the book. This feeling I can not live with this book, on the contrary, I often put the book away to tend. But since I never had a book is finally wegleg for it, I have this book uitgelezen.Zeker it is a beautifully written book, with beautiful language, but ... I was repeatedly lost the thread in this book. That certainly was not the complexity of the book, even though it is written from multiple people using the I-form. The interludes used David, were good place, partly by using a different font. So there was also him out. In fact, that was an interesting side of the boek.Ook the unsolved mystery of Kay me was a bit disappointing. The response from Kathy itself in the reading group, which is not unusual in the literature not to chew everything, could not bekoren.Tenslotte brand me that the characters do not have touched me emotionally. They keep me enough developed to vlak.Omdat responses in the reading club really go either way, it goes too far to the book inadvisable. Positive as I am, I say, give the book a chance. Apparently it does not suit me. Given the language and way of writing I can so that others find it magnificent.</v>
      </c>
    </row>
    <row r="1858" ht="15.75" customHeight="1">
      <c r="A1858" s="1">
        <v>1856.0</v>
      </c>
      <c r="B1858" s="3">
        <v>0.0</v>
      </c>
      <c r="C1858" s="3">
        <v>0.0</v>
      </c>
      <c r="D1858" s="3">
        <v>0.0</v>
      </c>
      <c r="E1858" s="3" t="s">
        <v>1861</v>
      </c>
      <c r="F1858" s="3" t="str">
        <f>IFERROR(__xludf.DUMMYFUNCTION("GOOGLETRANSLATE(E1858,""nl"",""en"")"),"Elisha, a mother of three children, is brutally murdered. Her daughter Margrét of seven years at the time of the murder under the bed of her mother and is witnessing its agony. The scene shows the culprit behind a note with an indefinable cijferreeks.Rech"&amp;"ercheur Huldar is the lack of available colleagues with experience, in charge of the research data. He is young, insecure in his new role and eager to find the murderer. If it does not, then he can also forget about a career in the police. To progress in "&amp;"the police investigation is child psychologist Freyja enabled. They assist the police during interrogations must Margrét but Freyja and Huldar met at a night stand and cooperation will be highly uncomfortable door.Tegelijkertijd up Karl, a chemistry stude"&amp;"nt and amateur, an Icelandic radio station which can also be read digit. As he recognizes the mash of numbers his social security number, he assumes that the messages on the radio for him personal. Together with two other radio amateurs that Karl likes to"&amp;" call his friends, he goes to investigate. DNA is the first part of a new series around detective Huldar and child psychologist Freyja. In the Netherlands, at least, because in Iceland DNA was published in 2014 and has released the fifth in 2018. Hence th"&amp;"e second part Vortex in the Netherlands as early as May of this year verschijnt.Yrsa Sigurdardottir pulls the book with a curious prologue and creating an exciting first chapter, where the murder takes place on Elisha. This seems to bode well for promisin"&amp;"g the rest of the story. Sorry. Immediately after the story drops to basically not to scribble again. Always when it can develop something, the author cuts it off by letting her characters in galvanizing thoughts about past events. Road speed and voltage."&amp;" This is going to annoy some point and tend to the book to explain the side op.Uiteindelijk play there is something that keeps pulling and why do you not respond to this tendency. In each chapter read along with another character is interesting and gives "&amp;"more insight into the outcome. Besides, what good does Sigurdardottir unlike what often happens in other thrillers, is that they keep well hidden the identity of the perpetrator and will not let you read along with his or her thoughts. The perpetrator rem"&amp;"ains mysterieus.Pas the end monitor developments make each other a little faster, contemplation place for momentum and dialogue. Still, it's nice that this book is out at some point. Along with the slightly far-fetched plot and numerous misspellings this "&amp;"book is no winner.")</f>
        <v>Elisha, a mother of three children, is brutally murdered. Her daughter Margrét of seven years at the time of the murder under the bed of her mother and is witnessing its agony. The scene shows the culprit behind a note with an indefinable cijferreeks.Rechercheur Huldar is the lack of available colleagues with experience, in charge of the research data. He is young, insecure in his new role and eager to find the murderer. If it does not, then he can also forget about a career in the police. To progress in the police investigation is child psychologist Freyja enabled. They assist the police during interrogations must Margrét but Freyja and Huldar met at a night stand and cooperation will be highly uncomfortable door.Tegelijkertijd up Karl, a chemistry student and amateur, an Icelandic radio station which can also be read digit. As he recognizes the mash of numbers his social security number, he assumes that the messages on the radio for him personal. Together with two other radio amateurs that Karl likes to call his friends, he goes to investigate. DNA is the first part of a new series around detective Huldar and child psychologist Freyja. In the Netherlands, at least, because in Iceland DNA was published in 2014 and has released the fifth in 2018. Hence the second part Vortex in the Netherlands as early as May of this year verschijnt.Yrsa Sigurdardottir pulls the book with a curious prologue and creating an exciting first chapter, where the murder takes place on Elisha. This seems to bode well for promising the rest of the story. Sorry. Immediately after the story drops to basically not to scribble again. Always when it can develop something, the author cuts it off by letting her characters in galvanizing thoughts about past events. Road speed and voltage. This is going to annoy some point and tend to the book to explain the side op.Uiteindelijk play there is something that keeps pulling and why do you not respond to this tendency. In each chapter read along with another character is interesting and gives more insight into the outcome. Besides, what good does Sigurdardottir unlike what often happens in other thrillers, is that they keep well hidden the identity of the perpetrator and will not let you read along with his or her thoughts. The perpetrator remains mysterieus.Pas the end monitor developments make each other a little faster, contemplation place for momentum and dialogue. Still, it's nice that this book is out at some point. Along with the slightly far-fetched plot and numerous misspellings this book is no winner.</v>
      </c>
    </row>
    <row r="1859" ht="15.75" customHeight="1">
      <c r="A1859" s="1">
        <v>1857.0</v>
      </c>
      <c r="B1859" s="3">
        <v>0.0</v>
      </c>
      <c r="C1859" s="3">
        <v>0.0</v>
      </c>
      <c r="D1859" s="3">
        <v>0.0</v>
      </c>
      <c r="E1859" s="3" t="s">
        <v>1862</v>
      </c>
      <c r="F1859" s="3" t="str">
        <f>IFERROR(__xludf.DUMMYFUNCTION("GOOGLETRANSLATE(E1859,""nl"",""en"")"),"It is already much written reviews about this book. Many strong opinions. One loves it. The other is the opposite. I find it disappointing book. I understand all the praise not. The book is too thick and could be written much catchier and more concise. Pe"&amp;"rhaps the story was still become a bit exciting. It takes a long time for the book somewhat gets going. And the end is very predictable and certainly not exciting. Half way you get all the suspicion which way it goes on. There is so zoomed in on possible "&amp;"suspects that you have quickly realized that they did not do it. And then continue, few potential suspects over. In itself, the choice of the story, in fact, in diary form to tell good. But in my opinion the book has too high a soap opera content. Unfortu"&amp;"nately!")</f>
        <v>It is already much written reviews about this book. Many strong opinions. One loves it. The other is the opposite. I find it disappointing book. I understand all the praise not. The book is too thick and could be written much catchier and more concise. Perhaps the story was still become a bit exciting. It takes a long time for the book somewhat gets going. And the end is very predictable and certainly not exciting. Half way you get all the suspicion which way it goes on. There is so zoomed in on possible suspects that you have quickly realized that they did not do it. And then continue, few potential suspects over. In itself, the choice of the story, in fact, in diary form to tell good. But in my opinion the book has too high a soap opera content. Unfortunately!</v>
      </c>
    </row>
    <row r="1860" ht="15.75" customHeight="1">
      <c r="A1860" s="1">
        <v>1858.0</v>
      </c>
      <c r="B1860" s="3">
        <v>1.0</v>
      </c>
      <c r="C1860" s="3">
        <v>1.0</v>
      </c>
      <c r="D1860" s="3">
        <v>1.0</v>
      </c>
      <c r="E1860" s="3" t="s">
        <v>1863</v>
      </c>
      <c r="F1860" s="3" t="str">
        <f>IFERROR(__xludf.DUMMYFUNCTION("GOOGLETRANSLATE(E1860,""nl"",""en"")"),"After another book by Astrid Harrewijn read I wanted to read more of her, and so I bought the book three friends, a house (and a handyman) and I did take you to the reading group at hebban.het book you bring the world of Noor, she moved to Amsterdam and s"&amp;"urrenders to her job in the van Museum.Ze wants to feel completely happy in Amsterdam, and how does she handle it? You live together with Noor a lot of nice things and the writing style of this book makes you easy to carry sucked word.Een book with a larg"&amp;"e dose of humor, nice men, friendship and love what you need?")</f>
        <v>After another book by Astrid Harrewijn read I wanted to read more of her, and so I bought the book three friends, a house (and a handyman) and I did take you to the reading group at hebban.het book you bring the world of Noor, she moved to Amsterdam and surrenders to her job in the van Museum.Ze wants to feel completely happy in Amsterdam, and how does she handle it? You live together with Noor a lot of nice things and the writing style of this book makes you easy to carry sucked word.Een book with a large dose of humor, nice men, friendship and love what you need?</v>
      </c>
    </row>
    <row r="1861" ht="15.75" customHeight="1">
      <c r="A1861" s="1">
        <v>1859.0</v>
      </c>
      <c r="B1861" s="3">
        <v>0.0</v>
      </c>
      <c r="C1861" s="3">
        <v>0.0</v>
      </c>
      <c r="D1861" s="3">
        <v>1.0</v>
      </c>
      <c r="E1861" s="3" t="s">
        <v>1864</v>
      </c>
      <c r="F1861" s="3" t="str">
        <f>IFERROR(__xludf.DUMMYFUNCTION("GOOGLETRANSLATE(E1861,""nl"",""en"")"),"Jonas Jonasson unfortunately is a book one star backwards .. The 100 Years (4 stars) is a classic and everyone recommended. The bombs girl has far fewer surprises, but got the benefit of the doubt. In Gangster Andres look at another a hilarious, surprisin"&amp;"g and funny story at times, but more of the same.")</f>
        <v>Jonas Jonasson unfortunately is a book one star backwards .. The 100 Years (4 stars) is a classic and everyone recommended. The bombs girl has far fewer surprises, but got the benefit of the doubt. In Gangster Andres look at another a hilarious, surprising and funny story at times, but more of the same.</v>
      </c>
    </row>
    <row r="1862" ht="15.75" customHeight="1">
      <c r="A1862" s="1">
        <v>1860.0</v>
      </c>
      <c r="B1862" s="3">
        <v>0.0</v>
      </c>
      <c r="C1862" s="3">
        <v>0.0</v>
      </c>
      <c r="D1862" s="3">
        <v>0.0</v>
      </c>
      <c r="E1862" s="3" t="s">
        <v>1865</v>
      </c>
      <c r="F1862" s="3" t="str">
        <f>IFERROR(__xludf.DUMMYFUNCTION("GOOGLETRANSLATE(E1862,""nl"",""en"")"),"This book was a book box celebrate, many stories occurred rounds on instagram and was therefore the book in January / februari.Het story is based on various fairy tales, and is set in a fairy tale setting. The many stories that have been written about the"&amp;" stories this book spoke became fewer as others. it took a long time before you get into the book. Because a lot of expectations for this book was the book counter attack. You read the book but will not really an image at. And after having read this book "&amp;"you remember the story. You know you have read but where it again even if just passed you do not know. This is very unfortunate, had more of the book verwacht.Het book is well written and is easy to read, but unfortunately the story does not catch you.")</f>
        <v>This book was a book box celebrate, many stories occurred rounds on instagram and was therefore the book in January / februari.Het story is based on various fairy tales, and is set in a fairy tale setting. The many stories that have been written about the stories this book spoke became fewer as others. it took a long time before you get into the book. Because a lot of expectations for this book was the book counter attack. You read the book but will not really an image at. And after having read this book you remember the story. You know you have read but where it again even if just passed you do not know. This is very unfortunate, had more of the book verwacht.Het book is well written and is easy to read, but unfortunately the story does not catch you.</v>
      </c>
    </row>
    <row r="1863" ht="15.75" customHeight="1">
      <c r="A1863" s="1">
        <v>1861.0</v>
      </c>
      <c r="B1863" s="3">
        <v>0.0</v>
      </c>
      <c r="C1863" s="3">
        <v>0.0</v>
      </c>
      <c r="D1863" s="3">
        <v>0.0</v>
      </c>
      <c r="E1863" s="3" t="s">
        <v>1866</v>
      </c>
      <c r="F1863" s="3" t="str">
        <f>IFERROR(__xludf.DUMMYFUNCTION("GOOGLETRANSLATE(E1863,""nl"",""en"")"),"According to back ""the popular thriller in years, an excellent page turner, full of surprising facts about art, religion and history with a sharp voltage collapses any moment"" .But although easy wegleest, it just is not well written, the characters are "&amp;"not to life and are the solutions of the decisive moments Ludlum (spontaneous bag with money, fast cars, gun-in-hand, etc.).")</f>
        <v>According to back "the popular thriller in years, an excellent page turner, full of surprising facts about art, religion and history with a sharp voltage collapses any moment" .But although easy wegleest, it just is not well written, the characters are not to life and are the solutions of the decisive moments Ludlum (spontaneous bag with money, fast cars, gun-in-hand, etc.).</v>
      </c>
    </row>
    <row r="1864" ht="15.75" customHeight="1">
      <c r="A1864" s="1">
        <v>1862.0</v>
      </c>
      <c r="B1864" s="3">
        <v>0.0</v>
      </c>
      <c r="C1864" s="3">
        <v>0.0</v>
      </c>
      <c r="D1864" s="3">
        <v>0.0</v>
      </c>
      <c r="E1864" s="3" t="s">
        <v>1867</v>
      </c>
      <c r="F1864" s="3" t="str">
        <f>IFERROR(__xludf.DUMMYFUNCTION("GOOGLETRANSLATE(E1864,""nl"",""en"")"),"A gift horse, read books (Hebban win-action), one should not look into his mouth. A book, however, need to be open to it or not critical to lezen.Gelukkig I have a lot of other books that may be still be read, and I was soon able to start after a few chap"&amp;"ters By licht.Arrogant humorless, and I think Hermans and my advice is not to get started. There is so much beauty in the land of the written woord.Maar yes, I'm no expert by experience.")</f>
        <v>A gift horse, read books (Hebban win-action), one should not look into his mouth. A book, however, need to be open to it or not critical to lezen.Gelukkig I have a lot of other books that may be still be read, and I was soon able to start after a few chapters By licht.Arrogant humorless, and I think Hermans and my advice is not to get started. There is so much beauty in the land of the written woord.Maar yes, I'm no expert by experience.</v>
      </c>
    </row>
    <row r="1865" ht="15.75" customHeight="1">
      <c r="A1865" s="1">
        <v>1863.0</v>
      </c>
      <c r="B1865" s="3">
        <v>1.0</v>
      </c>
      <c r="C1865" s="3">
        <v>1.0</v>
      </c>
      <c r="D1865" s="3">
        <v>1.0</v>
      </c>
      <c r="E1865" s="3" t="s">
        <v>1868</v>
      </c>
      <c r="F1865" s="3" t="str">
        <f>IFERROR(__xludf.DUMMYFUNCTION("GOOGLETRANSLATE(E1865,""nl"",""en"")"),"The writer Martin Gijzemijter (1979) is a journalist, author and songwriter. Dancing with Memories is his debut novel. He wrote Dancing with memories of his father, who had terribly difficult with the loss of his vrouw.De cover of this book really defeats"&amp;" as you go read the story! Because it does not reveal that there is a wonderful and beautiful story behind schuilt.Ik had no idea what I had with this book voorstellen..maar from the day I started reading the story grabbed me.The story me grabbed and pull"&amp;"ed me into the story. I could not put the book away and sympathized with the protagonist John McKenzie McKenzie.John his wife Mary is lost and not his grief and emotion of parting can handle. He does not live meer..het his feeling makes it all not matter."&amp;" The loss and farewell to his wife feels very heavy. He would do anything for the love of his life once more to zien.En than wonderlijke..Mary happens his wife reappears in his life. But then in a special way. A mysterious man Tucker has put everything in"&amp;"to action. But why? Now Mary is not happy and is really in trouble. John gets the chance to help her and do that, and he also helps take themselves without actually can say goodbye to hebben.Hij of his beloved Mary miraculously. Whichever way you should r"&amp;"eally book the reader will read yourself! A book that deserves more than 5 stars, and rightly so, because this is a must! This story has much impressed me and so touched. For the reader of this book, I felt the pain and helplessness, but also the joy and "&amp;"sadness in everything he along maakte.Zijn lesson is especially the release so that he could continue his own leven.'Dat When I Eventjes if you his ""last year emerged as soundtrack for the book"" Dancing with memories' which Vinzzent was approached by on"&amp;"e of his regular writers. Together with his producer Hans van Vondelen Vinzzent composed the music for Martin's Gijzemijter boek.Het song for anyone mist.Net someone as the book says so. Someone losses have your love, sometimes it feels like einde.Wie say"&amp;"s that death is the end?")</f>
        <v>The writer Martin Gijzemijter (1979) is a journalist, author and songwriter. Dancing with Memories is his debut novel. He wrote Dancing with memories of his father, who had terribly difficult with the loss of his vrouw.De cover of this book really defeats as you go read the story! Because it does not reveal that there is a wonderful and beautiful story behind schuilt.Ik had no idea what I had with this book voorstellen..maar from the day I started reading the story grabbed me.The story me grabbed and pulled me into the story. I could not put the book away and sympathized with the protagonist John McKenzie McKenzie.John his wife Mary is lost and not his grief and emotion of parting can handle. He does not live meer..het his feeling makes it all not matter. The loss and farewell to his wife feels very heavy. He would do anything for the love of his life once more to zien.En than wonderlijke..Mary happens his wife reappears in his life. But then in a special way. A mysterious man Tucker has put everything into action. But why? Now Mary is not happy and is really in trouble. John gets the chance to help her and do that, and he also helps take themselves without actually can say goodbye to hebben.Hij of his beloved Mary miraculously. Whichever way you should really book the reader will read yourself! A book that deserves more than 5 stars, and rightly so, because this is a must! This story has much impressed me and so touched. For the reader of this book, I felt the pain and helplessness, but also the joy and sadness in everything he along maakte.Zijn lesson is especially the release so that he could continue his own leven.'Dat When I Eventjes if you his "last year emerged as soundtrack for the book" Dancing with memories' which Vinzzent was approached by one of his regular writers. Together with his producer Hans van Vondelen Vinzzent composed the music for Martin's Gijzemijter boek.Het song for anyone mist.Net someone as the book says so. Someone losses have your love, sometimes it feels like einde.Wie says that death is the end?</v>
      </c>
    </row>
    <row r="1866" ht="15.75" customHeight="1">
      <c r="A1866" s="1">
        <v>1864.0</v>
      </c>
      <c r="B1866" s="3">
        <v>1.0</v>
      </c>
      <c r="C1866" s="3">
        <v>1.0</v>
      </c>
      <c r="D1866" s="3">
        <v>1.0</v>
      </c>
      <c r="E1866" s="3" t="s">
        <v>1869</v>
      </c>
      <c r="F1866" s="3" t="str">
        <f>IFERROR(__xludf.DUMMYFUNCTION("GOOGLETRANSLATE(E1866,""nl"",""en"")"),"Great book for people who love excitement and avontuur.Perfect what I expected it!")</f>
        <v>Great book for people who love excitement and avontuur.Perfect what I expected it!</v>
      </c>
    </row>
    <row r="1867" ht="15.75" customHeight="1">
      <c r="A1867" s="1">
        <v>1865.0</v>
      </c>
      <c r="B1867" s="3">
        <v>0.0</v>
      </c>
      <c r="C1867" s="3">
        <v>0.0</v>
      </c>
      <c r="D1867" s="3">
        <v>0.0</v>
      </c>
      <c r="E1867" s="3" t="s">
        <v>1870</v>
      </c>
      <c r="F1867" s="3" t="str">
        <f>IFERROR(__xludf.DUMMYFUNCTION("GOOGLETRANSLATE(E1867,""nl"",""en"")"),"Well, what shall I say of this latest book from the old master Stephen King? I will keep it friendly to conclude that it was not his best work is.Waar go wrong in my opinion is the size of the book: over 500 pages is too much for a basically very simple s"&amp;"tory: how the widow the famous author Scott Landon settles a maniac with the ""dream world"" that created her husband heeft.Je notes that in Stephen King no brake is: the way he all but slammed on paper, seems a kind opposite writer's block : constipation"&amp;" but no diarrhea. That sounds disrespectful, I mean, because at times the brilliance of King is still well be over; it takes only very much trouble finding it. The same with the story: this is for the most part really just mediocre interessant.Desondanks "&amp;"is still hidden somewhere deep a really intriguing story, that of the youth of Scott. Growing up with his brother and father to an isolated farm and can come in a disturbing plot that only King, his brother is possessed by a demon and must eventually be k"&amp;"illed by his father. It gets even more bizarre as the 'rottenness' also gets possession of his father and eleven Scott himself will have to defend in a way but I will not tell ... IJzingwekkend.Maar even this is not enough to bring this book to his feet t"&amp;"o keep. So you can talk about in my book certainly not entirely successful.")</f>
        <v>Well, what shall I say of this latest book from the old master Stephen King? I will keep it friendly to conclude that it was not his best work is.Waar go wrong in my opinion is the size of the book: over 500 pages is too much for a basically very simple story: how the widow the famous author Scott Landon settles a maniac with the "dream world" that created her husband heeft.Je notes that in Stephen King no brake is: the way he all but slammed on paper, seems a kind opposite writer's block : constipation but no diarrhea. That sounds disrespectful, I mean, because at times the brilliance of King is still well be over; it takes only very much trouble finding it. The same with the story: this is for the most part really just mediocre interessant.Desondanks is still hidden somewhere deep a really intriguing story, that of the youth of Scott. Growing up with his brother and father to an isolated farm and can come in a disturbing plot that only King, his brother is possessed by a demon and must eventually be killed by his father. It gets even more bizarre as the 'rottenness' also gets possession of his father and eleven Scott himself will have to defend in a way but I will not tell ... IJzingwekkend.Maar even this is not enough to bring this book to his feet to keep. So you can talk about in my book certainly not entirely successful.</v>
      </c>
    </row>
    <row r="1868" ht="15.75" customHeight="1">
      <c r="A1868" s="1">
        <v>1866.0</v>
      </c>
      <c r="B1868" s="3">
        <v>0.0</v>
      </c>
      <c r="C1868" s="3">
        <v>0.0</v>
      </c>
      <c r="D1868" s="3">
        <v>0.0</v>
      </c>
      <c r="E1868" s="3" t="s">
        <v>1871</v>
      </c>
      <c r="F1868" s="3" t="str">
        <f>IFERROR(__xludf.DUMMYFUNCTION("GOOGLETRANSLATE(E1868,""nl"",""en"")"),"The easy to read and it is commendable that Van der Vlugt a topical issue at the head but takes it a good book? No, this is the plot too implausible and drawn too wide. The characters are cliché and not always consistent. And then too many unnecessary sce"&amp;"nes and people, too many home garden and kitchen stuff and getut on skirts and dresses. But the worst is predictability. And thus it is not really exciting and that's the least you would expect from a thriller.")</f>
        <v>The easy to read and it is commendable that Van der Vlugt a topical issue at the head but takes it a good book? No, this is the plot too implausible and drawn too wide. The characters are cliché and not always consistent. And then too many unnecessary scenes and people, too many home garden and kitchen stuff and getut on skirts and dresses. But the worst is predictability. And thus it is not really exciting and that's the least you would expect from a thriller.</v>
      </c>
    </row>
    <row r="1869" ht="15.75" customHeight="1">
      <c r="A1869" s="1">
        <v>1867.0</v>
      </c>
      <c r="B1869" s="3">
        <v>1.0</v>
      </c>
      <c r="C1869" s="3">
        <v>1.0</v>
      </c>
      <c r="D1869" s="3">
        <v>1.0</v>
      </c>
      <c r="E1869" s="3" t="s">
        <v>1872</v>
      </c>
      <c r="F1869" s="3" t="str">
        <f>IFERROR(__xludf.DUMMYFUNCTION("GOOGLETRANSLATE(E1869,""nl"",""en"")"),"The new Hartman title is in foreign hands, and I thought about having a stranger in hands. After all, I was totally hooked on Nelleke de Winter / books Hartman, but when I started with this story, I thought even the work of a different author have to face"&amp;". Her pleasant writing style and humor prove that it is a real Hartman, but they turn this book a new and different path. It is this time not a crime novel, but a thriller. And what a winter! The trilogy Nelleke I found all this writer is improved with ea"&amp;"ch new book, but now I'm really beaten dumb. She is no stair climbed; she effortlessly launched themselves - I hope and expect to top.Deze writer, I repeat once again, deserves much more attention from reading Netherlands. She stands head and shoulders ab"&amp;"ove the rest! I think it is very risky for her to write a very different book than the previous three and then come up with that one jewel to. Chapeau! What happens in this story is horrific and disgust the reader is achieved in particular by everything t"&amp;"hat is not described. Because you also through the eyes of the perpetrator looks, his behavior and motives duidelijk.Overigens creep are not only part of the skin of the offender; in particular with the main character, Diana, you can identify yourself ver"&amp;"y well. The whole story is peppered with references to its past but also to a letter received by them and, although she answered him, still in secret - is preserved. Whose is that letter? What's in it? Why do they keep him? What's with that violin? And wh"&amp;"ere Vivaldi fits all? And although the environment in the region of Tuscany, where Diana and Robbert every time a corner of the veil is lifted, you long after each chapter back to more informatie.Bovendien you get a nice picture their hotel. It would not "&amp;"surprise me if the location exists in reality. You might as Diana, with her husband and dog, so can run into, so believable Hartman puts her characters (again) down. Including the recalcitrant teenage daughter of the couple, Lieke.De title of the book is,"&amp;" without anything further to tell, quite gekozen.De term ""psychological thriller, where so lavish and unjustified interspersed with perfectly fits to me in this new Hartman.Ik advice everyone to book buying directly after hatching. You then need to read "&amp;"I do not advise in one go, because that happens vanzelf.Slechts one advisory resolution: care at the end of the book to the appropriate tissues, because with dry eyes go you this breathtaking, human, touching , horrible, fantastic book not read.")</f>
        <v>The new Hartman title is in foreign hands, and I thought about having a stranger in hands. After all, I was totally hooked on Nelleke de Winter / books Hartman, but when I started with this story, I thought even the work of a different author have to face. Her pleasant writing style and humor prove that it is a real Hartman, but they turn this book a new and different path. It is this time not a crime novel, but a thriller. And what a winter! The trilogy Nelleke I found all this writer is improved with each new book, but now I'm really beaten dumb. She is no stair climbed; she effortlessly launched themselves - I hope and expect to top.Deze writer, I repeat once again, deserves much more attention from reading Netherlands. She stands head and shoulders above the rest! I think it is very risky for her to write a very different book than the previous three and then come up with that one jewel to. Chapeau! What happens in this story is horrific and disgust the reader is achieved in particular by everything that is not described. Because you also through the eyes of the perpetrator looks, his behavior and motives duidelijk.Overigens creep are not only part of the skin of the offender; in particular with the main character, Diana, you can identify yourself very well. The whole story is peppered with references to its past but also to a letter received by them and, although she answered him, still in secret - is preserved. Whose is that letter? What's in it? Why do they keep him? What's with that violin? And where Vivaldi fits all? And although the environment in the region of Tuscany, where Diana and Robbert every time a corner of the veil is lifted, you long after each chapter back to more informatie.Bovendien you get a nice picture their hotel. It would not surprise me if the location exists in reality. You might as Diana, with her husband and dog, so can run into, so believable Hartman puts her characters (again) down. Including the recalcitrant teenage daughter of the couple, Lieke.De title of the book is, without anything further to tell, quite gekozen.De term "psychological thriller, where so lavish and unjustified interspersed with perfectly fits to me in this new Hartman.Ik advice everyone to book buying directly after hatching. You then need to read I do not advise in one go, because that happens vanzelf.Slechts one advisory resolution: care at the end of the book to the appropriate tissues, because with dry eyes go you this breathtaking, human, touching , horrible, fantastic book not read.</v>
      </c>
    </row>
    <row r="1870" ht="15.75" customHeight="1">
      <c r="A1870" s="1">
        <v>1868.0</v>
      </c>
      <c r="B1870" s="3">
        <v>1.0</v>
      </c>
      <c r="C1870" s="3">
        <v>1.0</v>
      </c>
      <c r="D1870" s="3">
        <v>1.0</v>
      </c>
      <c r="E1870" s="3" t="s">
        <v>1873</v>
      </c>
      <c r="F1870" s="3" t="str">
        <f>IFERROR(__xludf.DUMMYFUNCTION("GOOGLETRANSLATE(E1870,""nl"",""en"")"),"A story is only successful for me as I remain fascinated from the beginning to the end, the world forgets about me and thereby create their own world in which the story takes place. This was certainly so in Snow Horses! Snow Horse has a nice body, is a vi"&amp;"sual written but so that you can give a twist to the setting and characters of the boek.Een exciting and well written book with humor, fun storyline and surprising twists .It is a book in which horses play a leading role, but it is certainly not a book de"&amp;"signed for horse people! I eagerly whether the author will also spend a third ....")</f>
        <v>A story is only successful for me as I remain fascinated from the beginning to the end, the world forgets about me and thereby create their own world in which the story takes place. This was certainly so in Snow Horses! Snow Horse has a nice body, is a visual written but so that you can give a twist to the setting and characters of the boek.Een exciting and well written book with humor, fun storyline and surprising twists .It is a book in which horses play a leading role, but it is certainly not a book designed for horse people! I eagerly whether the author will also spend a third ....</v>
      </c>
    </row>
    <row r="1871" ht="15.75" customHeight="1">
      <c r="A1871" s="1">
        <v>1869.0</v>
      </c>
      <c r="B1871" s="3">
        <v>0.0</v>
      </c>
      <c r="C1871" s="3">
        <v>0.0</v>
      </c>
      <c r="D1871" s="3">
        <v>0.0</v>
      </c>
      <c r="E1871" s="3" t="s">
        <v>1874</v>
      </c>
      <c r="F1871" s="3" t="str">
        <f>IFERROR(__xludf.DUMMYFUNCTION("GOOGLETRANSLATE(E1871,""nl"",""en"")"),"What is going to tell the widow? A premise with potential, you would think. Unfortunately, the author has expectations can not deliver. The beginning is interesting, but boredom halfway to the story. The characters are shallow, poorly developed and never "&amp;"speak to the imagination. The police investigation has been well documented, remain underexposed to the motives of the Taylors. You keep hoping until the last page in a surprising twist that will save the book yet. Wishful thinking, it turns out ...")</f>
        <v>What is going to tell the widow? A premise with potential, you would think. Unfortunately, the author has expectations can not deliver. The beginning is interesting, but boredom halfway to the story. The characters are shallow, poorly developed and never speak to the imagination. The police investigation has been well documented, remain underexposed to the motives of the Taylors. You keep hoping until the last page in a surprising twist that will save the book yet. Wishful thinking, it turns out ...</v>
      </c>
    </row>
    <row r="1872" ht="15.75" customHeight="1">
      <c r="A1872" s="1">
        <v>1870.0</v>
      </c>
      <c r="B1872" s="3">
        <v>0.0</v>
      </c>
      <c r="C1872" s="3">
        <v>0.0</v>
      </c>
      <c r="D1872" s="3">
        <v>1.0</v>
      </c>
      <c r="E1872" s="3" t="s">
        <v>1875</v>
      </c>
      <c r="F1872" s="3" t="str">
        <f>IFERROR(__xludf.DUMMYFUNCTION("GOOGLETRANSLATE(E1872,""nl"",""en"")"),"The theme of the book is mourning. Not so cheerful topic. But sometimes can still create a wonderful book by describing the processing of a great sorrow. A touching book about loss and mourning Shadow Child 'by P.J. Thomese.Het story of 'The river of forg"&amp;"etfulness ""is very bleak. The main character is all sadness. Moreover, often the story teeters on the brink of sentimentaliteit..De other people from the village, such as the kind widow Madame Outs Other, the bar-goers, the priest and the sexton, their w"&amp;"ay of living, their history, which scantily comes to light their own (often unspoken) sorrow for me many times more interesting than the stilted phrases about Paule.'De river of forgetfulness' was the debut of Philippe Claudel in 1999. It is now followed "&amp;"by a series of highly acclaimed books. ""Gray Souls"" (2003), ""The little girl Mr. Linn '(2005) and"" The report of Brodeck' (2007) suits me much better.")</f>
        <v>The theme of the book is mourning. Not so cheerful topic. But sometimes can still create a wonderful book by describing the processing of a great sorrow. A touching book about loss and mourning Shadow Child 'by P.J. Thomese.Het story of 'The river of forgetfulness "is very bleak. The main character is all sadness. Moreover, often the story teeters on the brink of sentimentaliteit..De other people from the village, such as the kind widow Madame Outs Other, the bar-goers, the priest and the sexton, their way of living, their history, which scantily comes to light their own (often unspoken) sorrow for me many times more interesting than the stilted phrases about Paule.'De river of forgetfulness' was the debut of Philippe Claudel in 1999. It is now followed by a series of highly acclaimed books. "Gray Souls" (2003), "The little girl Mr. Linn '(2005) and" The report of Brodeck' (2007) suits me much better.</v>
      </c>
    </row>
    <row r="1873" ht="15.75" customHeight="1">
      <c r="A1873" s="1">
        <v>1871.0</v>
      </c>
      <c r="B1873" s="3">
        <v>0.0</v>
      </c>
      <c r="C1873" s="3">
        <v>0.0</v>
      </c>
      <c r="D1873" s="3">
        <v>0.0</v>
      </c>
      <c r="E1873" s="3" t="s">
        <v>1876</v>
      </c>
      <c r="F1873" s="3" t="str">
        <f>IFERROR(__xludf.DUMMYFUNCTION("GOOGLETRANSLATE(E1873,""nl"",""en"")"),"Not really great. I miss the structure, creating tension as this could only Ludlum himself.")</f>
        <v>Not really great. I miss the structure, creating tension as this could only Ludlum himself.</v>
      </c>
    </row>
    <row r="1874" ht="15.75" customHeight="1">
      <c r="A1874" s="1">
        <v>1872.0</v>
      </c>
      <c r="B1874" s="3">
        <v>1.0</v>
      </c>
      <c r="C1874" s="3">
        <v>1.0</v>
      </c>
      <c r="D1874" s="3">
        <v>1.0</v>
      </c>
      <c r="E1874" s="3" t="s">
        <v>1877</v>
      </c>
      <c r="F1874" s="3" t="str">
        <f>IFERROR(__xludf.DUMMYFUNCTION("GOOGLETRANSLATE(E1874,""nl"",""en"")"),"I have read many books of this writer and she always manages to verrassen.Deze family novel me is wonderful to read and certainly not predictable, because of the many events in this family. The Andrea life is completely upside stand upside when her husban"&amp;"d suddenly dies. She discovers that she is in terrible financial trouble and are forced to move to afbetalen.Ze part of the debt gets a good contact with her new neighbor Bregje 85 years, who is seriously ill and Andrea is her carer. She has many worried "&amp;"about her son, who studies specified and sometimes all the hair is just too much! She wonders who is still the woman who always fresh flowers on the grave of her husband put ... Then buurman..die clearly shows seem to be interested in her ... Greetje van "&amp;"den Berg has put down a great story with warm personalities, a book which is still very difficult to continue ... I have at least enjoyed it!")</f>
        <v>I have read many books of this writer and she always manages to verrassen.Deze family novel me is wonderful to read and certainly not predictable, because of the many events in this family. The Andrea life is completely upside stand upside when her husband suddenly dies. She discovers that she is in terrible financial trouble and are forced to move to afbetalen.Ze part of the debt gets a good contact with her new neighbor Bregje 85 years, who is seriously ill and Andrea is her carer. She has many worried about her son, who studies specified and sometimes all the hair is just too much! She wonders who is still the woman who always fresh flowers on the grave of her husband put ... Then buurman..die clearly shows seem to be interested in her ... Greetje van den Berg has put down a great story with warm personalities, a book which is still very difficult to continue ... I have at least enjoyed it!</v>
      </c>
    </row>
    <row r="1875" ht="15.75" customHeight="1">
      <c r="A1875" s="1">
        <v>1873.0</v>
      </c>
      <c r="B1875" s="3">
        <v>1.0</v>
      </c>
      <c r="C1875" s="3">
        <v>1.0</v>
      </c>
      <c r="D1875" s="3">
        <v>1.0</v>
      </c>
      <c r="E1875" s="3" t="s">
        <v>1878</v>
      </c>
      <c r="F1875" s="3" t="str">
        <f>IFERROR(__xludf.DUMMYFUNCTION("GOOGLETRANSLATE(E1875,""nl"",""en"")"),"""It is now twelve years since I started this book work. I still believe I have written the truth, love and compassion, because I believe in people. I ask you to give my book Freedom. "" So wrote the Russian author Vasily Grossman (1905-1964) in 1961 in a"&amp;" letter to party leader Nikita Khrushchev, one year after the manuscript of his magnum opus Life &amp; Destiny was taken by the KGB confiscated - or ""arrested"" as he himself omschreef.Het no avail. In his phenomenal novel Grossman had a kind of x-ray of the"&amp;" Stalin regime taken anemia and all malignant cancers of the totalitarian regime made visible. Even Stalin already was several years dead, and even enter his successor Nikita Khrushchev a milder course, Life &amp; Destiny nailed Stalinism as ruthlessly pillor"&amp;"ied the book according to the state censorship constituted a threat to the Soviet state. Grossman's biggest ""crime"" was perhaps his National Socialism of Hitler and communism of Stalin both had equally inhumane and murderous vond.Alles how to make the b"&amp;"ook was therefore confiscated all known manuscripts, all notes, the carbon paper Grosemans secretary had used, and even the ribbon from her typewriter ... decades remained the world so devoid of a ""big, wide, deep and overwhelming"" (1) masterpiece, to t"&amp;"he meshes of the censuurnet slipped original manuscript still found its way into West, which in 1989 finally the first complete edition of Life &amp; Destiny could appear, almost thirty years after Grossman's work had ended and 25 years after his overlijden.L"&amp;"even &amp; Destiny is a large, whimsical and versatile epic that takes place during World War II, the Battle of Stalingrad (winter 1942-1943) centered. The panorama is so very wide geographical spread so big and the list of characters so endless that a compre"&amp;"hensive summary of ten pages still not enough. For Life &amp; Destiny is not ""one"" story, but a grim tour of numerous scenes in which people their - often forced - role play ... In Stalingrad carrying Russian soldiers between battles, conversations in which"&amp;" unrestrained cursing and sinned against party- ideological purity; in a German prisoner of war camp for Russian soldiers holding an old Bolshevik stay afloat by stubbornly believing in the goodness of Father State; Ukraine writes a Jewish mother to her s"&amp;"on letters on the persecution of Jewish Russians by other Russians; in the gas chamber of a Nazi extermination camp a young woman presses the body of a dead boy to her, thinking ""I became a mother,"" and dies (2); Moscow commits a Jewish nuclear physicis"&amp;"t betrayal of his own breed to continue his scientific work; Poland visit SS Obersturmbannfüher Adolf Eichmann, the construction of a new extermination camp and is at the center of the brand new gas chamber festive treated to a snack and a drink; Moscow i"&amp;"s looking for a woman for a residence permit but clashes incessantly on the unyielding apathy of the apparatchiks ... Hundreds of scenes, and all the charges against the horror of war, the inhumanity of the tyrannical regime of Stalin, and the madness tha"&amp;"t racial hatred is. The surefire literalness with which Grossman describes things (3), its meticulous detailing of the facts and the (false) humility with which he talks about the most horrible events, making reading Life &amp; Destiny at times almost unbeara"&amp;"ble. Especially his description of the inhumane cruelty around and in the gas chambers ontreddert the reader, and it cuts deep into the hart.Is the vision of this novel already impressively wide, the range of characters that much. The list of the principa"&amp;"l (!) Characters, the back of the book, just counts as ten pages! A real protagonist indicate if not impossible, then certainly risky, but the figure of the Russian physicist Viktor Strum jumps out anyway, if only because Grossman much of themselves proce"&amp;"ssed in this character: Jewish descent, the loveless marriage , the betrayal of the same breed (Grossman signed once a petition against Jewish doctors who falsely accused a moordkomplot be forged against senior Soviet officers), and his regret afterwards "&amp;"... the theme and structure of Life &amp; Destiny - and not least the title itself - reminiscent of that other monument of Russian literature, War and peace by Leo Tolstoy, and rightly so. Besides printed melancholy, abandoned lots acceptance, visceral connec"&amp;"tion with the earth, sincere love for Mother Russia and deep concern for the welfare of the people - all characteristic of the Russian novels of the nineteenth and twentieth centuries - already covered more parallels, such as the the Battle of Stalingrad "&amp;"in Life &amp; Destiny as central as the Battle of Borodino in War and peace; Grossman Stalin and Hitler are Tolstoy's Tsar Alexander I and Napoleon. Also notable is that regularly leave the path of their story both authors to philosophize about 'the things of"&amp;" life. "" In Life &amp; Destiny muses Grossman for example about friendship, about good and evil, anti-Semitism, about military strategies, etc ... There are also differences ... From Tolstoy's passionate lyricism is nothing to note in Life &amp; Destiny; Grossma"&amp;"n writes cooler, as well observational and very committed journalist (he was too professional). Grossman's novel is much more autobiographical, since he was personally involved in many of the events described. But the main difference is it that the ""J'Ac"&amp;"cuse"" Grossman much louder, more direct and explicit sounds: folk man complains injustice Grossman bluntly to the aristocrat Tolstoy sees it rather safe from afstand.Leven &amp; Destiny is a unique, grandiose, magnificent structure. It's a - I repeat like - "&amp;"big, wide, deep and overwhelming story! It is stark, harsh, ominous, gloomy, gruesome, hard and heartbreaking. It is also a challenge for the reader, of whom much is asked. There is the endless array of characters that the reader constantly to ten pages l"&amp;"ong list back doing leaves, and the declaration of 363 nuts come again as a list of thirty pages at. There is, in other words, rarely a page goes by without the reader should consult those lists (5) .Ruim five weeks I was therefore necessary to get throug"&amp;"h the book. But now I have it, I know I've read a majestic, chilling work, one that I will never ever forget. Life and Fate of Vasily Grossman should, in my opinion, blatantly and proudly stand beside Tolstoy's War and Peace ... And standing there, so far"&amp;", nothing! ------ (1) Antoine Specialized in Faith, October 25, 2008 ( 2) p. 564 (3) Grossman made the Battle of Stalingrad itself with, and stayed for more than three years at the front as a war correspondent. He was also present when the Nazi exterminat"&amp;"ion camps of Treblinka and Majdanek was liberated by Russian troops. (4) See postscript interpreter Froukje Slofstra, p. 942-943 (5) To make it easier for myself I copied forty pages after a while so I do not constantly back and had to scroll back while r"&amp;"eading.")</f>
        <v>"It is now twelve years since I started this book work. I still believe I have written the truth, love and compassion, because I believe in people. I ask you to give my book Freedom. " So wrote the Russian author Vasily Grossman (1905-1964) in 1961 in a letter to party leader Nikita Khrushchev, one year after the manuscript of his magnum opus Life &amp; Destiny was taken by the KGB confiscated - or "arrested" as he himself omschreef.Het no avail. In his phenomenal novel Grossman had a kind of x-ray of the Stalin regime taken anemia and all malignant cancers of the totalitarian regime made visible. Even Stalin already was several years dead, and even enter his successor Nikita Khrushchev a milder course, Life &amp; Destiny nailed Stalinism as ruthlessly pilloried the book according to the state censorship constituted a threat to the Soviet state. Grossman's biggest "crime" was perhaps his National Socialism of Hitler and communism of Stalin both had equally inhumane and murderous vond.Alles how to make the book was therefore confiscated all known manuscripts, all notes, the carbon paper Grosemans secretary had used, and even the ribbon from her typewriter ... decades remained the world so devoid of a "big, wide, deep and overwhelming" (1) masterpiece, to the meshes of the censuurnet slipped original manuscript still found its way into West, which in 1989 finally the first complete edition of Life &amp; Destiny could appear, almost thirty years after Grossman's work had ended and 25 years after his overlijden.Leven &amp; Destiny is a large, whimsical and versatile epic that takes place during World War II, the Battle of Stalingrad (winter 1942-1943) centered. The panorama is so very wide geographical spread so big and the list of characters so endless that a comprehensive summary of ten pages still not enough. For Life &amp; Destiny is not "one" story, but a grim tour of numerous scenes in which people their - often forced - role play ... In Stalingrad carrying Russian soldiers between battles, conversations in which unrestrained cursing and sinned against party- ideological purity; in a German prisoner of war camp for Russian soldiers holding an old Bolshevik stay afloat by stubbornly believing in the goodness of Father State; Ukraine writes a Jewish mother to her son letters on the persecution of Jewish Russians by other Russians; in the gas chamber of a Nazi extermination camp a young woman presses the body of a dead boy to her, thinking "I became a mother," and dies (2); Moscow commits a Jewish nuclear physicist betrayal of his own breed to continue his scientific work; Poland visit SS Obersturmbannfüher Adolf Eichmann, the construction of a new extermination camp and is at the center of the brand new gas chamber festive treated to a snack and a drink; Moscow is looking for a woman for a residence permit but clashes incessantly on the unyielding apathy of the apparatchiks ... Hundreds of scenes, and all the charges against the horror of war, the inhumanity of the tyrannical regime of Stalin, and the madness that racial hatred is. The surefire literalness with which Grossman describes things (3), its meticulous detailing of the facts and the (false) humility with which he talks about the most horrible events, making reading Life &amp; Destiny at times almost unbearable. Especially his description of the inhumane cruelty around and in the gas chambers ontreddert the reader, and it cuts deep into the hart.Is the vision of this novel already impressively wide, the range of characters that much. The list of the principal (!) Characters, the back of the book, just counts as ten pages! A real protagonist indicate if not impossible, then certainly risky, but the figure of the Russian physicist Viktor Strum jumps out anyway, if only because Grossman much of themselves processed in this character: Jewish descent, the loveless marriage , the betrayal of the same breed (Grossman signed once a petition against Jewish doctors who falsely accused a moordkomplot be forged against senior Soviet officers), and his regret afterwards ... the theme and structure of Life &amp; Destiny - and not least the title itself - reminiscent of that other monument of Russian literature, War and peace by Leo Tolstoy, and rightly so. Besides printed melancholy, abandoned lots acceptance, visceral connection with the earth, sincere love for Mother Russia and deep concern for the welfare of the people - all characteristic of the Russian novels of the nineteenth and twentieth centuries - already covered more parallels, such as the the Battle of Stalingrad in Life &amp; Destiny as central as the Battle of Borodino in War and peace; Grossman Stalin and Hitler are Tolstoy's Tsar Alexander I and Napoleon. Also notable is that regularly leave the path of their story both authors to philosophize about 'the things of life. " In Life &amp; Destiny muses Grossman for example about friendship, about good and evil, anti-Semitism, about military strategies, etc ... There are also differences ... From Tolstoy's passionate lyricism is nothing to note in Life &amp; Destiny; Grossman writes cooler, as well observational and very committed journalist (he was too professional). Grossman's novel is much more autobiographical, since he was personally involved in many of the events described. But the main difference is it that the "J'Accuse" Grossman much louder, more direct and explicit sounds: folk man complains injustice Grossman bluntly to the aristocrat Tolstoy sees it rather safe from afstand.Leven &amp; Destiny is a unique, grandiose, magnificent structure. It's a - I repeat like - big, wide, deep and overwhelming story! It is stark, harsh, ominous, gloomy, gruesome, hard and heartbreaking. It is also a challenge for the reader, of whom much is asked. There is the endless array of characters that the reader constantly to ten pages long list back doing leaves, and the declaration of 363 nuts come again as a list of thirty pages at. There is, in other words, rarely a page goes by without the reader should consult those lists (5) .Ruim five weeks I was therefore necessary to get through the book. But now I have it, I know I've read a majestic, chilling work, one that I will never ever forget. Life and Fate of Vasily Grossman should, in my opinion, blatantly and proudly stand beside Tolstoy's War and Peace ... And standing there, so far, nothing! ------ (1) Antoine Specialized in Faith, October 25, 2008 ( 2) p. 564 (3) Grossman made the Battle of Stalingrad itself with, and stayed for more than three years at the front as a war correspondent. He was also present when the Nazi extermination camps of Treblinka and Majdanek was liberated by Russian troops. (4) See postscript interpreter Froukje Slofstra, p. 942-943 (5) To make it easier for myself I copied forty pages after a while so I do not constantly back and had to scroll back while reading.</v>
      </c>
    </row>
    <row r="1876" ht="15.75" customHeight="1">
      <c r="A1876" s="1">
        <v>1874.0</v>
      </c>
      <c r="B1876" s="3">
        <v>1.0</v>
      </c>
      <c r="C1876" s="3">
        <v>1.0</v>
      </c>
      <c r="D1876" s="3">
        <v>1.0</v>
      </c>
      <c r="E1876" s="3" t="s">
        <v>1879</v>
      </c>
      <c r="F1876" s="3" t="str">
        <f>IFERROR(__xludf.DUMMYFUNCTION("GOOGLETRANSLATE(E1876,""nl"",""en"")"),"In 2059 England is ruled by Scion, an organization which chase psychics. Paige, a droomdoler, by those captured and transported to Oxford, a penal colony for psychics guarded by the Refaïem, a non-human ras.Het book contains quite a few unintelligible wor"&amp;"ds, which are not all explained in the glossary at the back, but it can not spoil the fun. The Bones season is an exciting book that tastes like more. Hopefully translated the entire series.")</f>
        <v>In 2059 England is ruled by Scion, an organization which chase psychics. Paige, a droomdoler, by those captured and transported to Oxford, a penal colony for psychics guarded by the Refaïem, a non-human ras.Het book contains quite a few unintelligible words, which are not all explained in the glossary at the back, but it can not spoil the fun. The Bones season is an exciting book that tastes like more. Hopefully translated the entire series.</v>
      </c>
    </row>
    <row r="1877" ht="15.75" customHeight="1">
      <c r="A1877" s="1">
        <v>1875.0</v>
      </c>
      <c r="B1877" s="3">
        <v>1.0</v>
      </c>
      <c r="C1877" s="3">
        <v>1.0</v>
      </c>
      <c r="D1877" s="3">
        <v>1.0</v>
      </c>
      <c r="E1877" s="3" t="s">
        <v>1880</v>
      </c>
      <c r="F1877" s="3" t="str">
        <f>IFERROR(__xludf.DUMMYFUNCTION("GOOGLETRANSLATE(E1877,""nl"",""en"")"),"Donna Freitas writes primarily for youth and students. This book was first translated hers. The story is about a girl who lives in Skye app world, so her spirit resides in the virtual world while her body is preserved somewhere. When you reach age 18, you"&amp;" can return to your body and to the people who are not in the app world live. Skye looks immensely to seeing her mother and sister because they fog huge. At some point, however, eliminate the possibility gediend.Het Skye is absolutely not to return to the"&amp;" real world and that it was very difficult to contain it all in and get into the story. There is not much explanation given at the beginning, you're just somewhere in a dropped at times boring gossip girl story. Yet it intrigues you and keep on reading. A"&amp;"s the story progresses then you also get more insight into the world that Donna Freitas tried to sheep. And it is still very exciting. It is even a real thriller with unexpected plot twists makes it still is a fascinating story, one that you think long le"&amp;"ft. Now only remains to us to wait for the translation of the second part!")</f>
        <v>Donna Freitas writes primarily for youth and students. This book was first translated hers. The story is about a girl who lives in Skye app world, so her spirit resides in the virtual world while her body is preserved somewhere. When you reach age 18, you can return to your body and to the people who are not in the app world live. Skye looks immensely to seeing her mother and sister because they fog huge. At some point, however, eliminate the possibility gediend.Het Skye is absolutely not to return to the real world and that it was very difficult to contain it all in and get into the story. There is not much explanation given at the beginning, you're just somewhere in a dropped at times boring gossip girl story. Yet it intrigues you and keep on reading. As the story progresses then you also get more insight into the world that Donna Freitas tried to sheep. And it is still very exciting. It is even a real thriller with unexpected plot twists makes it still is a fascinating story, one that you think long left. Now only remains to us to wait for the translation of the second part!</v>
      </c>
    </row>
    <row r="1878" ht="15.75" customHeight="1">
      <c r="A1878" s="1">
        <v>1876.0</v>
      </c>
      <c r="B1878" s="3">
        <v>1.0</v>
      </c>
      <c r="C1878" s="3">
        <v>1.0</v>
      </c>
      <c r="D1878" s="3">
        <v>1.0</v>
      </c>
      <c r="E1878" s="3" t="s">
        <v>1881</v>
      </c>
      <c r="F1878" s="3" t="str">
        <f>IFERROR(__xludf.DUMMYFUNCTION("GOOGLETRANSLATE(E1878,""nl"",""en"")"),"This is indeed a wonderful book!")</f>
        <v>This is indeed a wonderful book!</v>
      </c>
    </row>
    <row r="1879" ht="15.75" customHeight="1">
      <c r="A1879" s="1">
        <v>1877.0</v>
      </c>
      <c r="B1879" s="3">
        <v>1.0</v>
      </c>
      <c r="C1879" s="3">
        <v>1.0</v>
      </c>
      <c r="D1879" s="3">
        <v>1.0</v>
      </c>
      <c r="E1879" s="3" t="s">
        <v>1882</v>
      </c>
      <c r="F1879" s="3" t="str">
        <f>IFERROR(__xludf.DUMMYFUNCTION("GOOGLETRANSLATE(E1879,""nl"",""en"")"),"After returning from a lay vakantiemidweekje Woman waiting for me in the mirror. I love it, Dutch thrillers, no crazy towns and streets, all delicious recognizable. I was surprised by beautiful characters in this book. Not black / white or right or wrong "&amp;"but described quite human. As a result I have not read but almost devoured this book !! In addition to the story line of the extortion case of dairy latte, which is examined by Sergeant Tess Westerhoutstraat, there are still more lines through this book. "&amp;"Very nice how the end surprisingly converge. Also there is a good cross given a follow-up book. This definitely moreish !!")</f>
        <v>After returning from a lay vakantiemidweekje Woman waiting for me in the mirror. I love it, Dutch thrillers, no crazy towns and streets, all delicious recognizable. I was surprised by beautiful characters in this book. Not black / white or right or wrong but described quite human. As a result I have not read but almost devoured this book !! In addition to the story line of the extortion case of dairy latte, which is examined by Sergeant Tess Westerhoutstraat, there are still more lines through this book. Very nice how the end surprisingly converge. Also there is a good cross given a follow-up book. This definitely moreish !!</v>
      </c>
    </row>
    <row r="1880" ht="15.75" customHeight="1">
      <c r="A1880" s="1">
        <v>1878.0</v>
      </c>
      <c r="B1880" s="3">
        <v>0.0</v>
      </c>
      <c r="C1880" s="3">
        <v>0.0</v>
      </c>
      <c r="D1880" s="3">
        <v>0.0</v>
      </c>
      <c r="E1880" s="3" t="s">
        <v>1883</v>
      </c>
      <c r="F1880" s="3" t="str">
        <f>IFERROR(__xludf.DUMMYFUNCTION("GOOGLETRANSLATE(E1880,""nl"",""en"")"),"I found this book very tegenvallen.Eerlijk said I did stay flat all people you know only very superficially teaches gewooneen boek.Alle bad characters. Also dull totally not relevant events described but welronduit point.The second part of the book was a "&amp;"little better but all in all I did not find satisfying deen I give 2 stars.")</f>
        <v>I found this book very tegenvallen.Eerlijk said I did stay flat all people you know only very superficially teaches gewooneen boek.Alle bad characters. Also dull totally not relevant events described but welronduit point.The second part of the book was a little better but all in all I did not find satisfying deen I give 2 stars.</v>
      </c>
    </row>
    <row r="1881" ht="15.75" customHeight="1">
      <c r="A1881" s="1">
        <v>1879.0</v>
      </c>
      <c r="B1881" s="3">
        <v>1.0</v>
      </c>
      <c r="C1881" s="3">
        <v>1.0</v>
      </c>
      <c r="D1881" s="3">
        <v>1.0</v>
      </c>
      <c r="E1881" s="3" t="s">
        <v>1884</v>
      </c>
      <c r="F1881" s="3" t="str">
        <f>IFERROR(__xludf.DUMMYFUNCTION("GOOGLETRANSLATE(E1881,""nl"",""en"")"),"There are some books you diagonally, fast reading without having the energy it took to realize it schrijven.Kolja of Japin, is one of the books that I every letter, point and comma splice with an intensity and pure pleasure, hoping thereby take long befor"&amp;"e I had finished it. I hope the slow reading awareness and enjoying each letter, the writer honored to do, as this book demonstrates the craftsmanship of Japin and the many hours of work and onderzoek.Lees het.Lees it slow and enjoy every letter, word, zi"&amp;"n.Er of those books that deserve.")</f>
        <v>There are some books you diagonally, fast reading without having the energy it took to realize it schrijven.Kolja of Japin, is one of the books that I every letter, point and comma splice with an intensity and pure pleasure, hoping thereby take long before I had finished it. I hope the slow reading awareness and enjoying each letter, the writer honored to do, as this book demonstrates the craftsmanship of Japin and the many hours of work and onderzoek.Lees het.Lees it slow and enjoy every letter, word, zin.Er of those books that deserve.</v>
      </c>
    </row>
    <row r="1882" ht="15.75" customHeight="1">
      <c r="A1882" s="1">
        <v>1880.0</v>
      </c>
      <c r="B1882" s="3">
        <v>0.0</v>
      </c>
      <c r="C1882" s="3">
        <v>0.0</v>
      </c>
      <c r="D1882" s="3">
        <v>0.0</v>
      </c>
      <c r="E1882" s="3" t="s">
        <v>1885</v>
      </c>
      <c r="F1882" s="3" t="str">
        <f>IFERROR(__xludf.DUMMYFUNCTION("GOOGLETRANSLATE(E1882,""nl"",""en"")"),"Crossbones / Buried bones! I do not know where to begin. I've read all the novels by Kathy Reichs and can say that I always looked forward with pleasure. Similarly Crossbones (the Dutch translation was MFI bit too long in coming), but what a disappointmen"&amp;"t! A ""borrowed"" plot, optionally traveling on successes intriguing mystery novels as The Messiah, The Angels and Demons and The Da Vinci Code. Only ""Mystery-less""! Unfortunately! Too shallow, no original plot, too little depth on existing relationship"&amp;"s (Tempe-Ryan), and perhaps above all, not thrilling at all! Maybe use only as a script (script language) for her new TV series Bones.")</f>
        <v>Crossbones / Buried bones! I do not know where to begin. I've read all the novels by Kathy Reichs and can say that I always looked forward with pleasure. Similarly Crossbones (the Dutch translation was MFI bit too long in coming), but what a disappointment! A "borrowed" plot, optionally traveling on successes intriguing mystery novels as The Messiah, The Angels and Demons and The Da Vinci Code. Only "Mystery-less"! Unfortunately! Too shallow, no original plot, too little depth on existing relationships (Tempe-Ryan), and perhaps above all, not thrilling at all! Maybe use only as a script (script language) for her new TV series Bones.</v>
      </c>
    </row>
    <row r="1883" ht="15.75" customHeight="1">
      <c r="A1883" s="1">
        <v>1881.0</v>
      </c>
      <c r="B1883" s="3">
        <v>1.0</v>
      </c>
      <c r="C1883" s="3">
        <v>1.0</v>
      </c>
      <c r="D1883" s="3">
        <v>1.0</v>
      </c>
      <c r="E1883" s="3" t="s">
        <v>1886</v>
      </c>
      <c r="F1883" s="3" t="str">
        <f>IFERROR(__xludf.DUMMYFUNCTION("GOOGLETRANSLATE(E1883,""nl"",""en"")"),"Koos van Zomeren wrote his diary for this series in 1987. He was struggling at the time with the thought finally backs turn the journalistic work and to focus on writing stories and novels. But to benefit from life is to have it necessary success. As Gerb"&amp;"rand Bakker he does not have much in the literary world, is getting angry about stupid reviewers and interviewers have sleepless nights just before the presentation of a new book and sits as a nominee in suspense waiting for the outcome of a literary priz"&amp;"e. The philosophize about when you're a real writer, and if you're that if you write in order and where you should obtain the items they have in common. Or U.K. there already is out completely, I do not know, but K. Z. has been for years such a successful"&amp;" writer I suppose that he himself has no doubts about more ....... But while K. Z. our share is the daily events in his private life and what strikes him, if in nature during his walks and talks with experts, plays something else. Initially in the backgro"&amp;"und. As with U.K. show the book to become much more than just a diary. Both have tried something important in their lives to be considered in order to understand it better. And for that they had to dig deep into their memories. And in the case of K.v.Z .:"&amp;" his visit old comrades .... As on January 12: ""Last night in the car on the lot mulling how to fit the communist decision in my life.?"" It would be the common thread in the diary. Despite all the other things that he seeks out tenacious about family li"&amp;"fe and the Herwijnen of yesteryear, the Socialist Party will (as she was then known) in his musings. Why he became a member why he finally decided to quit, what's happened between them and what has happened to his former comrades and friends? He has disap"&amp;"pointed people? Should he have done things differently? He visits his old comrades in the guise of an interview for an article. It puts things in front of him in a row. He wants afsluiten.19 February,. ""Our left was so absurd that the only way to get the"&amp;"re was a radical left or right along break is in my opinion the problem is not the problem is to find something that lives it. makes it. Writing so. from creating despair, chaos, meanness, lies and misery something beautiful. "" Seems not much on the depr"&amp;"essed despair GB, which allowed just then to write to cope in difficult times? .... Especially the fact that both writers in their diary went in search of an answer to something they all kept busy longer, I found striking. Furthermore, I want to not compa"&amp;"re their books. They have a unique style. And a very different life behind, they both describe engaging in their diary whether or not between the lines .... Full review can read here: http://mijnboekenkast.blogspot.nl/2016/08/koos -of-summer-a-year-in-sch"&amp;"erven.html")</f>
        <v>Koos van Zomeren wrote his diary for this series in 1987. He was struggling at the time with the thought finally backs turn the journalistic work and to focus on writing stories and novels. But to benefit from life is to have it necessary success. As Gerbrand Bakker he does not have much in the literary world, is getting angry about stupid reviewers and interviewers have sleepless nights just before the presentation of a new book and sits as a nominee in suspense waiting for the outcome of a literary prize. The philosophize about when you're a real writer, and if you're that if you write in order and where you should obtain the items they have in common. Or U.K. there already is out completely, I do not know, but K. Z. has been for years such a successful writer I suppose that he himself has no doubts about more ....... But while K. Z. our share is the daily events in his private life and what strikes him, if in nature during his walks and talks with experts, plays something else. Initially in the background. As with U.K. show the book to become much more than just a diary. Both have tried something important in their lives to be considered in order to understand it better. And for that they had to dig deep into their memories. And in the case of K.v.Z .: his visit old comrades .... As on January 12: "Last night in the car on the lot mulling how to fit the communist decision in my life.?" It would be the common thread in the diary. Despite all the other things that he seeks out tenacious about family life and the Herwijnen of yesteryear, the Socialist Party will (as she was then known) in his musings. Why he became a member why he finally decided to quit, what's happened between them and what has happened to his former comrades and friends? He has disappointed people? Should he have done things differently? He visits his old comrades in the guise of an interview for an article. It puts things in front of him in a row. He wants afsluiten.19 February,. "Our left was so absurd that the only way to get there was a radical left or right along break is in my opinion the problem is not the problem is to find something that lives it. makes it. Writing so. from creating despair, chaos, meanness, lies and misery something beautiful. " Seems not much on the depressed despair GB, which allowed just then to write to cope in difficult times? .... Especially the fact that both writers in their diary went in search of an answer to something they all kept busy longer, I found striking. Furthermore, I want to not compare their books. They have a unique style. And a very different life behind, they both describe engaging in their diary whether or not between the lines .... Full review can read here: http://mijnboekenkast.blogspot.nl/2016/08/koos -of-summer-a-year-in-scherven.html</v>
      </c>
    </row>
    <row r="1884" ht="15.75" customHeight="1">
      <c r="A1884" s="1">
        <v>1882.0</v>
      </c>
      <c r="B1884" s="3">
        <v>0.0</v>
      </c>
      <c r="C1884" s="3">
        <v>0.0</v>
      </c>
      <c r="D1884" s="3">
        <v>0.0</v>
      </c>
      <c r="E1884" s="3" t="s">
        <v>1887</v>
      </c>
      <c r="F1884" s="3" t="str">
        <f>IFERROR(__xludf.DUMMYFUNCTION("GOOGLETRANSLATE(E1884,""nl"",""en"")"),"It was a long wait for the fourth book by Simon Beckett. Finally I could go back to one of my favorite book people; David Hunter. But gosh I'm so disappointed in this story. It tasted a pastry in the wrong flavor. The story came very slowly and missed ""t"&amp;"he"" just. I found the subject not particularly interesting and from work (forensic anthropology) was almost nothing to find, which makes precisely the series include interesting for me. I found his previous books still have some fun, there's nothing to b"&amp;"e found here. I found David Hunter in this story seem more like a misfit and the other people I did not have much binding. I struggled with it to keep my mind and put the book too often and too quickly aside what is not a good sign. The book has not succe"&amp;"eded in its design and is quite a disappointment especially since it completely out of place compared to his previous three books on David Hunte as hoofdpersoon.Jammer, shame, shame.")</f>
        <v>It was a long wait for the fourth book by Simon Beckett. Finally I could go back to one of my favorite book people; David Hunter. But gosh I'm so disappointed in this story. It tasted a pastry in the wrong flavor. The story came very slowly and missed "the" just. I found the subject not particularly interesting and from work (forensic anthropology) was almost nothing to find, which makes precisely the series include interesting for me. I found his previous books still have some fun, there's nothing to be found here. I found David Hunter in this story seem more like a misfit and the other people I did not have much binding. I struggled with it to keep my mind and put the book too often and too quickly aside what is not a good sign. The book has not succeeded in its design and is quite a disappointment especially since it completely out of place compared to his previous three books on David Hunte as hoofdpersoon.Jammer, shame, shame.</v>
      </c>
    </row>
    <row r="1885" ht="15.75" customHeight="1">
      <c r="A1885" s="1">
        <v>1883.0</v>
      </c>
      <c r="B1885" s="3">
        <v>0.0</v>
      </c>
      <c r="C1885" s="3">
        <v>0.0</v>
      </c>
      <c r="D1885" s="3">
        <v>0.0</v>
      </c>
      <c r="E1885" s="3" t="s">
        <v>1888</v>
      </c>
      <c r="F1885" s="3" t="str">
        <f>IFERROR(__xludf.DUMMYFUNCTION("GOOGLETRANSLATE(E1885,""nl"",""en"")"),"If you're not at least a little familiar with military jargon, this book is probably very verwarrend.Je get the reader to do with military and Department abbreviations (on almost every page) (and here I give a few examples): USDB / DB / SHU / SOP / MP / N"&amp;"CO / CSM / SWAT / PFC / CID / ACU / JAG / XO / NSC / STRATCOM / DIA / NSA / WMD / INSCOM / OSI / CSS / IC / DoDDie also once again all of which are extensively explained .... The plot twists were ridiculous. The ""stress"" was contrived, as if arguing abo"&amp;"ut, and either each other to trust, assumed that the book will then exciting and dramatic zijn.Op one page Puller furious at Knox says she's a spy and it will never trust , 1, p. furthermore he is back turned gymnastics and the weather is hunky dory then "&amp;"four pages further in the same herhalen.Er described several times how great, big, strong, athletic, best in their field, rounders and so the two brothers do not Puller zijn.Dan there is Knox's unbelievable resurrection after an explosion, just Wonderwoma"&amp;"n.Er was a time when a new Baldacci book really meant something. Especially his earlier work (camel club among others) were books to look forward to. Since Baldacci clearly smelled the money train, the downward spiral has begun. So many books in a release"&amp;" the shortest possible time can only using ghostwriters and helpers. So I have my suspicion that this book is written by someone else, or lousy translated in haste. But frankly I'm a little done mr. Baldacci and if the Escape is an indication of his futur"&amp;"e work (which is likely), then I will not read it.")</f>
        <v>If you're not at least a little familiar with military jargon, this book is probably very verwarrend.Je get the reader to do with military and Department abbreviations (on almost every page) (and here I give a few examples): USDB / DB / SHU / SOP / MP / NCO / CSM / SWAT / PFC / CID / ACU / JAG / XO / NSC / STRATCOM / DIA / NSA / WMD / INSCOM / OSI / CSS / IC / DoDDie also once again all of which are extensively explained .... The plot twists were ridiculous. The "stress" was contrived, as if arguing about, and either each other to trust, assumed that the book will then exciting and dramatic zijn.Op one page Puller furious at Knox says she's a spy and it will never trust , 1, p. furthermore he is back turned gymnastics and the weather is hunky dory then four pages further in the same herhalen.Er described several times how great, big, strong, athletic, best in their field, rounders and so the two brothers do not Puller zijn.Dan there is Knox's unbelievable resurrection after an explosion, just Wonderwoman.Er was a time when a new Baldacci book really meant something. Especially his earlier work (camel club among others) were books to look forward to. Since Baldacci clearly smelled the money train, the downward spiral has begun. So many books in a release the shortest possible time can only using ghostwriters and helpers. So I have my suspicion that this book is written by someone else, or lousy translated in haste. But frankly I'm a little done mr. Baldacci and if the Escape is an indication of his future work (which is likely), then I will not read it.</v>
      </c>
    </row>
    <row r="1886" ht="15.75" customHeight="1">
      <c r="A1886" s="1">
        <v>1884.0</v>
      </c>
      <c r="B1886" s="3">
        <v>0.0</v>
      </c>
      <c r="C1886" s="3">
        <v>0.0</v>
      </c>
      <c r="D1886" s="3">
        <v>0.0</v>
      </c>
      <c r="E1886" s="3" t="s">
        <v>1889</v>
      </c>
      <c r="F1886" s="3" t="str">
        <f>IFERROR(__xludf.DUMMYFUNCTION("GOOGLETRANSLATE(E1886,""nl"",""en"")"),"What a bad book whining. I stopped.")</f>
        <v>What a bad book whining. I stopped.</v>
      </c>
    </row>
    <row r="1887" ht="15.75" customHeight="1">
      <c r="A1887" s="1">
        <v>1885.0</v>
      </c>
      <c r="B1887" s="3">
        <v>0.0</v>
      </c>
      <c r="C1887" s="3">
        <v>0.0</v>
      </c>
      <c r="D1887" s="3">
        <v>0.0</v>
      </c>
      <c r="E1887" s="3" t="s">
        <v>1890</v>
      </c>
      <c r="F1887" s="3" t="str">
        <f>IFERROR(__xludf.DUMMYFUNCTION("GOOGLETRANSLATE(E1887,""nl"",""en"")"),"Martin Amis (1949) in addition to a well-known journalist and essayist also one of the outstanding English novelists of his time. His masterpieces include Money (1984) and London Fields (1989) counted. He was several times nominated for the Man Booker Pri"&amp;"ze, but never really fell in price for his controversial work. In an interview he stated about that ""awards only go to boring books. He caused in the past several riots by his provocative political Islam and critical statements, and alongside a loyal fol"&amp;"lowing, he can also count on a significant group of fierce opponents who revile him with his statements. Amis is now getting older and brings the ripple of the time a kind of best-of previously published essays and reports from the last thirty years. Vlad"&amp;"imir Nabokov's his hobby and the subject of a significant portion of the enclosed essays. These pieces are so detailed subject-specific and they are very accessible, except perhaps for those handful of other experts Nabokov. Frequent embedded clips to ill"&amp;"ustrate his views, so you often get the impression that you have a textbook for higher education held. Amis' criteria for what a good writer must meet his rock-hard and the few who enjoy its appreciation are the big names in the generation of his father, "&amp;"the aforementioned Nabokov, Saul Bellow or Don DeLillo. That Amis is a literature scholar of the highest order, is indisputable, but the extent to which he displays his knowledge and also criticizes other authors is totally unnecessary addition pretentiou"&amp;"s. There is a passage in which he verbatim correspondence between Philip Larkin and analyzes his wife, in order to conclude that they both had no aspirations and Larkin was a terrifying husband who sabotaged his relationships. Or how about a piece in whic"&amp;"h he the work of John Updike through the mud for an opinion to be ridiculously placed semicolon? Besides literature there are essays on politics, Islam and terrorism. Criticizing presidential candidates he writes, produces, among other mental health Trump"&amp;", which is quite an amusing piece, but otherwise seems more like a marketing ploy by the (original) title of the book process. Amis also devotes several pages to the decline of actor John Travolta ( ""You feel that John Travolta is so iconic that he shoul"&amp;"d be dead"") over a period of ten years. The problem with such pieces is that no one is waiting for a characterization of Travolta 90s. The British royal family is also not spared, and we read in the smallest details about the hypocrisy of the Queen and t"&amp;"he phenomenon of Diana.De ripple of time is an obligate anthology of nonfiction work of Amis. The man can write is indisputable, but the pieces are next stained by the Zeitgeist also marked by an elitist snobbery which decides not to anyone suit your tast"&amp;"e. His wide interest in literature, politics, pop culture and sports provides fortunately for a variety of subjects, so that it is ultimately up to the reader to make a choice.")</f>
        <v>Martin Amis (1949) in addition to a well-known journalist and essayist also one of the outstanding English novelists of his time. His masterpieces include Money (1984) and London Fields (1989) counted. He was several times nominated for the Man Booker Prize, but never really fell in price for his controversial work. In an interview he stated about that "awards only go to boring books. He caused in the past several riots by his provocative political Islam and critical statements, and alongside a loyal following, he can also count on a significant group of fierce opponents who revile him with his statements. Amis is now getting older and brings the ripple of the time a kind of best-of previously published essays and reports from the last thirty years. Vladimir Nabokov's his hobby and the subject of a significant portion of the enclosed essays. These pieces are so detailed subject-specific and they are very accessible, except perhaps for those handful of other experts Nabokov. Frequent embedded clips to illustrate his views, so you often get the impression that you have a textbook for higher education held. Amis' criteria for what a good writer must meet his rock-hard and the few who enjoy its appreciation are the big names in the generation of his father, the aforementioned Nabokov, Saul Bellow or Don DeLillo. That Amis is a literature scholar of the highest order, is indisputable, but the extent to which he displays his knowledge and also criticizes other authors is totally unnecessary addition pretentious. There is a passage in which he verbatim correspondence between Philip Larkin and analyzes his wife, in order to conclude that they both had no aspirations and Larkin was a terrifying husband who sabotaged his relationships. Or how about a piece in which he the work of John Updike through the mud for an opinion to be ridiculously placed semicolon? Besides literature there are essays on politics, Islam and terrorism. Criticizing presidential candidates he writes, produces, among other mental health Trump, which is quite an amusing piece, but otherwise seems more like a marketing ploy by the (original) title of the book process. Amis also devotes several pages to the decline of actor John Travolta ( "You feel that John Travolta is so iconic that he should be dead") over a period of ten years. The problem with such pieces is that no one is waiting for a characterization of Travolta 90s. The British royal family is also not spared, and we read in the smallest details about the hypocrisy of the Queen and the phenomenon of Diana.De ripple of time is an obligate anthology of nonfiction work of Amis. The man can write is indisputable, but the pieces are next stained by the Zeitgeist also marked by an elitist snobbery which decides not to anyone suit your taste. His wide interest in literature, politics, pop culture and sports provides fortunately for a variety of subjects, so that it is ultimately up to the reader to make a choice.</v>
      </c>
    </row>
    <row r="1888" ht="15.75" customHeight="1">
      <c r="A1888" s="1">
        <v>1886.0</v>
      </c>
      <c r="B1888" s="3">
        <v>0.0</v>
      </c>
      <c r="C1888" s="3">
        <v>0.0</v>
      </c>
      <c r="D1888" s="3">
        <v>0.0</v>
      </c>
      <c r="E1888" s="3" t="s">
        <v>1891</v>
      </c>
      <c r="F1888" s="3" t="str">
        <f>IFERROR(__xludf.DUMMYFUNCTION("GOOGLETRANSLATE(E1888,""nl"",""en"")"),"Deadly silence debut A.S.A. (Susan) Harrison. The writer is in April 2013 overleden.De behind blurb promises that it is a thriller, but I can with the best will in the world do not recognize thriller in this book, I would rather call this book a psycholog"&amp;"ical novel. The author has made an extensive study of the psychological aspect of this book and writes frequently on here, a bit too much for my taste. Moreover, long sentences make the book more difficult to read. The story is changing by him and her ver"&amp;"teld.Todd and Jodi life 20 years together and experiencing a difficult period. There is much at stake both for her and for him. He is a notorious adulterer who made his mistress pregnant and therefore in danger of losing his freedom. She is a woman who li"&amp;"ves in denial and chosen after a difficult childhood for the easiest way. Until she realizes that she has nothing to lose.")</f>
        <v>Deadly silence debut A.S.A. (Susan) Harrison. The writer is in April 2013 overleden.De behind blurb promises that it is a thriller, but I can with the best will in the world do not recognize thriller in this book, I would rather call this book a psychological novel. The author has made an extensive study of the psychological aspect of this book and writes frequently on here, a bit too much for my taste. Moreover, long sentences make the book more difficult to read. The story is changing by him and her verteld.Todd and Jodi life 20 years together and experiencing a difficult period. There is much at stake both for her and for him. He is a notorious adulterer who made his mistress pregnant and therefore in danger of losing his freedom. She is a woman who lives in denial and chosen after a difficult childhood for the easiest way. Until she realizes that she has nothing to lose.</v>
      </c>
    </row>
    <row r="1889" ht="15.75" customHeight="1">
      <c r="A1889" s="1">
        <v>1887.0</v>
      </c>
      <c r="B1889" s="3">
        <v>0.0</v>
      </c>
      <c r="C1889" s="3">
        <v>0.0</v>
      </c>
      <c r="D1889" s="3">
        <v>0.0</v>
      </c>
      <c r="E1889" s="3" t="s">
        <v>1892</v>
      </c>
      <c r="F1889" s="3" t="str">
        <f>IFERROR(__xludf.DUMMYFUNCTION("GOOGLETRANSLATE(E1889,""nl"",""en"")"),"The Bone Collector match there is no longer for Deaver. The Twelfth Card (hanging man) is a very far-fetched story (even concepts to Deaver) in which the author wants to especially prove that he in many areas (of 'african american english' to Rhyme his pa"&amp;"ralysis, of the arabic american english "" to the US Constitution), extensive research has gedaan.Een or two, maybe even three plot twists are still to do, but it keeps going on every corner is another villain emerge or bad weather proves not so bad. The "&amp;"forensic investigation is now somewhat less importance, all questions are resolved within ten rules. Perhaps not read the last 100 pages, it is still to do.")</f>
        <v>The Bone Collector match there is no longer for Deaver. The Twelfth Card (hanging man) is a very far-fetched story (even concepts to Deaver) in which the author wants to especially prove that he in many areas (of 'african american english' to Rhyme his paralysis, of the arabic american english " to the US Constitution), extensive research has gedaan.Een or two, maybe even three plot twists are still to do, but it keeps going on every corner is another villain emerge or bad weather proves not so bad. The forensic investigation is now somewhat less importance, all questions are resolved within ten rules. Perhaps not read the last 100 pages, it is still to do.</v>
      </c>
    </row>
    <row r="1890" ht="15.75" customHeight="1">
      <c r="A1890" s="1">
        <v>1888.0</v>
      </c>
      <c r="B1890" s="3">
        <v>0.0</v>
      </c>
      <c r="C1890" s="3">
        <v>0.0</v>
      </c>
      <c r="D1890" s="3">
        <v>0.0</v>
      </c>
      <c r="E1890" s="3" t="s">
        <v>1893</v>
      </c>
      <c r="F1890" s="3" t="str">
        <f>IFERROR(__xludf.DUMMYFUNCTION("GOOGLETRANSLATE(E1890,""nl"",""en"")"),"I read a call for a serial, as it seemed to me nice, read the piece before I was not weird or unpleasant I signed up for Hebban read feuilleton.De first 100 pages I was struggling through it, I found it a very woolly and muddled story. But the reading clu"&amp;"b kept me going, I read that there were more participants difficulty with the story and shared sorrow is half smart.In once the book follow the lives of his wife Josefa Petersenn Johann Christoph Graf and their children Alfons Petersenn and Christoph Mari"&amp;"a Petersenn. Also, the life of the wife of Christoph, Lucie H. Hinrichs, her father Michél Hinrichs and their daughter Freya Petersenn and her husband Jürgen Mertens and finally their daughter Jessie Mertens.De stories these people told in a non-chronolog"&amp;"ical form. In a chapter you can read something so peaceful about Lucie life but also the life of Jessie. As the chapters are quite long this can make it difficult. There are many very long and woolly phrases in the book. You can also sometimes mid-sentenc"&amp;"e wondering where this is going now actually going? The language is very flowery but regularly packed with herhalingen.Helaas has the book, in my view, a very open-ended. A family saga, of course, does not always cheerful and positive, but this saga is in"&amp;" my opinion nothing cheerful or positive. There is a high degree of addiction among the protagonists, beverage Be it drugs and I am not really happy van.Als you detailed descriptions keeps you sit with this book well, more read you some of the work of ord"&amp;"inary citizens when registering service in Germany to find during the war and there are many descriptions of the place Lübeck.")</f>
        <v>I read a call for a serial, as it seemed to me nice, read the piece before I was not weird or unpleasant I signed up for Hebban read feuilleton.De first 100 pages I was struggling through it, I found it a very woolly and muddled story. But the reading club kept me going, I read that there were more participants difficulty with the story and shared sorrow is half smart.In once the book follow the lives of his wife Josefa Petersenn Johann Christoph Graf and their children Alfons Petersenn and Christoph Maria Petersenn. Also, the life of the wife of Christoph, Lucie H. Hinrichs, her father Michél Hinrichs and their daughter Freya Petersenn and her husband Jürgen Mertens and finally their daughter Jessie Mertens.De stories these people told in a non-chronological form. In a chapter you can read something so peaceful about Lucie life but also the life of Jessie. As the chapters are quite long this can make it difficult. There are many very long and woolly phrases in the book. You can also sometimes mid-sentence wondering where this is going now actually going? The language is very flowery but regularly packed with herhalingen.Helaas has the book, in my view, a very open-ended. A family saga, of course, does not always cheerful and positive, but this saga is in my opinion nothing cheerful or positive. There is a high degree of addiction among the protagonists, beverage Be it drugs and I am not really happy van.Als you detailed descriptions keeps you sit with this book well, more read you some of the work of ordinary citizens when registering service in Germany to find during the war and there are many descriptions of the place Lübeck.</v>
      </c>
    </row>
    <row r="1891" ht="15.75" customHeight="1">
      <c r="A1891" s="1">
        <v>1889.0</v>
      </c>
      <c r="B1891" s="3">
        <v>1.0</v>
      </c>
      <c r="C1891" s="3">
        <v>1.0</v>
      </c>
      <c r="D1891" s="3">
        <v>1.0</v>
      </c>
      <c r="E1891" s="3" t="s">
        <v>1894</v>
      </c>
      <c r="F1891" s="3" t="str">
        <f>IFERROR(__xludf.DUMMYFUNCTION("GOOGLETRANSLATE(E1891,""nl"",""en"")"),"This fantasy debut of a Dutch author is really promising. I must confess that I was not really very strong read of this Dutch writers (one I do not even read out). The genre is very small in our country, and fans often read in English, so start-authors ar"&amp;"e restricted in their own language to small publishers and niche audiences. There's nothing wrong with that, because the fans of Dutch genre literature are often enthusiastic and approachable authors, but in the quality field has limitations. This book sh"&amp;"ows that there are gems in there, and it has led myself much more of Dutch authors started lezen.Het was clear that it was a debut and there were a few small dots in style and plot that I own would have done differently, but let the author show for most d"&amp;"epth of thought he has put into this world and its protagonist. This is clearly a labor of love and that are the best books. I appreciated the setting of the story: a world that is in a more advanced stage of destruction than is usually the case in the ge"&amp;"nre, on the point under the foot to be overrun by mysterious insect-like 'demons', where the small group of people trying to save humanity very well the last bit of civilization is being left over. The religion of this world is well thought out. And I app"&amp;"reciated the complex characters, with mostly mixed motivations. They were well described and I could do with them 'inside' traveling, instead of them having to follow out. It felt to me like real people and they had to make tough decisions. I do not own t"&amp;"he complaints of other reviewers who find it difficult with the protagonist to live. Fulia has had a difficult life and was there to see the best of it. Of course she therefore difficult to ""anger management"" and they find it difficult to trust others! "&amp;"Who would these problems not hold such a youth? I found it credible, like her trouble zelfvertrouwen.Het rest of this book is also very good!")</f>
        <v>This fantasy debut of a Dutch author is really promising. I must confess that I was not really very strong read of this Dutch writers (one I do not even read out). The genre is very small in our country, and fans often read in English, so start-authors are restricted in their own language to small publishers and niche audiences. There's nothing wrong with that, because the fans of Dutch genre literature are often enthusiastic and approachable authors, but in the quality field has limitations. This book shows that there are gems in there, and it has led myself much more of Dutch authors started lezen.Het was clear that it was a debut and there were a few small dots in style and plot that I own would have done differently, but let the author show for most depth of thought he has put into this world and its protagonist. This is clearly a labor of love and that are the best books. I appreciated the setting of the story: a world that is in a more advanced stage of destruction than is usually the case in the genre, on the point under the foot to be overrun by mysterious insect-like 'demons', where the small group of people trying to save humanity very well the last bit of civilization is being left over. The religion of this world is well thought out. And I appreciated the complex characters, with mostly mixed motivations. They were well described and I could do with them 'inside' traveling, instead of them having to follow out. It felt to me like real people and they had to make tough decisions. I do not own the complaints of other reviewers who find it difficult with the protagonist to live. Fulia has had a difficult life and was there to see the best of it. Of course she therefore difficult to "anger management" and they find it difficult to trust others! Who would these problems not hold such a youth? I found it credible, like her trouble zelfvertrouwen.Het rest of this book is also very good!</v>
      </c>
    </row>
    <row r="1892" ht="15.75" customHeight="1">
      <c r="A1892" s="1">
        <v>1890.0</v>
      </c>
      <c r="B1892" s="3">
        <v>0.0</v>
      </c>
      <c r="C1892" s="3">
        <v>0.0</v>
      </c>
      <c r="D1892" s="3">
        <v>0.0</v>
      </c>
      <c r="E1892" s="3" t="s">
        <v>1895</v>
      </c>
      <c r="F1892" s="3" t="str">
        <f>IFERROR(__xludf.DUMMYFUNCTION("GOOGLETRANSLATE(E1892,""nl"",""en"")"),"In practice Fake by Peter Spiegelman is a private detective John March was asked to identify the major stock market analyst Gregory Danes. Not that his wife, Nina, misses him so, but she does not lose zn alimony. So John is eagerly pad.Dan Spiegelman has "&amp;"a faint writer trick and sends the man with the goodie tip on vacation. Thus n 250 pages John further delved quite round, rose against what blows and has some distributed. Many family-sores has been reviewed and z n girlfriend, Jane, is it not super musta"&amp;"che. But he is much wiser (and the reader) still do not. Then the celandine tipper show happy again and touched the case in stroomversnelling.Spiegelman can really be nice letter, but John is unfortunately a rather humorless detective, with many personal "&amp;"problems and few one-liners, and all in all you wonder why story if necessary had on paper.")</f>
        <v>In practice Fake by Peter Spiegelman is a private detective John March was asked to identify the major stock market analyst Gregory Danes. Not that his wife, Nina, misses him so, but she does not lose zn alimony. So John is eagerly pad.Dan Spiegelman has a faint writer trick and sends the man with the goodie tip on vacation. Thus n 250 pages John further delved quite round, rose against what blows and has some distributed. Many family-sores has been reviewed and z n girlfriend, Jane, is it not super mustache. But he is much wiser (and the reader) still do not. Then the celandine tipper show happy again and touched the case in stroomversnelling.Spiegelman can really be nice letter, but John is unfortunately a rather humorless detective, with many personal problems and few one-liners, and all in all you wonder why story if necessary had on paper.</v>
      </c>
    </row>
    <row r="1893" ht="15.75" customHeight="1">
      <c r="A1893" s="1">
        <v>1891.0</v>
      </c>
      <c r="B1893" s="3">
        <v>0.0</v>
      </c>
      <c r="C1893" s="3">
        <v>0.0</v>
      </c>
      <c r="D1893" s="3">
        <v>0.0</v>
      </c>
      <c r="E1893" s="3" t="s">
        <v>1896</v>
      </c>
      <c r="F1893" s="3" t="str">
        <f>IFERROR(__xludf.DUMMYFUNCTION("GOOGLETRANSLATE(E1893,""nl"",""en"")"),"Debut F.T. Olsson which I had a lot more given the description on the back of the book expected. Very tedious, story does not get going. Not recommended for fans of Dan Brown or Michael Crichton")</f>
        <v>Debut F.T. Olsson which I had a lot more given the description on the back of the book expected. Very tedious, story does not get going. Not recommended for fans of Dan Brown or Michael Crichton</v>
      </c>
    </row>
    <row r="1894" ht="15.75" customHeight="1">
      <c r="A1894" s="1">
        <v>1892.0</v>
      </c>
      <c r="B1894" s="3">
        <v>1.0</v>
      </c>
      <c r="C1894" s="3">
        <v>1.0</v>
      </c>
      <c r="D1894" s="3">
        <v>1.0</v>
      </c>
      <c r="E1894" s="3" t="s">
        <v>1897</v>
      </c>
      <c r="F1894" s="3" t="str">
        <f>IFERROR(__xludf.DUMMYFUNCTION("GOOGLETRANSLATE(E1894,""nl"",""en"")"),"On a winter night three youths commit a terrorist attack in a bookstore where a cartoonist a lecture. The young woman who has the task to film the violence, is the only one who survives the attack. Two years later visit a writer her in a TBS clinic. She t"&amp;"ells him her story: she was sent to this time from the future. Intrigued, the author tries to unravel the truth. They will drown in their mother's tears is beautiful, and very gruesome. Even though I saw the denouement from afar - I enjoyed from beginning"&amp;" to end this was boek.Ik book the Swedish-Ugandan writer John Anyuru happened to Dominicans Bookstore in Maastricht. I had never heard of the author or his books. The mysterious title, the beautiful cover and the first sentences of the blurb, however, imm"&amp;"ediately made me curious. I put the book on top of my bucket list and got it from my father as verjaardagscadeau.Ze will drown in their mother's tears immediately starts very exciting. As a reader you directly witnessed an attack on the comic shop Hondo. "&amp;"The girl is speaking can not remember who she is, but she follows and Hamad Amin in their plan to carry out an attack during the book presentation of the comic Göran Loberg. His latest project is a compilation of satirical strip The Prophet, which include"&amp;"s caricatures of the Prophet Mohammed. The attack Anyuru John opens his story directly to a very violent scene in which the three young men in the store hostage and start shooting with machine guns. They also bomvesten and meanwhile the girl is the whole "&amp;"attack live on web streaming. Fear gripped me by the throat, and while reading I kept looking around me if I do not happen to people bomgordels saw beyond. The current theme of a terrorist attack is eerily dichtbij.In the second part of the book we are tw"&amp;"o years later. The writer visited Annika, the young woman who filmed the attack and survived in a penitentiary psychiatric center (Tundra) where the dangerous mental ill offenders stay in the country. Girl doctor invited the author a letter, because they "&amp;"have read his books and wanted to meet him. And she has a reason: Annika, which incidentally no Annika claims to be called, has written her own story about the attack and handed it piecemeal to the writer. Which becomes intrigued and will repeatedly retur"&amp;"n to Tundra to get on paper the rest of her story and talk with her. He becomes even so intrigued that he decided to write a book about the attack on the stripwinkel.Ik write to you eventually that madness does not know always normal, and normal waanzin.A"&amp;"nnika loves outset insisted that they not Annika , but her real name she can not remember. What they do know is that she was sent to this time in the future. In stories about her life in the future, she paints a dystopian Sweden: with prison camps for Mus"&amp;"lims who have not signed the compulsory citizenship contract and so-called 'Zwedenvijandigen' have become. Burger checks, raids and gangs are the order of the day. The dark atmosphere of the fascist state gives the reader a feeling uncomfortable and takes"&amp;" viciously silenced forward to today Zweden.Zijn, I thought, was like the silence of the leegte.De two characters, the young woman and the writer, many with common. Not only they are both Muslims, they have both lived in the ghetto of Gothenburg: the rabb"&amp;"it hole. In addition, they both seem to be struggling with their identity: they are now Swedish or not? and they both want to fight for a better toekomst.De writing style of John Anyuru is beautiful and poetic. Especially in the texts writes the girl, loo"&amp;"k sometimes very striking observations about life. Additionally intrigues her dystopian vision tremendously. That directed her words to the writer, the story gives personality and a certain urgency. Even as a reader you feel aangesproken.Prachtige and cur"&amp;"rent puzzle about love and hate, terrorism and nationalism and the hope for a better future ★★★★ This review also appeared on Boekvinder.be.")</f>
        <v>On a winter night three youths commit a terrorist attack in a bookstore where a cartoonist a lecture. The young woman who has the task to film the violence, is the only one who survives the attack. Two years later visit a writer her in a TBS clinic. She tells him her story: she was sent to this time from the future. Intrigued, the author tries to unravel the truth. They will drown in their mother's tears is beautiful, and very gruesome. Even though I saw the denouement from afar - I enjoyed from beginning to end this was boek.Ik book the Swedish-Ugandan writer John Anyuru happened to Dominicans Bookstore in Maastricht. I had never heard of the author or his books. The mysterious title, the beautiful cover and the first sentences of the blurb, however, immediately made me curious. I put the book on top of my bucket list and got it from my father as verjaardagscadeau.Ze will drown in their mother's tears immediately starts very exciting. As a reader you directly witnessed an attack on the comic shop Hondo. The girl is speaking can not remember who she is, but she follows and Hamad Amin in their plan to carry out an attack during the book presentation of the comic Göran Loberg. His latest project is a compilation of satirical strip The Prophet, which includes caricatures of the Prophet Mohammed. The attack Anyuru John opens his story directly to a very violent scene in which the three young men in the store hostage and start shooting with machine guns. They also bomvesten and meanwhile the girl is the whole attack live on web streaming. Fear gripped me by the throat, and while reading I kept looking around me if I do not happen to people bomgordels saw beyond. The current theme of a terrorist attack is eerily dichtbij.In the second part of the book we are two years later. The writer visited Annika, the young woman who filmed the attack and survived in a penitentiary psychiatric center (Tundra) where the dangerous mental ill offenders stay in the country. Girl doctor invited the author a letter, because they have read his books and wanted to meet him. And she has a reason: Annika, which incidentally no Annika claims to be called, has written her own story about the attack and handed it piecemeal to the writer. Which becomes intrigued and will repeatedly return to Tundra to get on paper the rest of her story and talk with her. He becomes even so intrigued that he decided to write a book about the attack on the stripwinkel.Ik write to you eventually that madness does not know always normal, and normal waanzin.Annika loves outset insisted that they not Annika , but her real name she can not remember. What they do know is that she was sent to this time in the future. In stories about her life in the future, she paints a dystopian Sweden: with prison camps for Muslims who have not signed the compulsory citizenship contract and so-called 'Zwedenvijandigen' have become. Burger checks, raids and gangs are the order of the day. The dark atmosphere of the fascist state gives the reader a feeling uncomfortable and takes viciously silenced forward to today Zweden.Zijn, I thought, was like the silence of the leegte.De two characters, the young woman and the writer, many with common. Not only they are both Muslims, they have both lived in the ghetto of Gothenburg: the rabbit hole. In addition, they both seem to be struggling with their identity: they are now Swedish or not? and they both want to fight for a better toekomst.De writing style of John Anyuru is beautiful and poetic. Especially in the texts writes the girl, look sometimes very striking observations about life. Additionally intrigues her dystopian vision tremendously. That directed her words to the writer, the story gives personality and a certain urgency. Even as a reader you feel aangesproken.Prachtige and current puzzle about love and hate, terrorism and nationalism and the hope for a better future ★★★★ This review also appeared on Boekvinder.be.</v>
      </c>
    </row>
    <row r="1895" ht="15.75" customHeight="1">
      <c r="A1895" s="1">
        <v>1893.0</v>
      </c>
      <c r="B1895" s="3">
        <v>0.0</v>
      </c>
      <c r="C1895" s="3">
        <v>0.0</v>
      </c>
      <c r="D1895" s="3">
        <v>0.0</v>
      </c>
      <c r="E1895" s="3" t="s">
        <v>1898</v>
      </c>
      <c r="F1895" s="3" t="str">
        <f>IFERROR(__xludf.DUMMYFUNCTION("GOOGLETRANSLATE(E1895,""nl"",""en"")"),"Regelrecht plagiarism of The Name of the Rose. Whoever does not see a (book) owl. Either Eco so famous and inside, or there is a reason he does not submit a complaint.")</f>
        <v>Regelrecht plagiarism of The Name of the Rose. Whoever does not see a (book) owl. Either Eco so famous and inside, or there is a reason he does not submit a complaint.</v>
      </c>
    </row>
    <row r="1896" ht="15.75" customHeight="1">
      <c r="A1896" s="1">
        <v>1894.0</v>
      </c>
      <c r="B1896" s="3">
        <v>0.0</v>
      </c>
      <c r="C1896" s="3">
        <v>0.0</v>
      </c>
      <c r="D1896" s="3">
        <v>0.0</v>
      </c>
      <c r="E1896" s="3" t="s">
        <v>1899</v>
      </c>
      <c r="F1896" s="3" t="str">
        <f>IFERROR(__xludf.DUMMYFUNCTION("GOOGLETRANSLATE(E1896,""nl"",""en"")"),"I find it very anoying that there are so many people to participate. She also jumps from a heel on a branch. I found the book is not bad but could be better. The early dates were not needed. the las raft that's true but I did not say very much positive. T"&amp;"he title of the book, I do not know how it fits with the book. She looks for the murder of her father for who she is. It is true that they do not know what to do. I am a Belgian and Dutch words snap some not so good. it does not matter it's just what anoy"&amp;"ing.")</f>
        <v>I find it very anoying that there are so many people to participate. She also jumps from a heel on a branch. I found the book is not bad but could be better. The early dates were not needed. the las raft that's true but I did not say very much positive. The title of the book, I do not know how it fits with the book. She looks for the murder of her father for who she is. It is true that they do not know what to do. I am a Belgian and Dutch words snap some not so good. it does not matter it's just what anoying.</v>
      </c>
    </row>
    <row r="1897" ht="15.75" customHeight="1">
      <c r="A1897" s="1">
        <v>1895.0</v>
      </c>
      <c r="B1897" s="3">
        <v>0.0</v>
      </c>
      <c r="C1897" s="3">
        <v>0.0</v>
      </c>
      <c r="D1897" s="3">
        <v>0.0</v>
      </c>
      <c r="E1897" s="3" t="s">
        <v>1900</v>
      </c>
      <c r="F1897" s="3" t="str">
        <f>IFERROR(__xludf.DUMMYFUNCTION("GOOGLETRANSLATE(E1897,""nl"",""en"")"),"Two stars get this book because I've uitgelezen.Maar which cost me some difficulty, because I thought it was a boring book.")</f>
        <v>Two stars get this book because I've uitgelezen.Maar which cost me some difficulty, because I thought it was a boring book.</v>
      </c>
    </row>
    <row r="1898" ht="15.75" customHeight="1">
      <c r="A1898" s="1">
        <v>1896.0</v>
      </c>
      <c r="B1898" s="3">
        <v>0.0</v>
      </c>
      <c r="C1898" s="3">
        <v>0.0</v>
      </c>
      <c r="D1898" s="3">
        <v>0.0</v>
      </c>
      <c r="E1898" s="3" t="s">
        <v>1901</v>
      </c>
      <c r="F1898" s="3" t="str">
        <f>IFERROR(__xludf.DUMMYFUNCTION("GOOGLETRANSLATE(E1898,""nl"",""en"")"),"I put the book aside halfway. The matter really appealed to me, I found the story of history, research and backgrounds very well, but I could not get used to the style of writing. In some ways the whole chaotic came in to me and I could not get my attenti"&amp;"on houden.Ik think I'm going to give it a long time a second chance, because as I said, I do think the author tremendously many tell successfully.")</f>
        <v>I put the book aside halfway. The matter really appealed to me, I found the story of history, research and backgrounds very well, but I could not get used to the style of writing. In some ways the whole chaotic came in to me and I could not get my attention houden.Ik think I'm going to give it a long time a second chance, because as I said, I do think the author tremendously many tell successfully.</v>
      </c>
    </row>
    <row r="1899" ht="15.75" customHeight="1">
      <c r="A1899" s="1">
        <v>1897.0</v>
      </c>
      <c r="B1899" s="3">
        <v>0.0</v>
      </c>
      <c r="C1899" s="3">
        <v>0.0</v>
      </c>
      <c r="D1899" s="3">
        <v>0.0</v>
      </c>
      <c r="E1899" s="3" t="s">
        <v>1902</v>
      </c>
      <c r="F1899" s="3" t="str">
        <f>IFERROR(__xludf.DUMMYFUNCTION("GOOGLETRANSLATE(E1899,""nl"",""en"")"),"There have been many books which have been labeled best book of the year in 2004. According to Larry King is Dead Sleeping Beauty by Phillip Margolin certainly also know as a book. But as our own oerhollandsche TV personality Henny Huisman always sang at "&amp;"the mini playback can only be one winner. The newest Margolin is for me anyway niet.In Dead Sleeping Beauty comes to the happy family life of Ashley Spencer abrupt end. A ruthless serial killer insists her parents' house and kills her father and best frie"&amp;"nd. Ashley knows himself just in time from the clutches of the killer to escape. Heavily traumatized, but in good spirits scrambles Ashley and take her life back in their own hands. Her mother Terry is a great help. After some urging Terry Ashley decided "&amp;"to study at the Oregon Academy, a school with fame led by the beautiful but cool Casey Van Meter. All the lights seem again to be green and fortune smiles to Ashley. But then her mother died during a visit to the Academy. If she has a conversation with De"&amp;"an Van Meter puts someone down Terry. Also Dean Van Meter comes out unscathed from the battle. She gets so badly injured that she ends up in a coma. Ashley accidentally wandered into the area, the only eyewitness to the massacre. She caught the perpetrato"&amp;"r with a bloody knife in his hands. It turns out the famous writer (and also teacher at the Academy) to be Joshua Maxfield. Maxfield chases her with the knife and Ashley knows narrowly escape the gleaming steel too. The police arrest Maxfield based on Ash"&amp;"ley's statement and even the rest looks back into her life again. However, during the trial of Maxfield he knows through a clever trick to escape. From that moment Ashley is not her life more secure and allows her only one thing to do, flights Reading Dea"&amp;"d Sleeping Beauty was a big disappointment for me. This book was the sixth that I read Margolin and quality was significantly lower than his previous work. Stress, surprise, fast narrative style, it lacked all in this book. The predictable and implausible"&amp;" elements piled merrily order not to speak about the tediousness. The source of Margolin's originality appears in this book (temporary) dried up. Far beyond a raunchy dime a dozen family matter, he did not this time and am not used to that. The Dutch titl"&amp;"e I thought it was chosen very beautiful and striking. This compliment, however, is not to Margolin, but the uitgeverij.Afgaande on promotion on the new Margolin I just assumed that the Dead Sleeping Beauty had to be a great book. I even secretly hoped fo"&amp;"r a five star review. I unfortunately did not go beyond two. One positive point I can find it. A nice detail that struck me was equal to the first pages of the fact that one of the main characters playing the role of lawyer and writer, as Margolin. Unfort"&amp;"unately for me as also was the only nice detail throughout the book. A very meager return for yet more than set thriller author.")</f>
        <v>There have been many books which have been labeled best book of the year in 2004. According to Larry King is Dead Sleeping Beauty by Phillip Margolin certainly also know as a book. But as our own oerhollandsche TV personality Henny Huisman always sang at the mini playback can only be one winner. The newest Margolin is for me anyway niet.In Dead Sleeping Beauty comes to the happy family life of Ashley Spencer abrupt end. A ruthless serial killer insists her parents' house and kills her father and best friend. Ashley knows himself just in time from the clutches of the killer to escape. Heavily traumatized, but in good spirits scrambles Ashley and take her life back in their own hands. Her mother Terry is a great help. After some urging Terry Ashley decided to study at the Oregon Academy, a school with fame led by the beautiful but cool Casey Van Meter. All the lights seem again to be green and fortune smiles to Ashley. But then her mother died during a visit to the Academy. If she has a conversation with Dean Van Meter puts someone down Terry. Also Dean Van Meter comes out unscathed from the battle. She gets so badly injured that she ends up in a coma. Ashley accidentally wandered into the area, the only eyewitness to the massacre. She caught the perpetrator with a bloody knife in his hands. It turns out the famous writer (and also teacher at the Academy) to be Joshua Maxfield. Maxfield chases her with the knife and Ashley knows narrowly escape the gleaming steel too. The police arrest Maxfield based on Ashley's statement and even the rest looks back into her life again. However, during the trial of Maxfield he knows through a clever trick to escape. From that moment Ashley is not her life more secure and allows her only one thing to do, flights Reading Dead Sleeping Beauty was a big disappointment for me. This book was the sixth that I read Margolin and quality was significantly lower than his previous work. Stress, surprise, fast narrative style, it lacked all in this book. The predictable and implausible elements piled merrily order not to speak about the tediousness. The source of Margolin's originality appears in this book (temporary) dried up. Far beyond a raunchy dime a dozen family matter, he did not this time and am not used to that. The Dutch title I thought it was chosen very beautiful and striking. This compliment, however, is not to Margolin, but the uitgeverij.Afgaande on promotion on the new Margolin I just assumed that the Dead Sleeping Beauty had to be a great book. I even secretly hoped for a five star review. I unfortunately did not go beyond two. One positive point I can find it. A nice detail that struck me was equal to the first pages of the fact that one of the main characters playing the role of lawyer and writer, as Margolin. Unfortunately for me as also was the only nice detail throughout the book. A very meager return for yet more than set thriller author.</v>
      </c>
    </row>
    <row r="1900" ht="15.75" customHeight="1">
      <c r="A1900" s="1">
        <v>1898.0</v>
      </c>
      <c r="B1900" s="3">
        <v>0.0</v>
      </c>
      <c r="C1900" s="3">
        <v>0.0</v>
      </c>
      <c r="D1900" s="3">
        <v>1.0</v>
      </c>
      <c r="E1900" s="3" t="s">
        <v>1903</v>
      </c>
      <c r="F1900" s="3" t="str">
        <f>IFERROR(__xludf.DUMMYFUNCTION("GOOGLETRANSLATE(E1900,""nl"",""en"")"),"Linda Castillo has written several books for which she has received several awards, such as the Daphne du Maurier Award of Excellence 'and' The Holt Medaillion. She was also nominated for the 'Rita'. A while ago, Linda began a series of books with the fem"&amp;"ale police chief Kate Burkholder in the lead. Zwijgplicht is the first book and Forever silent second. Breaking Silence is the third book. This book Linda had its international breakthrough as a thriller writer. She currently lives with her husband in Tex"&amp;"as.In Forever still gets police chief Kate Burkholder the task, along with her team, the murder of an Amish family - father Amos Plank, mother Bonnie and their five children - to solve. Kate, himself once Amish, the family did not know so well because the"&amp;"y did not live so long in Painters Mill. Initially only found few leads until the autopsy shows that Mary, the fifteen-year-old daughter of the family, was pregnant. Kate later find Mary's diary is a few things clear about the problems that were caused by"&amp;" this in the family. Then occurs during the funeral still a curiosity: there still appears to be a son, Aaron. He lived for many years not at home and had more than three years of no contact with his family. Also agent John Tomasetti emerges quite unexpec"&amp;"tedly. He came to help Kate. Kate and John have worked together on a case by keeping a rather curious relationship since then after. One day a USB stick, which Mary had in her possession, surrendered to the police. Then images of a suspect seen. Kate and "&amp;"John go look suspicious, but who committed suicide. It has been found in him a lot of evidence, and almost everyone thinks that this case is resolved, except Kate. She remains intuition that this man was not the only culprit, and since it appears right to"&amp;" get in ... After reading Forever silent you get the idea that the continuous repeating included the horrors surrounding the killings and the ever returning information about the background of Kate, who comes from an amish family, a little too much of a g"&amp;"ood thing. Often also used the same quotes or quotes from the same terms and certainly does detract from the story. Kate formerly known problems that seem to repeat to Mary Plank now. Again, is often referred to. The way of life, and the problems in an Am"&amp;"ish family will be out-to-in-after referred to. At a certain point you know it and you're actually a bit done. Sin because, as I mentioned, all of the story is not beneficial. Plus mixes Kate and John's behavior. They do professional things that should no"&amp;"t or do a right-minded police chief or agent, and they come away with it. This behavior is not truthful or convincing and you can be as you are questioning plaatsen.De characters Kate and John are outside the sometimes inexplicable behavior, reasonably pu"&amp;"t down. Kate, a police chief who has difficulty at times when children are involved in a case, especially in this case. She continues unabated in its search for the perpetrator (s) and allows himself no rest until they are found. John still struggling wit"&amp;"h the consequences of the fact that his wife and two children previously killed two and a half years. Depressant pills and booze are the reasons why he is offered a ""leave of absence"". This time he is engaged to Kate to help her case. The other characte"&amp;"rs are not enough image deepened to worden.Al all a story that lacks a bit of reality and through many repetitions not up to its promise. Hopefully this in the next book will again somewhat straightened. Kate would at least deserve.")</f>
        <v>Linda Castillo has written several books for which she has received several awards, such as the Daphne du Maurier Award of Excellence 'and' The Holt Medaillion. She was also nominated for the 'Rita'. A while ago, Linda began a series of books with the female police chief Kate Burkholder in the lead. Zwijgplicht is the first book and Forever silent second. Breaking Silence is the third book. This book Linda had its international breakthrough as a thriller writer. She currently lives with her husband in Texas.In Forever still gets police chief Kate Burkholder the task, along with her team, the murder of an Amish family - father Amos Plank, mother Bonnie and their five children - to solve. Kate, himself once Amish, the family did not know so well because they did not live so long in Painters Mill. Initially only found few leads until the autopsy shows that Mary, the fifteen-year-old daughter of the family, was pregnant. Kate later find Mary's diary is a few things clear about the problems that were caused by this in the family. Then occurs during the funeral still a curiosity: there still appears to be a son, Aaron. He lived for many years not at home and had more than three years of no contact with his family. Also agent John Tomasetti emerges quite unexpectedly. He came to help Kate. Kate and John have worked together on a case by keeping a rather curious relationship since then after. One day a USB stick, which Mary had in her possession, surrendered to the police. Then images of a suspect seen. Kate and John go look suspicious, but who committed suicide. It has been found in him a lot of evidence, and almost everyone thinks that this case is resolved, except Kate. She remains intuition that this man was not the only culprit, and since it appears right to get in ... After reading Forever silent you get the idea that the continuous repeating included the horrors surrounding the killings and the ever returning information about the background of Kate, who comes from an amish family, a little too much of a good thing. Often also used the same quotes or quotes from the same terms and certainly does detract from the story. Kate formerly known problems that seem to repeat to Mary Plank now. Again, is often referred to. The way of life, and the problems in an Amish family will be out-to-in-after referred to. At a certain point you know it and you're actually a bit done. Sin because, as I mentioned, all of the story is not beneficial. Plus mixes Kate and John's behavior. They do professional things that should not or do a right-minded police chief or agent, and they come away with it. This behavior is not truthful or convincing and you can be as you are questioning plaatsen.De characters Kate and John are outside the sometimes inexplicable behavior, reasonably put down. Kate, a police chief who has difficulty at times when children are involved in a case, especially in this case. She continues unabated in its search for the perpetrator (s) and allows himself no rest until they are found. John still struggling with the consequences of the fact that his wife and two children previously killed two and a half years. Depressant pills and booze are the reasons why he is offered a "leave of absence". This time he is engaged to Kate to help her case. The other characters are not enough image deepened to worden.Al all a story that lacks a bit of reality and through many repetitions not up to its promise. Hopefully this in the next book will again somewhat straightened. Kate would at least deserve.</v>
      </c>
    </row>
    <row r="1901" ht="15.75" customHeight="1">
      <c r="A1901" s="1">
        <v>1899.0</v>
      </c>
      <c r="B1901" s="3">
        <v>1.0</v>
      </c>
      <c r="C1901" s="3">
        <v>1.0</v>
      </c>
      <c r="D1901" s="3">
        <v>1.0</v>
      </c>
      <c r="E1901" s="3" t="s">
        <v>1904</v>
      </c>
      <c r="F1901" s="3" t="str">
        <f>IFERROR(__xludf.DUMMYFUNCTION("GOOGLETRANSLATE(E1901,""nl"",""en"")"),"It was September 1938, when Adolf Hitler on the verge Czech Sudetenland to annex. That could lead to the onset of WWII. British Prime Minister Neville Chamber Laine makes a desperate attempt to prevent and calls Adolf Hitler to postpone the annexation it."&amp;" That Hitler request grudgingly gives effect. Munich is about convened a conference. Except Hitler and Chamber Laine, take the Italian dictator Benito musolini and French Prime Minister Édouard Daladier at the conference. There is a convention in Munich c"&amp;"oncluded that needs editing ask a peaceful annexation of the Sudetenland. Hitler would thereby refrain throughout Czechoslovakia to bezetten.Chamberlain is convinced that this agreement creates a lasting and peaceful solution to the conflict. We now know "&amp;"beter.Hugh Legat and Paul von Hartmann two diplomats are indirectly involved in the realization of the Treaty of Munich. Hugh is a British diplomat. Paul diplomat in German service and secretly he is a member of the opposition in Germany. Hugh and Paul me"&amp;"t. They studied together in the past in Oxford. Their collaboration on the drafting of the treaty secretly arranged and need to just leiden.Hoewel much has been written about World War II, has author Robert Harris in Munich in 1939, added a nice historica"&amp;"l document that reads like a thriller . Harris has done a lot of research. An entry about is finding the back of the book.")</f>
        <v>It was September 1938, when Adolf Hitler on the verge Czech Sudetenland to annex. That could lead to the onset of WWII. British Prime Minister Neville Chamber Laine makes a desperate attempt to prevent and calls Adolf Hitler to postpone the annexation it. That Hitler request grudgingly gives effect. Munich is about convened a conference. Except Hitler and Chamber Laine, take the Italian dictator Benito musolini and French Prime Minister Édouard Daladier at the conference. There is a convention in Munich concluded that needs editing ask a peaceful annexation of the Sudetenland. Hitler would thereby refrain throughout Czechoslovakia to bezetten.Chamberlain is convinced that this agreement creates a lasting and peaceful solution to the conflict. We now know beter.Hugh Legat and Paul von Hartmann two diplomats are indirectly involved in the realization of the Treaty of Munich. Hugh is a British diplomat. Paul diplomat in German service and secretly he is a member of the opposition in Germany. Hugh and Paul met. They studied together in the past in Oxford. Their collaboration on the drafting of the treaty secretly arranged and need to just leiden.Hoewel much has been written about World War II, has author Robert Harris in Munich in 1939, added a nice historical document that reads like a thriller . Harris has done a lot of research. An entry about is finding the back of the book.</v>
      </c>
    </row>
    <row r="1902" ht="15.75" customHeight="1">
      <c r="A1902" s="1">
        <v>1900.0</v>
      </c>
      <c r="B1902" s="3">
        <v>1.0</v>
      </c>
      <c r="C1902" s="3">
        <v>1.0</v>
      </c>
      <c r="D1902" s="3">
        <v>1.0</v>
      </c>
      <c r="E1902" s="3" t="s">
        <v>1905</v>
      </c>
      <c r="F1902" s="3" t="str">
        <f>IFERROR(__xludf.DUMMYFUNCTION("GOOGLETRANSLATE(E1902,""nl"",""en"")"),"With these stories, Caroline Ligthart me pleasantly surprised! She describes in her life story mercilessly drawn. In a few sentences she puts the tone of the story, a story that could go on unresolved events, adultery, illness or death. The subject is no "&amp;"story nimble but not morbid. Sometimes there is saved a baby from a mother with postpartum depression, sometimes almost killed one sister from the other (but not on purpose though!) And the third sister watching without intervening too. Escalators enjoy t"&amp;"aking in the wrong direction and the assembly line at a cash register has a magical appeal. In short, Caroline has a lot of imagination, know those keen to put in a few words. Because it is short stories, it seems easy to lay the book but once you've nibb"&amp;"led a story, you want more and the book is still surprisingly fast uit.Dit was my first book Reading Challenge 2016.")</f>
        <v>With these stories, Caroline Ligthart me pleasantly surprised! She describes in her life story mercilessly drawn. In a few sentences she puts the tone of the story, a story that could go on unresolved events, adultery, illness or death. The subject is no story nimble but not morbid. Sometimes there is saved a baby from a mother with postpartum depression, sometimes almost killed one sister from the other (but not on purpose though!) And the third sister watching without intervening too. Escalators enjoy taking in the wrong direction and the assembly line at a cash register has a magical appeal. In short, Caroline has a lot of imagination, know those keen to put in a few words. Because it is short stories, it seems easy to lay the book but once you've nibbled a story, you want more and the book is still surprisingly fast uit.Dit was my first book Reading Challenge 2016.</v>
      </c>
    </row>
    <row r="1903" ht="15.75" customHeight="1">
      <c r="A1903" s="1">
        <v>1901.0</v>
      </c>
      <c r="B1903" s="3">
        <v>0.0</v>
      </c>
      <c r="C1903" s="3">
        <v>0.0</v>
      </c>
      <c r="D1903" s="3">
        <v>0.0</v>
      </c>
      <c r="E1903" s="3" t="s">
        <v>1906</v>
      </c>
      <c r="F1903" s="3" t="str">
        <f>IFERROR(__xludf.DUMMYFUNCTION("GOOGLETRANSLATE(E1903,""nl"",""en"")"),"The short story ""A last day"" if I read in the context of the fantasy book club, for which my thanks. The reading club, I said that the story really half and half for me. That means that I, if that was possible was 2.5 star had gegeven.'Een last day ""is"&amp;" a sweet and touching story move at times successfully. The idea is liked, there are nice protagonists, there is the silly zombie cat Felix, and there is an unexpected feelgood ending. Also there are deranged criminals things a bit exciting and the writer"&amp;" knows what a sad mood to last well to persevere. The writing style is smooth and easy to read way. There is overall much good to say about this verhaal.Jammer enough however there is hardly elaborated somewhat on this story. The backgrounds of the charac"&amp;"ters, not the necromantic abilities of protagonist Col. not, the fact that the girl is not an undead Simi and locations not in the story. However, the conflict with the criminals leave some long in coming and the end comes out of the air vallen.Meest is p"&amp;"roblematic how the unnamed city in which the story takes place is put down. This is not only very vague, but the things that do fit are described not really together. And the city was initially described as totally in disrepair by major disasters such as "&amp;"a fire or a plague, but there appears to be a pristine upscale neighborhood and even a fully functioning zoo with exotic animals. Nor is it clear what should be placed on city time. In many ways he is medieval, but the zoo where we stay quite long, is one"&amp;" hundred percent modern and Kol and Simi behave like today personages.Er missing then still another, causing me a lot of things in this story can place as well. It all comes very modest and sober, and on any case kort.Dat I got pretty heavy to lift, is ma"&amp;"inly because I do not understand why this story has remained so limited. I see no reason for it and think it is very unfortunate. For it is not written anywhere that should not be longer than this short story. And the way it is issued as a separate bookle"&amp;"t, even seems to require a longer story. Therefore comes ""The last day"" to me as too modest, and that's really no need to. If you have great ideas for a story, make the ideas to be worked out nicely. And I have no doubt that the author Likaiar really do"&amp;" get excellent to each other as they sit for a moment.")</f>
        <v>The short story "A last day" if I read in the context of the fantasy book club, for which my thanks. The reading club, I said that the story really half and half for me. That means that I, if that was possible was 2.5 star had gegeven.'Een last day "is a sweet and touching story move at times successfully. The idea is liked, there are nice protagonists, there is the silly zombie cat Felix, and there is an unexpected feelgood ending. Also there are deranged criminals things a bit exciting and the writer knows what a sad mood to last well to persevere. The writing style is smooth and easy to read way. There is overall much good to say about this verhaal.Jammer enough however there is hardly elaborated somewhat on this story. The backgrounds of the characters, not the necromantic abilities of protagonist Col. not, the fact that the girl is not an undead Simi and locations not in the story. However, the conflict with the criminals leave some long in coming and the end comes out of the air vallen.Meest is problematic how the unnamed city in which the story takes place is put down. This is not only very vague, but the things that do fit are described not really together. And the city was initially described as totally in disrepair by major disasters such as a fire or a plague, but there appears to be a pristine upscale neighborhood and even a fully functioning zoo with exotic animals. Nor is it clear what should be placed on city time. In many ways he is medieval, but the zoo where we stay quite long, is one hundred percent modern and Kol and Simi behave like today personages.Er missing then still another, causing me a lot of things in this story can place as well. It all comes very modest and sober, and on any case kort.Dat I got pretty heavy to lift, is mainly because I do not understand why this story has remained so limited. I see no reason for it and think it is very unfortunate. For it is not written anywhere that should not be longer than this short story. And the way it is issued as a separate booklet, even seems to require a longer story. Therefore comes "The last day" to me as too modest, and that's really no need to. If you have great ideas for a story, make the ideas to be worked out nicely. And I have no doubt that the author Likaiar really do get excellent to each other as they sit for a moment.</v>
      </c>
    </row>
    <row r="1904" ht="15.75" customHeight="1">
      <c r="A1904" s="1">
        <v>1902.0</v>
      </c>
      <c r="B1904" s="3">
        <v>0.0</v>
      </c>
      <c r="C1904" s="3">
        <v>0.0</v>
      </c>
      <c r="D1904" s="3">
        <v>0.0</v>
      </c>
      <c r="E1904" s="3" t="s">
        <v>1907</v>
      </c>
      <c r="F1904" s="3" t="str">
        <f>IFERROR(__xludf.DUMMYFUNCTION("GOOGLETRANSLATE(E1904,""nl"",""en"")"),"After Blood red, black morning read of Sophia Drenth, I did not want to ever read anything from her (so I have not read Blood Laws). Unfortunately I appeared Subscribe to splinters, which the latest Drenth. However try then, but the same defect: illegible"&amp;" tekst.Het begins with ""In the deepest depths of the forest life Sahandran."" That awful deepest depth shall we take for poetic license. Furthermore, there is nothing wrong with the sentence, though it's not such a great original like ""In a hole in the "&amp;"ground lived a hobbit"" .It is also clear that it is rather exotic, because it is not normal name or inflection, Sahandran.Het which continues with ""No man is stronger than Sahandran."" Yes, and I am already fixed. The Sahandran is likely a nation. But w"&amp;"hat is it go then? Should not that be ""a Sahandran"" or something without notionally plural ending, or is it all the same? No idea, but confusing. Maybe it bothers less if you read diagonally, as quickly quickly and smoothly Scanning the page, but if I d"&amp;"o not read and so I do not read. I want every word in a book can genieten.Het continues: ""No man is more curse and no man is more blessed."" Why that again must be a separate sentence is unclear, precisely because it is so obscure - use short sentences r"&amp;"ead is not always easy and it is already proven that consistency, the logic of a text by using (too) short sentences often lost .. it is * because * probably still on the comparison between a human and a Sahandran, although I thought the people were no lo"&amp;"nger cursed ... then: ""Stronger than the blood of the living and the dead than most lost soul."" I can not make chocolate from. Is this at all a sentence? Stronger than blood? And why killer? Had it not better after that other more can be observed? Then "&amp;"it would be somewhere slaan.Dat the first paragraph, which runs out in italics unknown reasons afgedrukt.De second paragraph beginning with ""Thus began Babays stories forever."" Okay. So this had better behind the previous paragraph appropriate and there"&amp;"fore did not really need point.The italics continues: ""His mother was a born storyteller."" In itself nothing wrong with it, until you read the following paragraphs. Because it is not clear that this Babays same as ""his mother"". I really thought that "&amp;"""being"" hit back at ""Babays"", and that therefore would follow something like ""so began the story always, his mother was a born storyteller, but (as you can see in the first paragraph), son Babays shone not determined out.The story however continues: "&amp;"""already he longed for the evening in the smoke permeated long house."" What this does turn to Why ""now"" Babays mother is a born storyteller and he? longs to return home a simple signal word can text make much clearer example.. it always started the st"&amp;"ories Babays, his mother, a born storyteller was, so he (already) back longed for the evening imbued her with smoke, long huis.Nog still puzzling, because we do not know who the main character is or what he doet.Dat a little becomes clear in the third par"&amp;"agraph: ""Yan sat up on top of a nestelboom."" I took that but Yan orang-utan is because I had just read a book o far nests of Yetis and orangutans (it is currently not clear that Yan's son Babays, and paragraph 2 therefore went over him). Incidentally th"&amp;"is is a landscape description, which still nothing is known about why or Sahandran Yan longs for the long house. I feel no vibe, no tension, nothing makes curious about how to proceed gaat.Ik had there been about the story. I have read on a page, but it w"&amp;"as worse: names, concepts, all clear, still no atmosphere or tension. A killer cryptogram is easier to follow and a part boeiender.Niet thus read out. And therefore did not help reading the back cover in the challenge.Misschien, but I do not read if I do "&amp;"not buy need to book (I start a book in front and read from there back, the back cover is the last to the turn). Now I read it, I notice that me the whole story, apparently relying on the current racism debate, not interested. At least not enough to make "&amp;"much effort to volgen.Volgende challange the course of the operation: Floris income Blancefloer.Opnieuw I regret that at Splinters chose a story that can be understood as promotion of other work (in this case, the Laws Blood series, which is published by "&amp;"the publishing house associated, more or less own advertising). That while there are literally hundreds of short stories that are read completely independently. Missed opportunity.")</f>
        <v>After Blood red, black morning read of Sophia Drenth, I did not want to ever read anything from her (so I have not read Blood Laws). Unfortunately I appeared Subscribe to splinters, which the latest Drenth. However try then, but the same defect: illegible tekst.Het begins with "In the deepest depths of the forest life Sahandran." That awful deepest depth shall we take for poetic license. Furthermore, there is nothing wrong with the sentence, though it's not such a great original like "In a hole in the ground lived a hobbit" .It is also clear that it is rather exotic, because it is not normal name or inflection, Sahandran.Het which continues with "No man is stronger than Sahandran." Yes, and I am already fixed. The Sahandran is likely a nation. But what is it go then? Should not that be "a Sahandran" or something without notionally plural ending, or is it all the same? No idea, but confusing. Maybe it bothers less if you read diagonally, as quickly quickly and smoothly Scanning the page, but if I do not read and so I do not read. I want every word in a book can genieten.Het continues: "No man is more curse and no man is more blessed." Why that again must be a separate sentence is unclear, precisely because it is so obscure - use short sentences read is not always easy and it is already proven that consistency, the logic of a text by using (too) short sentences often lost .. it is * because * probably still on the comparison between a human and a Sahandran, although I thought the people were no longer cursed ... then: "Stronger than the blood of the living and the dead than most lost soul." I can not make chocolate from. Is this at all a sentence? Stronger than blood? And why killer? Had it not better after that other more can be observed? Then it would be somewhere slaan.Dat the first paragraph, which runs out in italics unknown reasons afgedrukt.De second paragraph beginning with "Thus began Babays stories forever." Okay. So this had better behind the previous paragraph appropriate and therefore did not really need point.The italics continues: "His mother was a born storyteller." In itself nothing wrong with it, until you read the following paragraphs. Because it is not clear that this Babays same as "his mother". I really thought that "being" hit back at "Babays", and that therefore would follow something like "so began the story always, his mother was a born storyteller, but (as you can see in the first paragraph), son Babays shone not determined out.The story however continues: "already he longed for the evening in the smoke permeated long house." What this does turn to Why "now" Babays mother is a born storyteller and he? longs to return home a simple signal word can text make much clearer example.. it always started the stories Babays, his mother, a born storyteller was, so he (already) back longed for the evening imbued her with smoke, long huis.Nog still puzzling, because we do not know who the main character is or what he doet.Dat a little becomes clear in the third paragraph: "Yan sat up on top of a nestelboom." I took that but Yan orang-utan is because I had just read a book o far nests of Yetis and orangutans (it is currently not clear that Yan's son Babays, and paragraph 2 therefore went over him). Incidentally this is a landscape description, which still nothing is known about why or Sahandran Yan longs for the long house. I feel no vibe, no tension, nothing makes curious about how to proceed gaat.Ik had there been about the story. I have read on a page, but it was worse: names, concepts, all clear, still no atmosphere or tension. A killer cryptogram is easier to follow and a part boeiender.Niet thus read out. And therefore did not help reading the back cover in the challenge.Misschien, but I do not read if I do not buy need to book (I start a book in front and read from there back, the back cover is the last to the turn). Now I read it, I notice that me the whole story, apparently relying on the current racism debate, not interested. At least not enough to make much effort to volgen.Volgende challange the course of the operation: Floris income Blancefloer.Opnieuw I regret that at Splinters chose a story that can be understood as promotion of other work (in this case, the Laws Blood series, which is published by the publishing house associated, more or less own advertising). That while there are literally hundreds of short stories that are read completely independently. Missed opportunity.</v>
      </c>
    </row>
    <row r="1905" ht="15.75" customHeight="1">
      <c r="A1905" s="1">
        <v>1903.0</v>
      </c>
      <c r="B1905" s="3">
        <v>1.0</v>
      </c>
      <c r="C1905" s="3">
        <v>1.0</v>
      </c>
      <c r="D1905" s="3">
        <v>1.0</v>
      </c>
      <c r="E1905" s="3" t="s">
        <v>1908</v>
      </c>
      <c r="F1905" s="3" t="str">
        <f>IFERROR(__xludf.DUMMYFUNCTION("GOOGLETRANSLATE(E1905,""nl"",""en"")"),"I read in one jerk. Nice book in between. Not very exciting, but with unexpected twists and yet surprisingly einde.Zeker be recommended!")</f>
        <v>I read in one jerk. Nice book in between. Not very exciting, but with unexpected twists and yet surprisingly einde.Zeker be recommended!</v>
      </c>
    </row>
    <row r="1906" ht="15.75" customHeight="1">
      <c r="A1906" s="1">
        <v>1904.0</v>
      </c>
      <c r="B1906" s="3">
        <v>1.0</v>
      </c>
      <c r="C1906" s="3">
        <v>1.0</v>
      </c>
      <c r="D1906" s="3">
        <v>1.0</v>
      </c>
      <c r="E1906" s="3" t="s">
        <v>1909</v>
      </c>
      <c r="F1906" s="3" t="str">
        <f>IFERROR(__xludf.DUMMYFUNCTION("GOOGLETRANSLATE(E1906,""nl"",""en"")"),"The surgeon was the first book I read Tess Gerritsen, but certainly not the last! From her background as a doctor she describes in great detail the most gruesome murders, something that reminded me a bit of Mo Hayder. Despite the often very detailed descr"&amp;"iptions continues the story as an express train continued to rage on the end. And it's not done yet, because there follows the student, where I immediately began the next day")</f>
        <v>The surgeon was the first book I read Tess Gerritsen, but certainly not the last! From her background as a doctor she describes in great detail the most gruesome murders, something that reminded me a bit of Mo Hayder. Despite the often very detailed descriptions continues the story as an express train continued to rage on the end. And it's not done yet, because there follows the student, where I immediately began the next day</v>
      </c>
    </row>
    <row r="1907" ht="15.75" customHeight="1">
      <c r="A1907" s="1">
        <v>1905.0</v>
      </c>
      <c r="B1907" s="3">
        <v>1.0</v>
      </c>
      <c r="C1907" s="3">
        <v>1.0</v>
      </c>
      <c r="D1907" s="3">
        <v>1.0</v>
      </c>
      <c r="E1907" s="3" t="s">
        <v>1910</v>
      </c>
      <c r="F1907" s="3" t="str">
        <f>IFERROR(__xludf.DUMMYFUNCTION("GOOGLETRANSLATE(E1907,""nl"",""en"")"),"I found this really beautiful children. You see how Isabella enjoying, is more confident ... Beautiful descriptions, wonderful fantasy, and super nice drawings!")</f>
        <v>I found this really beautiful children. You see how Isabella enjoying, is more confident ... Beautiful descriptions, wonderful fantasy, and super nice drawings!</v>
      </c>
    </row>
    <row r="1908" ht="15.75" customHeight="1">
      <c r="A1908" s="1">
        <v>1906.0</v>
      </c>
      <c r="B1908" s="3">
        <v>0.0</v>
      </c>
      <c r="C1908" s="3">
        <v>0.0</v>
      </c>
      <c r="D1908" s="3">
        <v>0.0</v>
      </c>
      <c r="E1908" s="3" t="s">
        <v>1911</v>
      </c>
      <c r="F1908" s="3" t="str">
        <f>IFERROR(__xludf.DUMMYFUNCTION("GOOGLETRANSLATE(E1908,""nl"",""en"")"),"That counts as a review? I failed, it took me at the moment too long and maybe there is something in the criticism that the book is too thick. I'm going to have to try when I read the books I want to read. What Foer writes often touch and beautiful and al"&amp;"one may therefore be worth all the effort. But, as I said, not now.")</f>
        <v>That counts as a review? I failed, it took me at the moment too long and maybe there is something in the criticism that the book is too thick. I'm going to have to try when I read the books I want to read. What Foer writes often touch and beautiful and alone may therefore be worth all the effort. But, as I said, not now.</v>
      </c>
    </row>
    <row r="1909" ht="15.75" customHeight="1">
      <c r="A1909" s="1">
        <v>1907.0</v>
      </c>
      <c r="B1909" s="3">
        <v>1.0</v>
      </c>
      <c r="C1909" s="3">
        <v>1.0</v>
      </c>
      <c r="D1909" s="3">
        <v>1.0</v>
      </c>
      <c r="E1909" s="3" t="s">
        <v>1912</v>
      </c>
      <c r="F1909" s="3" t="str">
        <f>IFERROR(__xludf.DUMMYFUNCTION("GOOGLETRANSLATE(E1909,""nl"",""en"")"),"Jip and Sander have a very strong desire to have children. After several years and several pregnancy tests show that having children as usual is not an option for them. They go the medical mill and still get pregnant. It soon turns out that twins are expe"&amp;"cted. Two boys are born, William and Maurice. Soon, something not seen in order to Willem. There followed various investigations. William appears to have been born with an innate brain damage. Soon after finding Jip and Sander Maurice behavior strange. Al"&amp;"so there is a medical process and all is soon discovered that Maurice 'classic autism' heeft.Het life Jip and Sander is completely put on its head. They became parents of a concern twins. Nothing is what it should be. Long nights, no vacations, handing le"&amp;"ave, repeatedly enz.Wat boundaries in a book! An honest story of Sander about how the lives of him and his wife literally put on the head. A story where he is loving and airy report heavy early years with his twin. The major challenges and problems that c"&amp;"ome their way Sander describes with humor. He tells his discovery of fatherhood but also to the discovery in caring for the boys! He and his wife literally fighting for the best for their boys manage to krijgen.Wat a great book. As a mother of a sick chil"&amp;"d, I was glad that I could read it. It was as if the book was about my son. What a recognition Sandersville his story. The doorzettings power to your child on the right get a seat to, shame as they put everything upside down, fatigue, sleepless nights, do"&amp;" not go on vacation, losing friends etc. etc. All things that parents with a sick child unfortunately reality point.The book gets a fat 10 from me! Anyone who has to deal with problem children, whether it's a teacher, a teaching assistant, nurse or older."&amp;" This book should be read. Then you know how it feels for parents, why parents do things the way they do it and why ""no"" frequently say on appointments and other issues. There will be more understanding / come to the choices parents make this!")</f>
        <v>Jip and Sander have a very strong desire to have children. After several years and several pregnancy tests show that having children as usual is not an option for them. They go the medical mill and still get pregnant. It soon turns out that twins are expected. Two boys are born, William and Maurice. Soon, something not seen in order to Willem. There followed various investigations. William appears to have been born with an innate brain damage. Soon after finding Jip and Sander Maurice behavior strange. Also there is a medical process and all is soon discovered that Maurice 'classic autism' heeft.Het life Jip and Sander is completely put on its head. They became parents of a concern twins. Nothing is what it should be. Long nights, no vacations, handing leave, repeatedly enz.Wat boundaries in a book! An honest story of Sander about how the lives of him and his wife literally put on the head. A story where he is loving and airy report heavy early years with his twin. The major challenges and problems that come their way Sander describes with humor. He tells his discovery of fatherhood but also to the discovery in caring for the boys! He and his wife literally fighting for the best for their boys manage to krijgen.Wat a great book. As a mother of a sick child, I was glad that I could read it. It was as if the book was about my son. What a recognition Sandersville his story. The doorzettings power to your child on the right get a seat to, shame as they put everything upside down, fatigue, sleepless nights, do not go on vacation, losing friends etc. etc. All things that parents with a sick child unfortunately reality point.The book gets a fat 10 from me! Anyone who has to deal with problem children, whether it's a teacher, a teaching assistant, nurse or older. This book should be read. Then you know how it feels for parents, why parents do things the way they do it and why "no" frequently say on appointments and other issues. There will be more understanding / come to the choices parents make this!</v>
      </c>
    </row>
    <row r="1910" ht="15.75" customHeight="1">
      <c r="A1910" s="1">
        <v>1908.0</v>
      </c>
      <c r="B1910" s="3">
        <v>0.0</v>
      </c>
      <c r="C1910" s="3">
        <v>0.0</v>
      </c>
      <c r="D1910" s="3">
        <v>0.0</v>
      </c>
      <c r="E1910" s="3" t="s">
        <v>1913</v>
      </c>
      <c r="F1910" s="3" t="str">
        <f>IFERROR(__xludf.DUMMYFUNCTION("GOOGLETRANSLATE(E1910,""nl"",""en"")"),"I myself thought that the least good book trilogie.Eigenlijk I was disappointed after the first two super books but thought it would be nice to say nodes ends meet.")</f>
        <v>I myself thought that the least good book trilogie.Eigenlijk I was disappointed after the first two super books but thought it would be nice to say nodes ends meet.</v>
      </c>
    </row>
    <row r="1911" ht="15.75" customHeight="1">
      <c r="A1911" s="1">
        <v>1909.0</v>
      </c>
      <c r="B1911" s="3">
        <v>1.0</v>
      </c>
      <c r="C1911" s="3">
        <v>1.0</v>
      </c>
      <c r="D1911" s="3">
        <v>0.0</v>
      </c>
      <c r="E1911" s="3" t="s">
        <v>1914</v>
      </c>
      <c r="F1911" s="3" t="str">
        <f>IFERROR(__xludf.DUMMYFUNCTION("GOOGLETRANSLATE(E1911,""nl"",""en"")"),"LosSpoilers of god, I suspect, but I verklap the end he became niet.'Een intruder, a stranger whose rows are close whisper. As if he is obliterated. deleted after leaving the register and no longer registered on his return - he is dead whose spirit still "&amp;"haunts here, along with god knows how many invisible souls. Danse macabre in broad daylight ""[...] He was like a raging lunatic to households in the heart of this intolerable satisfaction:. Establish blazing fires (! Sic) blood to gargle throats, the day"&amp;" solemnize of vengeance. Something perform great and horrible and no one will escape. All will know, because the truth has come. The two intersecting peace Blood. As in the Dies Irae because of all sorts of stuff never executed memorial service for choir "&amp;"and orchestra, with the hammering sixteenths so ominous lashing ""(2010: 11-12). Thus, this poetic murmurings and mutterings are pages long. At first I thought: Well, well, it can not be a little less, until I at one time not only got used to it, but this"&amp;" lyrical evil croaking even went waarderen.Het very beginning has been great gloomy mood is immediately good. Composer Sierk Wolf Fens Berger, a fancy nickname for his real name Theo Kiers is dying; in Passion Week. He rehearses a self-written oratory. He"&amp;"'s not comfortable in his skin, it will not succeed; the chorus is 'rubbish', too bad for his delicate work. It's so nice to be grumbling read by amateur choirs; I am myself in such unison: very funny. He is jealous of his colleague Lou Wehry, who made it"&amp;" all the way and he must do it with a simple conductor of an amateur choir in the church H: St. Anthony of Padua. His internal monologue is working overtime. Then he found one evening just before carrying an unconscious girl in a corner of the church, whe"&amp;"re he accidentally ended because the usual door is closed. That girl, Bear, he himself seems to want plegen.Als Bear has found the dusty church attic is as if he regains his youth, as he rose from the dead instead of her, and instead of the Lord. His conf"&amp;"idence gets a boost as a bombing aircraft. As a Lohengrin Prophetic swansong he lives in an intense lightning of life and flaming desire: ""His memories are colored by that of Ghislaine (his wife, RDV) and not so much by its actual memories, but by his ow"&amp;"n fantasies about her glorious aristocratic girlhood he might as well have read Proust or Nabokov if he one day had the time taken. A fantasy to begin with just too many little white dresses and socks and underpants and everywhere untruthful green grass. "&amp;"That youth - it's exactly like the childhood he never had - he wants back. And flesh girl leg (from Bear, RDV) which his fingers now virtually draw for him, is it possible a start. ""(Ibid .: 39) The conductor rescues her by her first to bring aid. Then t"&amp;"he benefactor merciless strikes him and he drives the girl back and forth but eventually to his cabin and to the chalet of his sister and brother in the Swiss Alpen.Het piece in which he finds Bear is a merciless beauty; he finds himself and, he becomes e"&amp;"ven more confused. He leaves his wife and French-speaking Luxembourg unconvincing because only lying in bed and fucking son down. He is unwell during the performance of his oratorio and finally manages to escape from hospital, wife and son of Bear, which "&amp;"is actually becoming more reluctant to escape to Zwitserland.Het story is the simple story of a wronged composer with megalomania. He is to the bone insecure and feels maligned. The discovery of the girl, the daughter of his colleague and opponent and do "&amp;"absolutely derail him immediately shooting romantic love that girl. He gets all of the toad. How should it end? In the beginning, you as the reader protagonist still well follow in his thoughts and in his reasons, you find it increasingly derailed and tha"&amp;"t there is no rope more to it to establish his monologues INTERIEURES. That you can make out the reaction of the girl, who purchased some see in him somewhere, or he makes himself that way, but more gradually withdraws itself and drop it ultimately leaves"&amp;" as a brick. But there is probably her no choice. They will not be found by her family, but can not, of course volhouden.Sommige pieces are incredibly intriguing and a transcendental beauty but an insane man is becoming a data point only a sad, crying and"&amp;" nagging obsession mortal. Sad, regrettable but no way to plums. The same may hold true for his sake muziek.Ten is said that the predominant voeren.Het novel metaphors music and music business is so exciting story that this novel raises a beauty, especial"&amp;"ly the language of Thomése, you enchants the reader and let rise to lyrical heights. Hence the two large hierboven.Over quotes the author: Peter French Thomése (Doetinchem, January 23, 1958) is a Dutch schrijver.Van 1979 to 1984 Thomése editor and reporte"&amp;"r at the Eindhoven Dagblad. In 1984 his history study for three years again, but did not complete it took. Then Thomése wrote for the magazine De Tijd and he contributed to NRC Handelsblad, several regional newspapers and free Netherlands. From January 19"&amp;"98 to April 2001 was Thomése editor of The Revisor.Thomése published his first literary story in 1986 in the literary magazine De Revisor. This story was in 1990 part of his debut book, the stories Zuidland. In 1991 and 2003 he received literary awards. I"&amp;"n September 2007 his novel Vladivostok appeared! the political business in The Hague, the media and other pitfalls. Vladivostok! was nominated for the Golden Owl 2008. A year later the beam Nergensman. Autobiographies nominated for the Golden Owl 2009.In "&amp;"2011 his novel The benefactor was nominated for the AKO Literature Prize. In the spring of 2012 was Grillroom Jerusalem awarded the Bob den Uyl Prize for the best travel book of the jaar.De novel Underwater Swimmer (2015) made the shortlist of all three m"&amp;"ajor public prices: ECI LITERATUURPRIJS 2015 Libris Literature Prize in 2016 and Fortis Literature in 2016, and was awarded the Fintroprijs of Lezersjury.Bibliografie: Author: PF ThoméseTitel: The benefactor publisher: Atlas Contact Release date: October "&amp;"2015Druk: 6th edition Pages: 352ISBN13: 9789025446628")</f>
        <v>LosSpoilers of god, I suspect, but I verklap the end he became niet.'Een intruder, a stranger whose rows are close whisper. As if he is obliterated. deleted after leaving the register and no longer registered on his return - he is dead whose spirit still haunts here, along with god knows how many invisible souls. Danse macabre in broad daylight "[...] He was like a raging lunatic to households in the heart of this intolerable satisfaction:. Establish blazing fires (! Sic) blood to gargle throats, the day solemnize of vengeance. Something perform great and horrible and no one will escape. All will know, because the truth has come. The two intersecting peace Blood. As in the Dies Irae because of all sorts of stuff never executed memorial service for choir and orchestra, with the hammering sixteenths so ominous lashing "(2010: 11-12). Thus, this poetic murmurings and mutterings are pages long. At first I thought: Well, well, it can not be a little less, until I at one time not only got used to it, but this lyrical evil croaking even went waarderen.Het very beginning has been great gloomy mood is immediately good. Composer Sierk Wolf Fens Berger, a fancy nickname for his real name Theo Kiers is dying; in Passion Week. He rehearses a self-written oratory. He's not comfortable in his skin, it will not succeed; the chorus is 'rubbish', too bad for his delicate work. It's so nice to be grumbling read by amateur choirs; I am myself in such unison: very funny. He is jealous of his colleague Lou Wehry, who made it all the way and he must do it with a simple conductor of an amateur choir in the church H: St. Anthony of Padua. His internal monologue is working overtime. Then he found one evening just before carrying an unconscious girl in a corner of the church, where he accidentally ended because the usual door is closed. That girl, Bear, he himself seems to want plegen.Als Bear has found the dusty church attic is as if he regains his youth, as he rose from the dead instead of her, and instead of the Lord. His confidence gets a boost as a bombing aircraft. As a Lohengrin Prophetic swansong he lives in an intense lightning of life and flaming desire: "His memories are colored by that of Ghislaine (his wife, RDV) and not so much by its actual memories, but by his own fantasies about her glorious aristocratic girlhood he might as well have read Proust or Nabokov if he one day had the time taken. A fantasy to begin with just too many little white dresses and socks and underpants and everywhere untruthful green grass. That youth - it's exactly like the childhood he never had - he wants back. And flesh girl leg (from Bear, RDV) which his fingers now virtually draw for him, is it possible a start. "(Ibid .: 39) The conductor rescues her by her first to bring aid. Then the benefactor merciless strikes him and he drives the girl back and forth but eventually to his cabin and to the chalet of his sister and brother in the Swiss Alpen.Het piece in which he finds Bear is a merciless beauty; he finds himself and, he becomes even more confused. He leaves his wife and French-speaking Luxembourg unconvincing because only lying in bed and fucking son down. He is unwell during the performance of his oratorio and finally manages to escape from hospital, wife and son of Bear, which is actually becoming more reluctant to escape to Zwitserland.Het story is the simple story of a wronged composer with megalomania. He is to the bone insecure and feels maligned. The discovery of the girl, the daughter of his colleague and opponent and do absolutely derail him immediately shooting romantic love that girl. He gets all of the toad. How should it end? In the beginning, you as the reader protagonist still well follow in his thoughts and in his reasons, you find it increasingly derailed and that there is no rope more to it to establish his monologues INTERIEURES. That you can make out the reaction of the girl, who purchased some see in him somewhere, or he makes himself that way, but more gradually withdraws itself and drop it ultimately leaves as a brick. But there is probably her no choice. They will not be found by her family, but can not, of course volhouden.Sommige pieces are incredibly intriguing and a transcendental beauty but an insane man is becoming a data point only a sad, crying and nagging obsession mortal. Sad, regrettable but no way to plums. The same may hold true for his sake muziek.Ten is said that the predominant voeren.Het novel metaphors music and music business is so exciting story that this novel raises a beauty, especially the language of Thomése, you enchants the reader and let rise to lyrical heights. Hence the two large hierboven.Over quotes the author: Peter French Thomése (Doetinchem, January 23, 1958) is a Dutch schrijver.Van 1979 to 1984 Thomése editor and reporter at the Eindhoven Dagblad. In 1984 his history study for three years again, but did not complete it took. Then Thomése wrote for the magazine De Tijd and he contributed to NRC Handelsblad, several regional newspapers and free Netherlands. From January 1998 to April 2001 was Thomése editor of The Revisor.Thomése published his first literary story in 1986 in the literary magazine De Revisor. This story was in 1990 part of his debut book, the stories Zuidland. In 1991 and 2003 he received literary awards. In September 2007 his novel Vladivostok appeared! the political business in The Hague, the media and other pitfalls. Vladivostok! was nominated for the Golden Owl 2008. A year later the beam Nergensman. Autobiographies nominated for the Golden Owl 2009.In 2011 his novel The benefactor was nominated for the AKO Literature Prize. In the spring of 2012 was Grillroom Jerusalem awarded the Bob den Uyl Prize for the best travel book of the jaar.De novel Underwater Swimmer (2015) made the shortlist of all three major public prices: ECI LITERATUURPRIJS 2015 Libris Literature Prize in 2016 and Fortis Literature in 2016, and was awarded the Fintroprijs of Lezersjury.Bibliografie: Author: PF ThoméseTitel: The benefactor publisher: Atlas Contact Release date: October 2015Druk: 6th edition Pages: 352ISBN13: 9789025446628</v>
      </c>
    </row>
    <row r="1912" ht="15.75" customHeight="1">
      <c r="A1912" s="1">
        <v>1910.0</v>
      </c>
      <c r="B1912" s="3">
        <v>1.0</v>
      </c>
      <c r="C1912" s="3">
        <v>1.0</v>
      </c>
      <c r="D1912" s="3">
        <v>1.0</v>
      </c>
      <c r="E1912" s="3" t="s">
        <v>1915</v>
      </c>
      <c r="F1912" s="3" t="str">
        <f>IFERROR(__xludf.DUMMYFUNCTION("GOOGLETRANSLATE(E1912,""nl"",""en"")"),"A lot is clear in this - again long - second part of the trilogy. A very small piece abuse and systematic rape is not allowed absolutely children. Furthermore, it is actually a YA story warin tension anyway - though slowly - is constantly increasing. The "&amp;"intertwining of the different storylines is becoming clearer and you notice that the missing can be fitted. That makes it easier to read because it is clearly one story (line) and no series of separate stories that happen to play at the same time and same"&amp;" place. Finally: ""There be dragons"" as dragon lover I was really there waiting. The third section will show how everything works out, who survives and who does not. A series of books with a totally original approach. Exciting...")</f>
        <v>A lot is clear in this - again long - second part of the trilogy. A very small piece abuse and systematic rape is not allowed absolutely children. Furthermore, it is actually a YA story warin tension anyway - though slowly - is constantly increasing. The intertwining of the different storylines is becoming clearer and you notice that the missing can be fitted. That makes it easier to read because it is clearly one story (line) and no series of separate stories that happen to play at the same time and same place. Finally: "There be dragons" as dragon lover I was really there waiting. The third section will show how everything works out, who survives and who does not. A series of books with a totally original approach. Exciting...</v>
      </c>
    </row>
    <row r="1913" ht="15.75" customHeight="1">
      <c r="A1913" s="1">
        <v>1911.0</v>
      </c>
      <c r="B1913" s="3">
        <v>0.0</v>
      </c>
      <c r="C1913" s="3">
        <v>1.0</v>
      </c>
      <c r="D1913" s="3">
        <v>1.0</v>
      </c>
      <c r="E1913" s="3" t="s">
        <v>1916</v>
      </c>
      <c r="F1913" s="3" t="str">
        <f>IFERROR(__xludf.DUMMYFUNCTION("GOOGLETRANSLATE(E1913,""nl"",""en"")"),"The version of ""The Secret"" that I read about a woman who appears in a law firm after 27 years and ask for Mr. Baindor. This brings the whole office in arms roer.Hierna story jumps back 30 years in time and we read what happened to the main character in"&amp;" those years. At the end of the story come past and present together again and drop the differences between rich and poor get away. Wonderful, and occasionally I had a tear wegpinken.Minpuntje I say that in the beginning a lot of characters occurred littl"&amp;"e further with the story had to do. That was a bit confusing. Furthermore, the story focuses very much on the lives of the main characters and world history hardly touched. We are eg. In less than 10 pages through the Second World War. There is talk of po"&amp;"verty in the book, but it is not emphasized that this was due to the global crisis in the 20s .If you book for example. Compares with pink trilogy Jennifer Donnnelly it places much more the story against the background of world history. Anyway, Jennifer i"&amp;"s also a lot more pages needed to tell her stories.")</f>
        <v>The version of "The Secret" that I read about a woman who appears in a law firm after 27 years and ask for Mr. Baindor. This brings the whole office in arms roer.Hierna story jumps back 30 years in time and we read what happened to the main character in those years. At the end of the story come past and present together again and drop the differences between rich and poor get away. Wonderful, and occasionally I had a tear wegpinken.Minpuntje I say that in the beginning a lot of characters occurred little further with the story had to do. That was a bit confusing. Furthermore, the story focuses very much on the lives of the main characters and world history hardly touched. We are eg. In less than 10 pages through the Second World War. There is talk of poverty in the book, but it is not emphasized that this was due to the global crisis in the 20s .If you book for example. Compares with pink trilogy Jennifer Donnnelly it places much more the story against the background of world history. Anyway, Jennifer is also a lot more pages needed to tell her stories.</v>
      </c>
    </row>
    <row r="1914" ht="15.75" customHeight="1">
      <c r="A1914" s="1">
        <v>1912.0</v>
      </c>
      <c r="B1914" s="3">
        <v>0.0</v>
      </c>
      <c r="C1914" s="3">
        <v>0.0</v>
      </c>
      <c r="D1914" s="3">
        <v>0.0</v>
      </c>
      <c r="E1914" s="3" t="s">
        <v>1917</v>
      </c>
      <c r="F1914" s="3" t="str">
        <f>IFERROR(__xludf.DUMMYFUNCTION("GOOGLETRANSLATE(E1914,""nl"",""en"")"),"Three years ago, I read Laura McHugh debut thriller. Which I gave three stars deserved and I expected a lot of McHughs second book, ""Untraceable."" Too many apparently because McHugh does not reach the level of ""The weight of blood."" Boring and predict"&amp;"able story, which never even some sparkle to confess valt.Hoofdpersoon Arden Arrowood speaks enough to the imagination, they are not 'alive'. The other characters know absolutely no strings sensitive to touch or remain remarkably underexposed. The setting"&amp;" does not paint: the family Arrowood bursting of the money and has a certain class (mansion, staff) but radiates Arden not uit.Standaardelementen like an old house, Halloween, a dubious trustee, thoughtful young men, hidden spaces and scary phone calls to"&amp;" create tension. That failed, the effect is minimal, which among other things is due to McHughs digressions about anything and everything (eg the bathroom) and Arden memories of her childhood, which contribute little to the plot.Evenals in its debut McHug"&amp;"h used like adjectives and metaphors to clarify situations and thoughts, so many and frequent unpacking the counter. One example: - QUOTE - ""I stared at the car for a moment, stunned, and then gasped me to breathe because of a sharp pain inside, like som"&amp;"ebody me an icicle was stabbed in the chest, as if my heart did not know what yet could my head contain. ""- unquote -A icicle. Come only op.Met Laura McHughs idea to get rid of two young twins is nothing wrong. Attention to the fact that memory plays gam"&amp;"es like that memories are not only fading but also deform, is to be welcomed. Stripped of all of which is only to leaf filling should rest a disappointingly low-fat thriller with errors of diverse nature (blunders and language errors). [1 voltage, plot 2,"&amp;" writing style 3, reading 3, originality 2, psychology 2]")</f>
        <v>Three years ago, I read Laura McHugh debut thriller. Which I gave three stars deserved and I expected a lot of McHughs second book, "Untraceable." Too many apparently because McHugh does not reach the level of "The weight of blood." Boring and predictable story, which never even some sparkle to confess valt.Hoofdpersoon Arden Arrowood speaks enough to the imagination, they are not 'alive'. The other characters know absolutely no strings sensitive to touch or remain remarkably underexposed. The setting does not paint: the family Arrowood bursting of the money and has a certain class (mansion, staff) but radiates Arden not uit.Standaardelementen like an old house, Halloween, a dubious trustee, thoughtful young men, hidden spaces and scary phone calls to create tension. That failed, the effect is minimal, which among other things is due to McHughs digressions about anything and everything (eg the bathroom) and Arden memories of her childhood, which contribute little to the plot.Evenals in its debut McHugh used like adjectives and metaphors to clarify situations and thoughts, so many and frequent unpacking the counter. One example: - QUOTE - "I stared at the car for a moment, stunned, and then gasped me to breathe because of a sharp pain inside, like somebody me an icicle was stabbed in the chest, as if my heart did not know what yet could my head contain. "- unquote -A icicle. Come only op.Met Laura McHughs idea to get rid of two young twins is nothing wrong. Attention to the fact that memory plays games like that memories are not only fading but also deform, is to be welcomed. Stripped of all of which is only to leaf filling should rest a disappointingly low-fat thriller with errors of diverse nature (blunders and language errors). [1 voltage, plot 2, writing style 3, reading 3, originality 2, psychology 2]</v>
      </c>
    </row>
    <row r="1915" ht="15.75" customHeight="1">
      <c r="A1915" s="1">
        <v>1913.0</v>
      </c>
      <c r="B1915" s="3">
        <v>0.0</v>
      </c>
      <c r="C1915" s="3">
        <v>0.0</v>
      </c>
      <c r="D1915" s="3">
        <v>0.0</v>
      </c>
      <c r="E1915" s="3" t="s">
        <v>1918</v>
      </c>
      <c r="F1915" s="3" t="str">
        <f>IFERROR(__xludf.DUMMYFUNCTION("GOOGLETRANSLATE(E1915,""nl"",""en"")"),"I read the book and still do not know what it is about. The story hangs bite snap together. Of course, Fabienne is the thread. But that is still a mystery to me. And that mystery excites me enough to solve it.")</f>
        <v>I read the book and still do not know what it is about. The story hangs bite snap together. Of course, Fabienne is the thread. But that is still a mystery to me. And that mystery excites me enough to solve it.</v>
      </c>
    </row>
    <row r="1916" ht="15.75" customHeight="1">
      <c r="A1916" s="1">
        <v>1914.0</v>
      </c>
      <c r="B1916" s="3">
        <v>1.0</v>
      </c>
      <c r="C1916" s="3">
        <v>1.0</v>
      </c>
      <c r="D1916" s="3">
        <v>1.0</v>
      </c>
      <c r="E1916" s="3" t="s">
        <v>1919</v>
      </c>
      <c r="F1916" s="3" t="str">
        <f>IFERROR(__xludf.DUMMYFUNCTION("GOOGLETRANSLATE(E1916,""nl"",""en"")"),"Mikael lives with his father (Birk) and mother on a small island where still lives Karl, a fisherman, otherwise there is no more after the death of the Pernissa buurvrouw.Als Mikael also lost his father at the sea, begins him a very lonely life, his fathe"&amp;"r was his everything, his mother gives him should give the love a mother, and Karl is only concerned mother Mikael winnen.De for any form of affection he find a seagull and her young, who have settled in the deserted house of the deceased buurvrouw.Als al"&amp;"so will treat the mother Mikael as a substitute for her lost husband, the gate of the dam.Een haunting novel, gradually increasing reading more like a lump in the throat yields, you crawl as it were in the shoes of Mikael and his taste eenzaamheid.Voorlop"&amp;"ig this book is out of my head, Fantastic")</f>
        <v>Mikael lives with his father (Birk) and mother on a small island where still lives Karl, a fisherman, otherwise there is no more after the death of the Pernissa buurvrouw.Als Mikael also lost his father at the sea, begins him a very lonely life, his father was his everything, his mother gives him should give the love a mother, and Karl is only concerned mother Mikael winnen.De for any form of affection he find a seagull and her young, who have settled in the deserted house of the deceased buurvrouw.Als also will treat the mother Mikael as a substitute for her lost husband, the gate of the dam.Een haunting novel, gradually increasing reading more like a lump in the throat yields, you crawl as it were in the shoes of Mikael and his taste eenzaamheid.Voorlopig this book is out of my head, Fantastic</v>
      </c>
    </row>
    <row r="1917" ht="15.75" customHeight="1">
      <c r="A1917" s="1">
        <v>1915.0</v>
      </c>
      <c r="B1917" s="3">
        <v>0.0</v>
      </c>
      <c r="C1917" s="3">
        <v>0.0</v>
      </c>
      <c r="D1917" s="3">
        <v>0.0</v>
      </c>
      <c r="E1917" s="3" t="s">
        <v>1920</v>
      </c>
      <c r="F1917" s="3" t="str">
        <f>IFERROR(__xludf.DUMMYFUNCTION("GOOGLETRANSLATE(E1917,""nl"",""en"")"),"Just do not lezen.Ik've read (honestly, is the only book that I have not quite given the opportunity of reading heb.Ik. Bah!")</f>
        <v>Just do not lezen.Ik've read (honestly, is the only book that I have not quite given the opportunity of reading heb.Ik. Bah!</v>
      </c>
    </row>
    <row r="1918" ht="15.75" customHeight="1">
      <c r="A1918" s="1">
        <v>1916.0</v>
      </c>
      <c r="B1918" s="3">
        <v>1.0</v>
      </c>
      <c r="C1918" s="3">
        <v>1.0</v>
      </c>
      <c r="D1918" s="3">
        <v>1.0</v>
      </c>
      <c r="E1918" s="3" t="s">
        <v>1921</v>
      </c>
      <c r="F1918" s="3" t="str">
        <f>IFERROR(__xludf.DUMMYFUNCTION("GOOGLETRANSLATE(E1918,""nl"",""en"")"),"Sometimes you come across a book that you want to throw at anyone in the mailbox, so you would like to share it with others. Hard to believe that this is a debut. From beginning to end well written, good structure, beautiful characters and bizarre plot.He"&amp;"t story begins as are found somewhere in a godforsaken village in the middle of France three bodies cut into pieces. A local priest is murdered by a mysterious man in zwart.Henno Gui, the protagonist is sent to the village. Here he discovered an isolated "&amp;"civilization that big secrets with him meedraagt.Ondertussen Rome is notified and goes with it bemoeien.Feitelijk there is a book out three storylines that come together at the end. The magnificent castle, where the main characters are not spared, explain"&amp;"s the double standards of the church delicate subject.")</f>
        <v>Sometimes you come across a book that you want to throw at anyone in the mailbox, so you would like to share it with others. Hard to believe that this is a debut. From beginning to end well written, good structure, beautiful characters and bizarre plot.Het story begins as are found somewhere in a godforsaken village in the middle of France three bodies cut into pieces. A local priest is murdered by a mysterious man in zwart.Henno Gui, the protagonist is sent to the village. Here he discovered an isolated civilization that big secrets with him meedraagt.Ondertussen Rome is notified and goes with it bemoeien.Feitelijk there is a book out three storylines that come together at the end. The magnificent castle, where the main characters are not spared, explains the double standards of the church delicate subject.</v>
      </c>
    </row>
    <row r="1919" ht="15.75" customHeight="1">
      <c r="A1919" s="1">
        <v>1917.0</v>
      </c>
      <c r="B1919" s="3">
        <v>1.0</v>
      </c>
      <c r="C1919" s="3">
        <v>1.0</v>
      </c>
      <c r="D1919" s="3">
        <v>1.0</v>
      </c>
      <c r="E1919" s="3" t="s">
        <v>1922</v>
      </c>
      <c r="F1919" s="3" t="str">
        <f>IFERROR(__xludf.DUMMYFUNCTION("GOOGLETRANSLATE(E1919,""nl"",""en"")"),"Kismet, what a great book! I've read the whole cover to cover (unlike some other people who just read a little bit and then wrongly comment) What a fine story. Anyone with sense and who has ever been in love will surely recognize Moira Finn and behavior. "&amp;"Without I can let the plot to reveal, know that the book has many layers and you really thinking move, both the story and the message. An absolute must!")</f>
        <v>Kismet, what a great book! I've read the whole cover to cover (unlike some other people who just read a little bit and then wrongly comment) What a fine story. Anyone with sense and who has ever been in love will surely recognize Moira Finn and behavior. Without I can let the plot to reveal, know that the book has many layers and you really thinking move, both the story and the message. An absolute must!</v>
      </c>
    </row>
    <row r="1920" ht="15.75" customHeight="1">
      <c r="A1920" s="1">
        <v>1918.0</v>
      </c>
      <c r="B1920" s="3">
        <v>1.0</v>
      </c>
      <c r="C1920" s="3">
        <v>1.0</v>
      </c>
      <c r="D1920" s="3">
        <v>1.0</v>
      </c>
      <c r="E1920" s="3" t="s">
        <v>1923</v>
      </c>
      <c r="F1920" s="3" t="str">
        <f>IFERROR(__xludf.DUMMYFUNCTION("GOOGLETRANSLATE(E1920,""nl"",""en"")"),"This book was just as exciting as Cleaver Not Depart. Like Todd and Viola, you become slowly accustomed to life in New Prentissoord. Viola has not so bad, except that she is very much concerned about Todd. But Todd to do the worst things! Suddenly he sees"&amp;" a lot Spakkels together, but he must treat them like animals! Even worse. But slowly feel him change. He continues to Todd, but he gets less sense. It should Prentiss, so he does it. What I did like is that he again had a relationship with an animal, in "&amp;"this case a horse. I'm still devastated Manchee, but this horse is a good replacement! This book is written from two perspectives, that of Viola and Todd. It is in this book really necessary, since they are separated most. What's really funny is that the "&amp;"prospects are written in different fonts! That Todd just keeps the font in which the first book was written, but Viola is a little tighter. That's very convenient, but Viola and Todd have such a different way of thinking, the difference is quite noticeabl"&amp;"e. Todd is still illiterate, and scolds still as much as before! :) The book was despite the tension and some horrors too funny. The Mayor Todd but still thinking while Prentiss now a president, for example. Prentiss hear that all the time in Todds Herrie"&amp;" and improve it all the time. Also, the relationship between Davy and Todd closer, hence they make an occasional kind of grappen.Het end was not as terrible as the end of the first book, because this is the end of a selection of Todd. A terrible choice, t"&amp;"hough. But I understand Todd, because if he did not, would be destroyed throughout New Prentissoord, perhaps worse! The part just before the end was horrible. The you-get-there-wane-of-in-your-eyes awful. No spoilers ... I do not really know what to say ."&amp;".. These books are so different than other books! You will be dragged into a thrilling story. And the series is not really just for Young Adults. The books are just as exciting for adults! So I have the first book recently lent my grandmother ... :) Genui"&amp;"ne recommended! Read my reviews on https://rabbitbookz.wordpress.com/")</f>
        <v>This book was just as exciting as Cleaver Not Depart. Like Todd and Viola, you become slowly accustomed to life in New Prentissoord. Viola has not so bad, except that she is very much concerned about Todd. But Todd to do the worst things! Suddenly he sees a lot Spakkels together, but he must treat them like animals! Even worse. But slowly feel him change. He continues to Todd, but he gets less sense. It should Prentiss, so he does it. What I did like is that he again had a relationship with an animal, in this case a horse. I'm still devastated Manchee, but this horse is a good replacement! This book is written from two perspectives, that of Viola and Todd. It is in this book really necessary, since they are separated most. What's really funny is that the prospects are written in different fonts! That Todd just keeps the font in which the first book was written, but Viola is a little tighter. That's very convenient, but Viola and Todd have such a different way of thinking, the difference is quite noticeable. Todd is still illiterate, and scolds still as much as before! :) The book was despite the tension and some horrors too funny. The Mayor Todd but still thinking while Prentiss now a president, for example. Prentiss hear that all the time in Todds Herrie and improve it all the time. Also, the relationship between Davy and Todd closer, hence they make an occasional kind of grappen.Het end was not as terrible as the end of the first book, because this is the end of a selection of Todd. A terrible choice, though. But I understand Todd, because if he did not, would be destroyed throughout New Prentissoord, perhaps worse! The part just before the end was horrible. The you-get-there-wane-of-in-your-eyes awful. No spoilers ... I do not really know what to say ... These books are so different than other books! You will be dragged into a thrilling story. And the series is not really just for Young Adults. The books are just as exciting for adults! So I have the first book recently lent my grandmother ... :) Genuine recommended! Read my reviews on https://rabbitbookz.wordpress.com/</v>
      </c>
    </row>
    <row r="1921" ht="15.75" customHeight="1">
      <c r="A1921" s="1">
        <v>1919.0</v>
      </c>
      <c r="B1921" s="3">
        <v>1.0</v>
      </c>
      <c r="C1921" s="3">
        <v>1.0</v>
      </c>
      <c r="D1921" s="3">
        <v>1.0</v>
      </c>
      <c r="E1921" s="3" t="s">
        <v>1924</v>
      </c>
      <c r="F1921" s="3" t="str">
        <f>IFERROR(__xludf.DUMMYFUNCTION("GOOGLETRANSLATE(E1921,""nl"",""en"")"),"An exciting youth thriller in which one question as a common thread runs through the story; who is the perpetrator and has targeted Lynn? The story is written in a friendly style of writing and can be read easily. Alternately, we read the story from the p"&amp;"erspective of protagonists Lynn and Jay.Voor full review, see: http: //tboekenblog.blogspot.nl/2014/10/recensie-flashback-eva-burgers.html")</f>
        <v>An exciting youth thriller in which one question as a common thread runs through the story; who is the perpetrator and has targeted Lynn? The story is written in a friendly style of writing and can be read easily. Alternately, we read the story from the perspective of protagonists Lynn and Jay.Voor full review, see: http: //tboekenblog.blogspot.nl/2014/10/recensie-flashback-eva-burgers.html</v>
      </c>
    </row>
    <row r="1922" ht="15.75" customHeight="1">
      <c r="A1922" s="1">
        <v>1920.0</v>
      </c>
      <c r="B1922" s="3">
        <v>0.0</v>
      </c>
      <c r="C1922" s="3">
        <v>0.0</v>
      </c>
      <c r="D1922" s="3">
        <v>0.0</v>
      </c>
      <c r="E1922" s="3" t="s">
        <v>1925</v>
      </c>
      <c r="F1922" s="3" t="str">
        <f>IFERROR(__xludf.DUMMYFUNCTION("GOOGLETRANSLATE(E1922,""nl"",""en"")"),"The commitment in the catalog of the publisher that it would be such a great exciting story, I could not find in the book. The protagonist Anna (an orthopedic surgeon) has done something in the past, but she now lives alone in a Drenthe village at the hom"&amp;"e of her grandmother. Well, there is a conflict with its neighbor, but is very dramatic that not all. Then she meets a nice horseman accidentally with whom she goes to bed within a week. It seems to be underway to integrate into the village. ....... until"&amp;" there is a hijacker on the coast, who confronts her past. Suddenly everyone looks in the hamlet her neck when seskfoto of her and d epaardenman through the mail scattered. The threats will now also, but really exciting, the story is never. If the offende"&amp;"r after an apology also agree with his tail between his legs dripping, the story, the story gets a happy and goedkooop end. I did not get the idea that I was reading thriller. More the idea that I was working on a regional novel. Patricia quickly forgotte"&amp;"n so.")</f>
        <v>The commitment in the catalog of the publisher that it would be such a great exciting story, I could not find in the book. The protagonist Anna (an orthopedic surgeon) has done something in the past, but she now lives alone in a Drenthe village at the home of her grandmother. Well, there is a conflict with its neighbor, but is very dramatic that not all. Then she meets a nice horseman accidentally with whom she goes to bed within a week. It seems to be underway to integrate into the village. ....... until there is a hijacker on the coast, who confronts her past. Suddenly everyone looks in the hamlet her neck when seskfoto of her and d epaardenman through the mail scattered. The threats will now also, but really exciting, the story is never. If the offender after an apology also agree with his tail between his legs dripping, the story, the story gets a happy and goedkooop end. I did not get the idea that I was reading thriller. More the idea that I was working on a regional novel. Patricia quickly forgotten so.</v>
      </c>
    </row>
    <row r="1923" ht="15.75" customHeight="1">
      <c r="A1923" s="1">
        <v>1921.0</v>
      </c>
      <c r="B1923" s="3">
        <v>1.0</v>
      </c>
      <c r="C1923" s="3">
        <v>0.0</v>
      </c>
      <c r="D1923" s="3">
        <v>1.0</v>
      </c>
      <c r="E1923" s="3" t="s">
        <v>1926</v>
      </c>
      <c r="F1923" s="3" t="str">
        <f>IFERROR(__xludf.DUMMYFUNCTION("GOOGLETRANSLATE(E1923,""nl"",""en"")"),"This is the story of a yellow palace of a king with a golden crowns of a princess who yawned all day. (P. 2) Somewhere in a palace makes a king is worried about his daughter yawning all day. To rid her of this, he ordered the most delicious dishes, the fi"&amp;"nest linens and syrups and ointments numerous healers. Any attempt failed. One day she meets a boy by his stuttering mispronouncing words, such as m-silly goat instead of glory. And how does the princess? Read the rest of my review on Ikvindlezenleuk")</f>
        <v>This is the story of a yellow palace of a king with a golden crowns of a princess who yawned all day. (P. 2) Somewhere in a palace makes a king is worried about his daughter yawning all day. To rid her of this, he ordered the most delicious dishes, the finest linens and syrups and ointments numerous healers. Any attempt failed. One day she meets a boy by his stuttering mispronouncing words, such as m-silly goat instead of glory. And how does the princess? Read the rest of my review on Ikvindlezenleuk</v>
      </c>
    </row>
    <row r="1924" ht="15.75" customHeight="1">
      <c r="A1924" s="1">
        <v>1922.0</v>
      </c>
      <c r="B1924" s="3">
        <v>0.0</v>
      </c>
      <c r="C1924" s="3">
        <v>0.0</v>
      </c>
      <c r="D1924" s="3">
        <v>0.0</v>
      </c>
      <c r="E1924" s="3" t="s">
        <v>1927</v>
      </c>
      <c r="F1924" s="3" t="str">
        <f>IFERROR(__xludf.DUMMYFUNCTION("GOOGLETRANSLATE(E1924,""nl"",""en"")"),"Found the book a bit disappointing, there was little depth in the book, in the end it was just exciting, though exciting, I found it a bit far fetched .I give it 2 stars.")</f>
        <v>Found the book a bit disappointing, there was little depth in the book, in the end it was just exciting, though exciting, I found it a bit far fetched .I give it 2 stars.</v>
      </c>
    </row>
    <row r="1925" ht="15.75" customHeight="1">
      <c r="A1925" s="1">
        <v>1923.0</v>
      </c>
      <c r="B1925" s="3">
        <v>0.0</v>
      </c>
      <c r="C1925" s="3">
        <v>0.0</v>
      </c>
      <c r="D1925" s="3">
        <v>0.0</v>
      </c>
      <c r="E1925" s="3" t="s">
        <v>1928</v>
      </c>
      <c r="F1925" s="3" t="str">
        <f>IFERROR(__xludf.DUMMYFUNCTION("GOOGLETRANSLATE(E1925,""nl"",""en"")"),"Messy book, which the author does not exactly seem to know which direction they want slaan.Het is soon clear that Lacey Flint, the protagonist, has a difficult past that undoubtedly affects the present. The problem is that Lacey is also the narrator of (m"&amp;"ost of) the story, and as a reader you feel a little uncomfortable with a narrator who you suspect they are not all the cards on the table throws. Eventually, of course, that Lacey quite some details withheld, which also shows up in the final chapter tamp"&amp;"ered: who is exactly who this is the second book by Bolton that I have read, and here is talk of an incipient relationship between the two? characters. But now it all leads to nothing; wasted effort. That gimmick starts to be annoying.")</f>
        <v>Messy book, which the author does not exactly seem to know which direction they want slaan.Het is soon clear that Lacey Flint, the protagonist, has a difficult past that undoubtedly affects the present. The problem is that Lacey is also the narrator of (most of) the story, and as a reader you feel a little uncomfortable with a narrator who you suspect they are not all the cards on the table throws. Eventually, of course, that Lacey quite some details withheld, which also shows up in the final chapter tampered: who is exactly who this is the second book by Bolton that I have read, and here is talk of an incipient relationship between the two? characters. But now it all leads to nothing; wasted effort. That gimmick starts to be annoying.</v>
      </c>
    </row>
    <row r="1926" ht="15.75" customHeight="1">
      <c r="A1926" s="1">
        <v>1924.0</v>
      </c>
      <c r="B1926" s="3">
        <v>1.0</v>
      </c>
      <c r="C1926" s="3">
        <v>1.0</v>
      </c>
      <c r="D1926" s="3">
        <v>1.0</v>
      </c>
      <c r="E1926" s="3" t="s">
        <v>1929</v>
      </c>
      <c r="F1926" s="3" t="str">
        <f>IFERROR(__xludf.DUMMYFUNCTION("GOOGLETRANSLATE(E1926,""nl"",""en"")"),"Rizzoli and isles, the names were familiar to me, but I did not know them. Tess Gerritsen has written more books with this duo, but without those earlier books was not a problem for this to lezen.Vanaf first I was drawn into the story, a mystery and suspe"&amp;"nse, the empty houses and would stress about what may have happened, and the twist in the climax. Lovely book!")</f>
        <v>Rizzoli and isles, the names were familiar to me, but I did not know them. Tess Gerritsen has written more books with this duo, but without those earlier books was not a problem for this to lezen.Vanaf first I was drawn into the story, a mystery and suspense, the empty houses and would stress about what may have happened, and the twist in the climax. Lovely book!</v>
      </c>
    </row>
    <row r="1927" ht="15.75" customHeight="1">
      <c r="A1927" s="1">
        <v>1925.0</v>
      </c>
      <c r="B1927" s="3">
        <v>0.0</v>
      </c>
      <c r="C1927" s="3">
        <v>1.0</v>
      </c>
      <c r="D1927" s="3">
        <v>1.0</v>
      </c>
      <c r="E1927" s="3" t="s">
        <v>1930</v>
      </c>
      <c r="F1927" s="3" t="str">
        <f>IFERROR(__xludf.DUMMYFUNCTION("GOOGLETRANSLATE(E1927,""nl"",""en"")"),"Beforehand I was reserved about this book. I find it rather changes or books Vermeer really resonate with me or not. But of course, every book deserves a fair kans.Het book starts strong. Chantal We follow those suffering from a stalker. To make matters w"&amp;"orse, this is not all. Out of nowhere is her niece on the sidewalk with a bag of stuff. Requesting or Chantal for her zorgen.De events can then follow in quick succession. But to create some peace to Chantal goes along with her friend and her niece Niels "&amp;"skiing. But there unfolds the next disaster. Her niece is seriously injured. Chantal should now cost what it costs her sister, find the child's mother for being late is.Zoals earlier begins the book quick and strong. The rapid pace of the book allows for "&amp;"quick reading experience that will take you along. A fault point I thought at one point but always have an answer Niels. Until the betweterige.Gedurende the book slows down and feels the book suddenly a lot of moderate. Still a good story, but for me the "&amp;"feeling was that the author could spend more work to give it a more appropriate slot.")</f>
        <v>Beforehand I was reserved about this book. I find it rather changes or books Vermeer really resonate with me or not. But of course, every book deserves a fair kans.Het book starts strong. Chantal We follow those suffering from a stalker. To make matters worse, this is not all. Out of nowhere is her niece on the sidewalk with a bag of stuff. Requesting or Chantal for her zorgen.De events can then follow in quick succession. But to create some peace to Chantal goes along with her friend and her niece Niels skiing. But there unfolds the next disaster. Her niece is seriously injured. Chantal should now cost what it costs her sister, find the child's mother for being late is.Zoals earlier begins the book quick and strong. The rapid pace of the book allows for quick reading experience that will take you along. A fault point I thought at one point but always have an answer Niels. Until the betweterige.Gedurende the book slows down and feels the book suddenly a lot of moderate. Still a good story, but for me the feeling was that the author could spend more work to give it a more appropriate slot.</v>
      </c>
    </row>
    <row r="1928" ht="15.75" customHeight="1">
      <c r="A1928" s="1">
        <v>1926.0</v>
      </c>
      <c r="B1928" s="3">
        <v>0.0</v>
      </c>
      <c r="C1928" s="3">
        <v>0.0</v>
      </c>
      <c r="D1928" s="3">
        <v>0.0</v>
      </c>
      <c r="E1928" s="3" t="s">
        <v>1931</v>
      </c>
      <c r="F1928" s="3" t="str">
        <f>IFERROR(__xludf.DUMMYFUNCTION("GOOGLETRANSLATE(E1928,""nl"",""en"")"),"The theme of the book intrigued me but the content, however, can not satisfy my curiosity (to remain in Schothorst terms too ....). The writing style is quite staccato and I miss dates and time indications. Some periods I wonder how long it lasted; weeks,"&amp;" months or years? Don Schothorst is someone who has a lot of self-pity. He has, in his view, had not a pleasant childhood with a father who was almost always at work, a mother who no love and attention gave him while the younger children in the family who"&amp;" indeed kregen.Schothorst attention, calling themselves ""The do not mention is a successful businessman in the advertising world. He probably has a great team of people around him that keeps the agency running because he is especially busy with other thi"&amp;"ngs .... It is a narcissistic, selfish and manipulative man who is very pleased with himself. Responsibility or adult behavior are faces him completely vreemd.Hij with an alcohol and cocaine addiction which takes on more and more extreme and obsession ver"&amp;"e forms. Quite shocking scenes in which he says things specifically related to alcohol and cocaine use and perverted sex where he is immensely attracted to. Incidentally ask me some passages do wonder how true it is; there are still many things that he wa"&amp;"s not so clear in my mind can get .... He is addicted to money, lots of money to compete doen.Met people the most bizarre things he's going to be or objects; friendships (schoolmate Frederick) fascinate him apparently not and can not show respect for wome"&amp;"n in general and not for his wife Mary and their two children Sophie and Bass. Immediately after the birth of their children, he goes to the pub and a mistress, as an escape from the reality that he clearly did not aankan.Eén the lows and perhaps a turnin"&amp;"g point, the 'forgotten' by the eleventh birthday of daughter Sophie. ""Congratulations, little princess me! I put a few notes of a hundred guilders in the purse that hung her shoulder."" At some point, he decided, along with his family who has never drop"&amp;"ped really him that withdrawal is necessary. Start of the process of rehabilitation in an expensive private clinic in London being funded by his mother (as a deposit). By several relapses Schothorst has been several times in the clinic in London and he al"&amp;"so visited other centers to come good for his addictions off. Forever is perhaps not the right word ... The book concludes with the story of SolutionS, rehab he has set himself, and that helps people worldwide. According Schothorst a resounding succes.Sch"&amp;"othorst is a man for whom I totally can muster any kind of empathy. It's a wonder he spanned every time people are trolley which he could achieve great business success. Also surprised that his family never him opgegeven'.Het book is written by a ghostwri"&amp;"ter because health Schothorst has now left him in the lurch.")</f>
        <v>The theme of the book intrigued me but the content, however, can not satisfy my curiosity (to remain in Schothorst terms too ....). The writing style is quite staccato and I miss dates and time indications. Some periods I wonder how long it lasted; weeks, months or years? Don Schothorst is someone who has a lot of self-pity. He has, in his view, had not a pleasant childhood with a father who was almost always at work, a mother who no love and attention gave him while the younger children in the family who indeed kregen.Schothorst attention, calling themselves "The do not mention is a successful businessman in the advertising world. He probably has a great team of people around him that keeps the agency running because he is especially busy with other things .... It is a narcissistic, selfish and manipulative man who is very pleased with himself. Responsibility or adult behavior are faces him completely vreemd.Hij with an alcohol and cocaine addiction which takes on more and more extreme and obsession vere forms. Quite shocking scenes in which he says things specifically related to alcohol and cocaine use and perverted sex where he is immensely attracted to. Incidentally ask me some passages do wonder how true it is; there are still many things that he was not so clear in my mind can get .... He is addicted to money, lots of money to compete doen.Met people the most bizarre things he's going to be or objects; friendships (schoolmate Frederick) fascinate him apparently not and can not show respect for women in general and not for his wife Mary and their two children Sophie and Bass. Immediately after the birth of their children, he goes to the pub and a mistress, as an escape from the reality that he clearly did not aankan.Eén the lows and perhaps a turning point, the 'forgotten' by the eleventh birthday of daughter Sophie. "Congratulations, little princess me! I put a few notes of a hundred guilders in the purse that hung her shoulder." At some point, he decided, along with his family who has never dropped really him that withdrawal is necessary. Start of the process of rehabilitation in an expensive private clinic in London being funded by his mother (as a deposit). By several relapses Schothorst has been several times in the clinic in London and he also visited other centers to come good for his addictions off. Forever is perhaps not the right word ... The book concludes with the story of SolutionS, rehab he has set himself, and that helps people worldwide. According Schothorst a resounding succes.Schothorst is a man for whom I totally can muster any kind of empathy. It's a wonder he spanned every time people are trolley which he could achieve great business success. Also surprised that his family never him opgegeven'.Het book is written by a ghostwriter because health Schothorst has now left him in the lurch.</v>
      </c>
    </row>
    <row r="1929" ht="15.75" customHeight="1">
      <c r="A1929" s="1">
        <v>1927.0</v>
      </c>
      <c r="B1929" s="3">
        <v>0.0</v>
      </c>
      <c r="C1929" s="3">
        <v>0.0</v>
      </c>
      <c r="D1929" s="3">
        <v>0.0</v>
      </c>
      <c r="E1929" s="3" t="s">
        <v>1932</v>
      </c>
      <c r="F1929" s="3" t="str">
        <f>IFERROR(__xludf.DUMMYFUNCTION("GOOGLETRANSLATE(E1929,""nl"",""en"")"),"As a fan I was looking forward to this book. Unlike other books I found it boring and implausible. Which Winston was too predictable.")</f>
        <v>As a fan I was looking forward to this book. Unlike other books I found it boring and implausible. Which Winston was too predictable.</v>
      </c>
    </row>
    <row r="1930" ht="15.75" customHeight="1">
      <c r="A1930" s="1">
        <v>1928.0</v>
      </c>
      <c r="B1930" s="3">
        <v>1.0</v>
      </c>
      <c r="C1930" s="3">
        <v>1.0</v>
      </c>
      <c r="D1930" s="3">
        <v>1.0</v>
      </c>
      <c r="E1930" s="3" t="s">
        <v>1933</v>
      </c>
      <c r="F1930" s="3" t="str">
        <f>IFERROR(__xludf.DUMMYFUNCTION("GOOGLETRANSLATE(E1930,""nl"",""en"")"),"It's nice weather for a picnic, Hippo fill a basket full of goodies and hit the road. Along all he comes from animal lovers. They are very curious about what Hippo carrying. Hippo does not tell them anything, he is too afraid that they want something tast"&amp;"y for him and he wants to keep all to themselves. When he finally turns his only basket are all empty ... .Gulzige curious hippo is a funny but also instructive picture book about fair share. A summer picture book with beautiful drawings of very talented "&amp;"illustrator Stuart Trotter already much known illustration work has to his name, including the Rosie and Robin series. Children will undoubtedly enjoy the hilarious scenes that take place at the images, situations where the Hippo Hippo himself distracted "&amp;"by his friends while another grabs something from his basket. The pictures are accompanied by texts kept simple so that they are already understood by very young children. A nice story about learning to read sections.")</f>
        <v>It's nice weather for a picnic, Hippo fill a basket full of goodies and hit the road. Along all he comes from animal lovers. They are very curious about what Hippo carrying. Hippo does not tell them anything, he is too afraid that they want something tasty for him and he wants to keep all to themselves. When he finally turns his only basket are all empty ... .Gulzige curious hippo is a funny but also instructive picture book about fair share. A summer picture book with beautiful drawings of very talented illustrator Stuart Trotter already much known illustration work has to his name, including the Rosie and Robin series. Children will undoubtedly enjoy the hilarious scenes that take place at the images, situations where the Hippo Hippo himself distracted by his friends while another grabs something from his basket. The pictures are accompanied by texts kept simple so that they are already understood by very young children. A nice story about learning to read sections.</v>
      </c>
    </row>
    <row r="1931" ht="15.75" customHeight="1">
      <c r="A1931" s="1">
        <v>1929.0</v>
      </c>
      <c r="B1931" s="3">
        <v>1.0</v>
      </c>
      <c r="C1931" s="3">
        <v>1.0</v>
      </c>
      <c r="D1931" s="3">
        <v>1.0</v>
      </c>
      <c r="E1931" s="3" t="s">
        <v>1934</v>
      </c>
      <c r="F1931" s="3" t="str">
        <f>IFERROR(__xludf.DUMMYFUNCTION("GOOGLETRANSLATE(E1931,""nl"",""en"")"),"I have a lot of good reviews by David Baldacci, and once I even read books to him. In recent years, it did not happen more. Partly because the website Crimezone.nl I get back in touch with a lot of good writers and writers, an enrichment. And David Baldac"&amp;"ci so again. The book Genius secret for me is brilliant geschreven.Het book gives us a glimpse into the CIA / FBI, or espionage, but not soaked ervan.Ik think Baldacci has a nice writing style and the book was read very smoothly. Once it started in it was"&amp;" hard to stop, and at a busy time. But the time I made it for. I read just everywhere in between, so much I wanted to know how Sean and Michelle ging.De characters Sean, Michelle, Viggie and Horatio are well described and realistic. The story started very"&amp;" strong. The story fascinated me to eind.Dit book Baldacci moreish. I am again looking for another book Baldacci and will definitely go back to him and read him books are definitely my verlanglijstje.Absoluut recommended and I give the book four stars.")</f>
        <v>I have a lot of good reviews by David Baldacci, and once I even read books to him. In recent years, it did not happen more. Partly because the website Crimezone.nl I get back in touch with a lot of good writers and writers, an enrichment. And David Baldacci so again. The book Genius secret for me is brilliant geschreven.Het book gives us a glimpse into the CIA / FBI, or espionage, but not soaked ervan.Ik think Baldacci has a nice writing style and the book was read very smoothly. Once it started in it was hard to stop, and at a busy time. But the time I made it for. I read just everywhere in between, so much I wanted to know how Sean and Michelle ging.De characters Sean, Michelle, Viggie and Horatio are well described and realistic. The story started very strong. The story fascinated me to eind.Dit book Baldacci moreish. I am again looking for another book Baldacci and will definitely go back to him and read him books are definitely my verlanglijstje.Absoluut recommended and I give the book four stars.</v>
      </c>
    </row>
    <row r="1932" ht="15.75" customHeight="1">
      <c r="A1932" s="1">
        <v>1930.0</v>
      </c>
      <c r="B1932" s="3">
        <v>1.0</v>
      </c>
      <c r="C1932" s="3">
        <v>1.0</v>
      </c>
      <c r="D1932" s="3">
        <v>1.0</v>
      </c>
      <c r="E1932" s="3" t="s">
        <v>1935</v>
      </c>
      <c r="F1932" s="3" t="str">
        <f>IFERROR(__xludf.DUMMYFUNCTION("GOOGLETRANSLATE(E1932,""nl"",""en"")"),"Henebelle Lucie, a young officer gets the chance of her life as she, because of staff shortages, is incorporated into an investigation team investigating the mysterious circumstances surrounding a child found dead. Although it is obvious that this is a mu"&amp;"rder, the modus operandi is so different, that does not have quick success, the search for the motives and perpetrators. But Lucie, who has been reading all about psychopaths and related devours, feels during the investigation as a fish in water. Moreover"&amp;", it also turns out to have a good set hersenen.Het horror house shows in their own country, so France, a success: it was awarded the prize readers Prix Polar SNCF (in the category of best book nationally), and meanwhile it is already started filming. And"&amp;" that success is right, because this independent thriller offers a mix of tension, social criticism, love and opportunism. If these themes also be presented with a good writing and thoughtful storylines to the reader, it is almost inevitable that there is"&amp;" a good book from voortkomen.Thilliez must know how to captivate his audience: haunting scenes are juxtaposed with something quieter moments. But above all, he knows how both perpetrator and motive to keep the end in a mysterious veil shrouded in. But he "&amp;"would get some of his writing style can work, because the way he describes things sometimes creates a distance between book and audience, and prevents at times, the reader is struck by the events that afspelen.Dit on paper everything is more than offset b"&amp;"y the plot. The various small story lines, which are responsible for a mysterious atmosphere, are contemplated, and are all well-developed skill interwoven into a whole. Add to that the enormous amount of research that the author should have done to have "&amp;"the worlds of the perpetrators and Lucie own making, and you can only respect the work of Thilliez. The only criticism is the epilogue, which comes entirely from the sky and that adds little or nothing by its end to the characters thought it verhaal.Ook. "&amp;"They are just deepened enough to make them believable, without being an open book for the reader. Here again the writer that there is an air of mystery remains hangen.Alles together the result is a very balanced book that is horrible without shock, withou"&amp;"t lecturing critical and above all is very realistic.")</f>
        <v>Henebelle Lucie, a young officer gets the chance of her life as she, because of staff shortages, is incorporated into an investigation team investigating the mysterious circumstances surrounding a child found dead. Although it is obvious that this is a murder, the modus operandi is so different, that does not have quick success, the search for the motives and perpetrators. But Lucie, who has been reading all about psychopaths and related devours, feels during the investigation as a fish in water. Moreover, it also turns out to have a good set hersenen.Het horror house shows in their own country, so France, a success: it was awarded the prize readers Prix Polar SNCF (in the category of best book nationally), and meanwhile it is already started filming. And that success is right, because this independent thriller offers a mix of tension, social criticism, love and opportunism. If these themes also be presented with a good writing and thoughtful storylines to the reader, it is almost inevitable that there is a good book from voortkomen.Thilliez must know how to captivate his audience: haunting scenes are juxtaposed with something quieter moments. But above all, he knows how both perpetrator and motive to keep the end in a mysterious veil shrouded in. But he would get some of his writing style can work, because the way he describes things sometimes creates a distance between book and audience, and prevents at times, the reader is struck by the events that afspelen.Dit on paper everything is more than offset by the plot. The various small story lines, which are responsible for a mysterious atmosphere, are contemplated, and are all well-developed skill interwoven into a whole. Add to that the enormous amount of research that the author should have done to have the worlds of the perpetrators and Lucie own making, and you can only respect the work of Thilliez. The only criticism is the epilogue, which comes entirely from the sky and that adds little or nothing by its end to the characters thought it verhaal.Ook. They are just deepened enough to make them believable, without being an open book for the reader. Here again the writer that there is an air of mystery remains hangen.Alles together the result is a very balanced book that is horrible without shock, without lecturing critical and above all is very realistic.</v>
      </c>
    </row>
    <row r="1933" ht="15.75" customHeight="1">
      <c r="A1933" s="1">
        <v>1931.0</v>
      </c>
      <c r="B1933" s="3">
        <v>1.0</v>
      </c>
      <c r="C1933" s="3">
        <v>1.0</v>
      </c>
      <c r="D1933" s="3">
        <v>1.0</v>
      </c>
      <c r="E1933" s="3" t="s">
        <v>1936</v>
      </c>
      <c r="F1933" s="3" t="str">
        <f>IFERROR(__xludf.DUMMYFUNCTION("GOOGLETRANSLATE(E1933,""nl"",""en"")"),"Very good and exciting book, with a surprise ending, there is actually a continuation of this ?? My first Alex Cross, which is liked!")</f>
        <v>Very good and exciting book, with a surprise ending, there is actually a continuation of this ?? My first Alex Cross, which is liked!</v>
      </c>
    </row>
    <row r="1934" ht="15.75" customHeight="1">
      <c r="A1934" s="1">
        <v>1932.0</v>
      </c>
      <c r="B1934" s="3">
        <v>0.0</v>
      </c>
      <c r="C1934" s="3">
        <v>0.0</v>
      </c>
      <c r="D1934" s="3">
        <v>1.0</v>
      </c>
      <c r="E1934" s="3" t="s">
        <v>1937</v>
      </c>
      <c r="F1934" s="3" t="str">
        <f>IFERROR(__xludf.DUMMYFUNCTION("GOOGLETRANSLATE(E1934,""nl"",""en"")"),"Neuroscientist Chayefski Joe lives with his wife and two daughters in America. He also has to make a son from a previous marriage Finland.Hij getting threats from animal rights activists in connection with the animal which he is involved. He suspects that"&amp;" his son has to do with the threats. Besides his daughter is manipulated to psychoactive substances to use its services to all voltages verbeteren.Door family starts from issues described each other vallen.De the book gives an insight into the world we li"&amp;"ve in and shows where the dangers lie in vooruitgang.Het our story is told by different characters. In the book are long dialogues for that in my opinion it had been a little shorter, you get lots of information which does not return to the book. This boo"&amp;"k makes it ""difficult"" to read. It is difficult to have to keep your attention. At the end comes only all storylines together. While reading you think you will know where to go, but the book has a surprisingly einde.Het book is a book critical of societ"&amp;"y and is therefore very interesting. Shame it for me not up to its promise. The book I give only two stars because it is very tedious and I find it difficult to read. # Hrc2016 #hebbanbuzz")</f>
        <v>Neuroscientist Chayefski Joe lives with his wife and two daughters in America. He also has to make a son from a previous marriage Finland.Hij getting threats from animal rights activists in connection with the animal which he is involved. He suspects that his son has to do with the threats. Besides his daughter is manipulated to psychoactive substances to use its services to all voltages verbeteren.Door family starts from issues described each other vallen.De the book gives an insight into the world we live in and shows where the dangers lie in vooruitgang.Het our story is told by different characters. In the book are long dialogues for that in my opinion it had been a little shorter, you get lots of information which does not return to the book. This book makes it "difficult" to read. It is difficult to have to keep your attention. At the end comes only all storylines together. While reading you think you will know where to go, but the book has a surprisingly einde.Het book is a book critical of society and is therefore very interesting. Shame it for me not up to its promise. The book I give only two stars because it is very tedious and I find it difficult to read. # Hrc2016 #hebbanbuzz</v>
      </c>
    </row>
    <row r="1935" ht="15.75" customHeight="1">
      <c r="A1935" s="1">
        <v>1933.0</v>
      </c>
      <c r="B1935" s="3">
        <v>0.0</v>
      </c>
      <c r="C1935" s="3">
        <v>0.0</v>
      </c>
      <c r="D1935" s="3">
        <v>0.0</v>
      </c>
      <c r="E1935" s="3" t="s">
        <v>1938</v>
      </c>
      <c r="F1935" s="3" t="str">
        <f>IFERROR(__xludf.DUMMYFUNCTION("GOOGLETRANSLATE(E1935,""nl"",""en"")"),"A gift book following the Dutch Exciting books Weeks. When I was a long time ago something at a big online store bought, I received it free bij.In the prologue we experience an accident with the Soviet research Vector. An overtired researcher infected him"&amp;"self in an accident with a very dangerous virus and dies a few days later. Shortly after splashing the Soviet Union apart and wound up the institute. Some scientists go abroad and can not get to compete nemen.2016 in Amsterdam once a virus. Alex, of Russi"&amp;"an origin, visits his father in a nursing home and discovers that he was visited by an unknown Russian man, his father seems to know and looking for something. But his father is suffering from dementia and can no longer help. He himself comes from unexpec"&amp;"ted visitors, and he does not know who to not believe it is my story too thin and not exciting enough. Not really bad but not very original. I read this year than even a story in the same vein.")</f>
        <v>A gift book following the Dutch Exciting books Weeks. When I was a long time ago something at a big online store bought, I received it free bij.In the prologue we experience an accident with the Soviet research Vector. An overtired researcher infected himself in an accident with a very dangerous virus and dies a few days later. Shortly after splashing the Soviet Union apart and wound up the institute. Some scientists go abroad and can not get to compete nemen.2016 in Amsterdam once a virus. Alex, of Russian origin, visits his father in a nursing home and discovers that he was visited by an unknown Russian man, his father seems to know and looking for something. But his father is suffering from dementia and can no longer help. He himself comes from unexpected visitors, and he does not know who to not believe it is my story too thin and not exciting enough. Not really bad but not very original. I read this year than even a story in the same vein.</v>
      </c>
    </row>
    <row r="1936" ht="15.75" customHeight="1">
      <c r="A1936" s="1">
        <v>1934.0</v>
      </c>
      <c r="B1936" s="3">
        <v>1.0</v>
      </c>
      <c r="C1936" s="3">
        <v>1.0</v>
      </c>
      <c r="D1936" s="3">
        <v>1.0</v>
      </c>
      <c r="E1936" s="3" t="s">
        <v>1939</v>
      </c>
      <c r="F1936" s="3" t="str">
        <f>IFERROR(__xludf.DUMMYFUNCTION("GOOGLETRANSLATE(E1936,""nl"",""en"")"),"Izar is the gripping story of Carlo Great and his wife Lisette. Carlo never saw himself as a father, but decides to go along with Lisette for a baby too. Because spontaneously conceive fail, they end up in the hospital. After several medical examinations "&amp;"and hormone treatments they started IVF, but unfortunately this is also not as they had hoped. Many emotional and sad moments follow each on.The whole story is told from the perspective of Carlo. He changes his story with humor and sadness. The entire pro"&amp;"ject has a significant impact on Carlo and you see him change while reading. The book is easy to read the chapters short and smooth writing style. The writing style is somewhat reminiscent of the book Kluun.Het book has left a deep impression on me. Usual"&amp;"ly this kind of emotional events are told from the perspective of women. I found it very special to this also once read from the perspective of the man.")</f>
        <v>Izar is the gripping story of Carlo Great and his wife Lisette. Carlo never saw himself as a father, but decides to go along with Lisette for a baby too. Because spontaneously conceive fail, they end up in the hospital. After several medical examinations and hormone treatments they started IVF, but unfortunately this is also not as they had hoped. Many emotional and sad moments follow each on.The whole story is told from the perspective of Carlo. He changes his story with humor and sadness. The entire project has a significant impact on Carlo and you see him change while reading. The book is easy to read the chapters short and smooth writing style. The writing style is somewhat reminiscent of the book Kluun.Het book has left a deep impression on me. Usually this kind of emotional events are told from the perspective of women. I found it very special to this also once read from the perspective of the man.</v>
      </c>
    </row>
    <row r="1937" ht="15.75" customHeight="1">
      <c r="A1937" s="1">
        <v>1935.0</v>
      </c>
      <c r="B1937" s="3">
        <v>0.0</v>
      </c>
      <c r="C1937" s="3">
        <v>0.0</v>
      </c>
      <c r="D1937" s="3">
        <v>1.0</v>
      </c>
      <c r="E1937" s="3" t="s">
        <v>1940</v>
      </c>
      <c r="F1937" s="3" t="str">
        <f>IFERROR(__xludf.DUMMYFUNCTION("GOOGLETRANSLATE(E1937,""nl"",""en"")"),"This third book Luc Borré starring my acquaintance with the inspector and his colleagues and for an original English policier, incredible thickness of work 441 pages already promises more than the usual straight verhaallijnen.De opening phrases just about"&amp;" the best I could ever read: Knokke is under a cloud zeikt the rain. Rain roffelt on car roofs, thrash heads plaguing thoughts and local middenstand.Juli terms of atmosphere setting can count this:. This is despite the title no feelgood verhaal.Maar level"&amp;" this start is not sustained, and soon it shows a paper thin story is laced with thoughts and characterizations of the level that can be heard every Saturday in a random pub all prejudices of a waning marriage, politics and the rich are reviewed, as well "&amp;"as the typical sexist attitudes towards female. The counter pendants can from this book or even pick up some witty one-liners to compete verbazen.Toch their friends show off the incredibly detailed environment descriptions that the author has a remarkably"&amp;" perceptive, and he knows how to create atmosphere through found original equations. But then again not too bad this is enough for his characters, which have virtually no depth and almost cameos. In early works, but in the long run going to the incompeten"&amp;"ce of the Commissioner and the conquest of Stefaan exciting work.The best character is not the only fictional character in the story: Count Lippens, the real mayor of Knokke.Oh yes the story: in addition to a number of minor offenses and crimes are covere"&amp;"d by love of the mayor and / or the Commissioner of the mantle, the emphasis is on death of elderly woman. Without justify it to find Luc Borré suspicious data and goes to investigate., To the dismay of the commissaris.Samengevat is a simple, easy to read"&amp;" book that does not belong to the exciting book but gives a good insight into the workings and outs of Knokke.")</f>
        <v>This third book Luc Borré starring my acquaintance with the inspector and his colleagues and for an original English policier, incredible thickness of work 441 pages already promises more than the usual straight verhaallijnen.De opening phrases just about the best I could ever read: Knokke is under a cloud zeikt the rain. Rain roffelt on car roofs, thrash heads plaguing thoughts and local middenstand.Juli terms of atmosphere setting can count this:. This is despite the title no feelgood verhaal.Maar level this start is not sustained, and soon it shows a paper thin story is laced with thoughts and characterizations of the level that can be heard every Saturday in a random pub all prejudices of a waning marriage, politics and the rich are reviewed, as well as the typical sexist attitudes towards female. The counter pendants can from this book or even pick up some witty one-liners to compete verbazen.Toch their friends show off the incredibly detailed environment descriptions that the author has a remarkably perceptive, and he knows how to create atmosphere through found original equations. But then again not too bad this is enough for his characters, which have virtually no depth and almost cameos. In early works, but in the long run going to the incompetence of the Commissioner and the conquest of Stefaan exciting work.The best character is not the only fictional character in the story: Count Lippens, the real mayor of Knokke.Oh yes the story: in addition to a number of minor offenses and crimes are covered by love of the mayor and / or the Commissioner of the mantle, the emphasis is on death of elderly woman. Without justify it to find Luc Borré suspicious data and goes to investigate., To the dismay of the commissaris.Samengevat is a simple, easy to read book that does not belong to the exciting book but gives a good insight into the workings and outs of Knokke.</v>
      </c>
    </row>
    <row r="1938" ht="15.75" customHeight="1">
      <c r="A1938" s="1">
        <v>1936.0</v>
      </c>
      <c r="B1938" s="3">
        <v>1.0</v>
      </c>
      <c r="C1938" s="3">
        <v>1.0</v>
      </c>
      <c r="D1938" s="3">
        <v>1.0</v>
      </c>
      <c r="E1938" s="3" t="s">
        <v>1941</v>
      </c>
      <c r="F1938" s="3" t="str">
        <f>IFERROR(__xludf.DUMMYFUNCTION("GOOGLETRANSLATE(E1938,""nl"",""en"")"),"John Grisham is the most adult thriller fans are well known, but so far he was not so well known among younger thriller fans. His books are in fact meant for adult readers, but there is change came in. In September 2010 John his first Young Adult novel re"&amp;"leased: belofte.Dit The book is about thirteen Theo who knows all about justice, laws and regulations. His fascination is partly caused by his parents who are both lawyers and his classmates know him find legal problems. When a murder is committed in his "&amp;"hometown Strattenburg, his fascination better fed than ever. Until a witness him something confess that over the whole thing and can change the outcome. This witness will remain anonymous, and Theo does not know what he should doen.De promise is a book th"&amp;"at clearly younger people is written. The language is clear and explains difficult words. The story itself is exciting, without an overly complicated story, and ends with an open end. In the course of the story, the end of the story will not betray you, f"&amp;"or me a big plus, and the tension remains in.Kortom: The promise is a good book for young adults, with a lot of tension throughout the entire book remains present. If older young adult I found it sometimes a bit young written, but the story itself is noth"&amp;"ing wrong.")</f>
        <v>John Grisham is the most adult thriller fans are well known, but so far he was not so well known among younger thriller fans. His books are in fact meant for adult readers, but there is change came in. In September 2010 John his first Young Adult novel released: belofte.Dit The book is about thirteen Theo who knows all about justice, laws and regulations. His fascination is partly caused by his parents who are both lawyers and his classmates know him find legal problems. When a murder is committed in his hometown Strattenburg, his fascination better fed than ever. Until a witness him something confess that over the whole thing and can change the outcome. This witness will remain anonymous, and Theo does not know what he should doen.De promise is a book that clearly younger people is written. The language is clear and explains difficult words. The story itself is exciting, without an overly complicated story, and ends with an open end. In the course of the story, the end of the story will not betray you, for me a big plus, and the tension remains in.Kortom: The promise is a good book for young adults, with a lot of tension throughout the entire book remains present. If older young adult I found it sometimes a bit young written, but the story itself is nothing wrong.</v>
      </c>
    </row>
    <row r="1939" ht="15.75" customHeight="1">
      <c r="A1939" s="1">
        <v>1937.0</v>
      </c>
      <c r="B1939" s="3">
        <v>1.0</v>
      </c>
      <c r="C1939" s="3">
        <v>0.0</v>
      </c>
      <c r="D1939" s="3">
        <v>1.0</v>
      </c>
      <c r="E1939" s="3" t="s">
        <v>1942</v>
      </c>
      <c r="F1939" s="3" t="str">
        <f>IFERROR(__xludf.DUMMYFUNCTION("GOOGLETRANSLATE(E1939,""nl"",""en"")"),"Since he had always been interested in writing, Sybren Kalkman was after his retirement (he worked most of his career at accounting and consulting firm KPMG) as intensively going to keep doing. Kalkman has numerous publications to his name, especially in "&amp;"financial matters. His first thriller, Death skiing, he wrote in 2000. This was followed by a number of financial thrillers with former accountant Rob Van Dam as a permanent character. His latest book, the historical thriller Venetian fire, takes place in"&amp;" Venice in 1537. An obvious choice, since the author is a member of ""The burghers of Venetië'.De successful captain of the Venetian fleet, Roberto Zénier is summoned by Ernesto Gennari, an important man in Venice and descended from a famous lineage. Genn"&amp;"ari needs financial help on a secret project with the newly discovered America has to do. Although reluctantly, Zénier tunes on his terms in the project. During his appointment he meets Gennari's daughter Portia, where he is immediately gone. But Portia i"&amp;"s not the only woman in Roberto's life. He regularly shares the bed with Bettina, a young prostitute. Shortly after his commitment Zénier is instructed to recapture the Greek port town of Paxos on the Turks. When he returned some time later in Venice he r"&amp;"eceives a commission from the doge. Giving his own life in danger komt.Bijna everyone has seen pictures of the sixteenth century. Or a television series or movie in that period, or possibly later, playing a short time. They always breathe a particular atm"&amp;"osphere and is exactly the atmosphere, and that is in fact from the beginning, in Venetian fire particularly well reflected. The power of the Venetian Republic, the licentiousness of the people, the differences between rich and poor, the mutual understand"&amp;"ing between the people, but also life, and inherently, the decline of the city, all in the book forward .The story, which consists of four parts, is set largely in Venice. Kalkman has created the person Zénier someone who speaks regularly raved about his "&amp;"city. Because the author is so deeply concerned with Venice seems a hymn of the author himself. The second part of the book, which in and Paxos, a Greek port town, playing is the most uninteresting of the story. It describes, in diary form, especially the"&amp;" musings of Zénier about Portia. In addition, the boredom of the war, a bit boringly, comprehensively mapped. The only conclusion that can be drawn about this part, is that it is entirely unnecessary. It has the actual story of any added waarde.Venetiaans"&amp;" fire is written generally smooth, but not constantly interesting book. The historical facts all accurate, Kalkman has done good research, but the disadvantage of all history is that it is at the expense of the already minimal voltage present. Occasionall"&amp;"y, the author makes use of a number of plot twists. Unfortunately, while he jumps from one topic to the branch so that the reader may lose the overview and the story that is messy. Too bad, though not really affect the experience of the book is that an ex"&amp;"perienced thriller reader is already quite clear who the 'bad guy' is.Dat Sybren Kalkman can write is undeniable. After all, he has plenty of writing experience. The disadvantage, however, that he too much appears to be its own area of ​​interest and to h"&amp;"ave moved little in the reader. Venetian fire is therefore as not successful thriller. For the history lover or interested in Venice the other hand, can be a nice book.")</f>
        <v>Since he had always been interested in writing, Sybren Kalkman was after his retirement (he worked most of his career at accounting and consulting firm KPMG) as intensively going to keep doing. Kalkman has numerous publications to his name, especially in financial matters. His first thriller, Death skiing, he wrote in 2000. This was followed by a number of financial thrillers with former accountant Rob Van Dam as a permanent character. His latest book, the historical thriller Venetian fire, takes place in Venice in 1537. An obvious choice, since the author is a member of "The burghers of Venetië'.De successful captain of the Venetian fleet, Roberto Zénier is summoned by Ernesto Gennari, an important man in Venice and descended from a famous lineage. Gennari needs financial help on a secret project with the newly discovered America has to do. Although reluctantly, Zénier tunes on his terms in the project. During his appointment he meets Gennari's daughter Portia, where he is immediately gone. But Portia is not the only woman in Roberto's life. He regularly shares the bed with Bettina, a young prostitute. Shortly after his commitment Zénier is instructed to recapture the Greek port town of Paxos on the Turks. When he returned some time later in Venice he receives a commission from the doge. Giving his own life in danger komt.Bijna everyone has seen pictures of the sixteenth century. Or a television series or movie in that period, or possibly later, playing a short time. They always breathe a particular atmosphere and is exactly the atmosphere, and that is in fact from the beginning, in Venetian fire particularly well reflected. The power of the Venetian Republic, the licentiousness of the people, the differences between rich and poor, the mutual understanding between the people, but also life, and inherently, the decline of the city, all in the book forward .The story, which consists of four parts, is set largely in Venice. Kalkman has created the person Zénier someone who speaks regularly raved about his city. Because the author is so deeply concerned with Venice seems a hymn of the author himself. The second part of the book, which in and Paxos, a Greek port town, playing is the most uninteresting of the story. It describes, in diary form, especially the musings of Zénier about Portia. In addition, the boredom of the war, a bit boringly, comprehensively mapped. The only conclusion that can be drawn about this part, is that it is entirely unnecessary. It has the actual story of any added waarde.Venetiaans fire is written generally smooth, but not constantly interesting book. The historical facts all accurate, Kalkman has done good research, but the disadvantage of all history is that it is at the expense of the already minimal voltage present. Occasionally, the author makes use of a number of plot twists. Unfortunately, while he jumps from one topic to the branch so that the reader may lose the overview and the story that is messy. Too bad, though not really affect the experience of the book is that an experienced thriller reader is already quite clear who the 'bad guy' is.Dat Sybren Kalkman can write is undeniable. After all, he has plenty of writing experience. The disadvantage, however, that he too much appears to be its own area of ​​interest and to have moved little in the reader. Venetian fire is therefore as not successful thriller. For the history lover or interested in Venice the other hand, can be a nice book.</v>
      </c>
    </row>
    <row r="1940" ht="15.75" customHeight="1">
      <c r="A1940" s="1">
        <v>1938.0</v>
      </c>
      <c r="B1940" s="3">
        <v>0.0</v>
      </c>
      <c r="C1940" s="3">
        <v>0.0</v>
      </c>
      <c r="D1940" s="3">
        <v>1.0</v>
      </c>
      <c r="E1940" s="3" t="s">
        <v>1943</v>
      </c>
      <c r="F1940" s="3" t="str">
        <f>IFERROR(__xludf.DUMMYFUNCTION("GOOGLETRANSLATE(E1940,""nl"",""en"")"),"In Flanders Pieter Aspe about as famous as Eddy Merckx him proposals would therefore almost an insult. For the Dutch readers who do not know Aspe will help the following equation: think of A. C. Baantjer and inspector De Cock, and you Pieter Aspe and his "&amp;"inspector Van In. The framework is immediately clear: uncomplicated straightforward stories with a whole slew of solid ingredients and characters whose daily habits are so solid and predictable that they transcend the tedium. At least that's how the exten"&amp;"ded dog multitude of loyal fans will think about it. For most other readers there is a risk that only ""dullness"" will remain the distinctive keyword. With PS meets Pieter Aspe again for full price at the unchanging expectations 'are' audience ... Jean-P"&amp;"ierre Vandamme's walking route to Santiago de Compostela, but halfway through his pilgrimage he was killed in France. In Bruges will visit inspector Van In Vandamme's girlfriend Livia, who begs him to the home of her boyfriend seal so that the family can "&amp;"not make off with a huge stock of gold there is in the safe. Vandamme has gold inherited from his uncle who was once a notorious mercenary leader during the independence struggle of the Belgian Congo. If Van In finally going to take a closer look, however"&amp;", there is no gold to be found. A few days later Livia also killed. The research is awkward and there are more answers than questions. What is the connection with the escape of the violent gangster Mad Max from the Bruges prison, why Van In is opposed by "&amp;"the president of the Bruges bar, and what the postscript in the writings of the uncle, in which he refers to the thriller The closed chamber Sjöwall and Wahlöö? Van In threatens his research a stinking pot from the colonial past open pry, and see a number"&amp;" of people from around Vandamme rather not gebeuren.Thrillerfans which enlivens with profound psychological ontrafelingen characters or who have complicated plots, delicate investigation and serious thinking, surprising turns and secondary storylines, in "&amp;"Aspe will not find their liking. And who inherits when reading a thriller also like some literary value will not go into ecstasy. Readers of Aspe want certainty and simplicity, and they, are assigned again and therefore in this thriller: a linear story, a"&amp;" clear plot with tension, occasional touch of clean sex, an inspector Van In which time Duvel drink and be cranky mood today alternates with even norsere vote tomorrow, a serious, conscientious investigating Hannelore Martens (the wife of Van In) on time "&amp;"and was getting an attack of uncontrollable lust, etc. and as Van In between another firm issuing the ""French crazed mess"" then mainly Flemish fans completely in the wolken.Is this now derogatory? Absolutely not. Pieter Aspe meets a need. He has develop"&amp;"ed a style that he has a whole group of people has been reading - and reading services - which otherwise might never to have begun there. We can only applaud.")</f>
        <v>In Flanders Pieter Aspe about as famous as Eddy Merckx him proposals would therefore almost an insult. For the Dutch readers who do not know Aspe will help the following equation: think of A. C. Baantjer and inspector De Cock, and you Pieter Aspe and his inspector Van In. The framework is immediately clear: uncomplicated straightforward stories with a whole slew of solid ingredients and characters whose daily habits are so solid and predictable that they transcend the tedium. At least that's how the extended dog multitude of loyal fans will think about it. For most other readers there is a risk that only "dullness" will remain the distinctive keyword. With PS meets Pieter Aspe again for full price at the unchanging expectations 'are' audience ... Jean-Pierre Vandamme's walking route to Santiago de Compostela, but halfway through his pilgrimage he was killed in France. In Bruges will visit inspector Van In Vandamme's girlfriend Livia, who begs him to the home of her boyfriend seal so that the family can not make off with a huge stock of gold there is in the safe. Vandamme has gold inherited from his uncle who was once a notorious mercenary leader during the independence struggle of the Belgian Congo. If Van In finally going to take a closer look, however, there is no gold to be found. A few days later Livia also killed. The research is awkward and there are more answers than questions. What is the connection with the escape of the violent gangster Mad Max from the Bruges prison, why Van In is opposed by the president of the Bruges bar, and what the postscript in the writings of the uncle, in which he refers to the thriller The closed chamber Sjöwall and Wahlöö? Van In threatens his research a stinking pot from the colonial past open pry, and see a number of people from around Vandamme rather not gebeuren.Thrillerfans which enlivens with profound psychological ontrafelingen characters or who have complicated plots, delicate investigation and serious thinking, surprising turns and secondary storylines, in Aspe will not find their liking. And who inherits when reading a thriller also like some literary value will not go into ecstasy. Readers of Aspe want certainty and simplicity, and they, are assigned again and therefore in this thriller: a linear story, a clear plot with tension, occasional touch of clean sex, an inspector Van In which time Duvel drink and be cranky mood today alternates with even norsere vote tomorrow, a serious, conscientious investigating Hannelore Martens (the wife of Van In) on time and was getting an attack of uncontrollable lust, etc. and as Van In between another firm issuing the "French crazed mess" then mainly Flemish fans completely in the wolken.Is this now derogatory? Absolutely not. Pieter Aspe meets a need. He has developed a style that he has a whole group of people has been reading - and reading services - which otherwise might never to have begun there. We can only applaud.</v>
      </c>
    </row>
    <row r="1941" ht="15.75" customHeight="1">
      <c r="A1941" s="1">
        <v>1939.0</v>
      </c>
      <c r="B1941" s="3">
        <v>1.0</v>
      </c>
      <c r="C1941" s="3">
        <v>1.0</v>
      </c>
      <c r="D1941" s="3">
        <v>1.0</v>
      </c>
      <c r="E1941" s="3" t="s">
        <v>1944</v>
      </c>
      <c r="F1941" s="3" t="str">
        <f>IFERROR(__xludf.DUMMYFUNCTION("GOOGLETRANSLATE(E1941,""nl"",""en"")"),"a very good read and easily book recommended")</f>
        <v>a very good read and easily book recommended</v>
      </c>
    </row>
    <row r="1942" ht="15.75" customHeight="1">
      <c r="A1942" s="1">
        <v>1940.0</v>
      </c>
      <c r="B1942" s="3">
        <v>1.0</v>
      </c>
      <c r="C1942" s="3">
        <v>1.0</v>
      </c>
      <c r="D1942" s="3">
        <v>1.0</v>
      </c>
      <c r="E1942" s="3" t="s">
        <v>1945</v>
      </c>
      <c r="F1942" s="3" t="str">
        <f>IFERROR(__xludf.DUMMYFUNCTION("GOOGLETRANSLATE(E1942,""nl"",""en"")"),"Blog Tour But Li - Half faceIn this psychological thriller, young adult, you get a glimpse into the nightmare of Juliette. She survives a terrible bank robbery, where many deaths from falling. They will testify against devdader: half face. This chapter sh"&amp;"e hopes to finish her life sluiten.Maar half face has other plans. He escapes and takes Juliette them. They end up in the rugged landscape of Mongolia. Half face wants to make exorcise the evil spirit that took possession of him, he says. This makes for a"&amp;"n adventurous, dangerous and painful journey. Half face isverg aggressive and Juliette vresst for her life. He sees her as his salvation, and it is there not been put down very strong note eens.De psychology in this book. Your thoughts jump back and weer."&amp;"Is Half face a monster? Is he a broken man? Feel pity for hem..of only fear and hatred? How did he become so? His name also has a meaning. I have never read a book about someone with such a distinctive look. Can you see through it? The way he talks, I fou"&amp;"nd sometimes irritating. Juliette, I give her great gelijk.Het is also a story of a young woman who is torn har safe little world and becoming stronger in spirit, while her body is starting to weaken. A story about fear, freedom and friendship. I found it"&amp;" very smoothly lezen.Het get me 4 ****")</f>
        <v>Blog Tour But Li - Half faceIn this psychological thriller, young adult, you get a glimpse into the nightmare of Juliette. She survives a terrible bank robbery, where many deaths from falling. They will testify against devdader: half face. This chapter she hopes to finish her life sluiten.Maar half face has other plans. He escapes and takes Juliette them. They end up in the rugged landscape of Mongolia. Half face wants to make exorcise the evil spirit that took possession of him, he says. This makes for an adventurous, dangerous and painful journey. Half face isverg aggressive and Juliette vresst for her life. He sees her as his salvation, and it is there not been put down very strong note eens.De psychology in this book. Your thoughts jump back and weer.Is Half face a monster? Is he a broken man? Feel pity for hem..of only fear and hatred? How did he become so? His name also has a meaning. I have never read a book about someone with such a distinctive look. Can you see through it? The way he talks, I found sometimes irritating. Juliette, I give her great gelijk.Het is also a story of a young woman who is torn har safe little world and becoming stronger in spirit, while her body is starting to weaken. A story about fear, freedom and friendship. I found it very smoothly lezen.Het get me 4 ****</v>
      </c>
    </row>
    <row r="1943" ht="15.75" customHeight="1">
      <c r="A1943" s="1">
        <v>1941.0</v>
      </c>
      <c r="B1943" s="3">
        <v>1.0</v>
      </c>
      <c r="C1943" s="3">
        <v>1.0</v>
      </c>
      <c r="D1943" s="3">
        <v>1.0</v>
      </c>
      <c r="E1943" s="3" t="s">
        <v>1946</v>
      </c>
      <c r="F1943" s="3" t="str">
        <f>IFERROR(__xludf.DUMMYFUNCTION("GOOGLETRANSLATE(E1943,""nl"",""en"")"),"The 500 is a book that reads in one breath. It is thematically akin to the devil's advocate John Grisham. However, there are also many differences. Thus, the main character, Mike Ford, in the 500 no respectable lawyer but a student his childhood spent lar"&amp;"gely in the criminal world and is the writing style from the protagonist full of irony, these defined themselves as a great drop genius. As a result, not only is the 500 exciting, but also entertaining. Although there are criticisms to make - as many char"&amp;"acters remain superficial, the relationship between Mike Ford and his beloved St. Vincent does not come to fruition, and the story is sometimes very improbable in its totality is the 500 an excellent, very readable debut from Matthew Quirk.")</f>
        <v>The 500 is a book that reads in one breath. It is thematically akin to the devil's advocate John Grisham. However, there are also many differences. Thus, the main character, Mike Ford, in the 500 no respectable lawyer but a student his childhood spent largely in the criminal world and is the writing style from the protagonist full of irony, these defined themselves as a great drop genius. As a result, not only is the 500 exciting, but also entertaining. Although there are criticisms to make - as many characters remain superficial, the relationship between Mike Ford and his beloved St. Vincent does not come to fruition, and the story is sometimes very improbable in its totality is the 500 an excellent, very readable debut from Matthew Quirk.</v>
      </c>
    </row>
    <row r="1944" ht="15.75" customHeight="1">
      <c r="A1944" s="1">
        <v>1942.0</v>
      </c>
      <c r="B1944" s="3">
        <v>0.0</v>
      </c>
      <c r="C1944" s="3">
        <v>0.0</v>
      </c>
      <c r="D1944" s="3">
        <v>0.0</v>
      </c>
      <c r="E1944" s="3" t="s">
        <v>1947</v>
      </c>
      <c r="F1944" s="3" t="str">
        <f>IFERROR(__xludf.DUMMYFUNCTION("GOOGLETRANSLATE(E1944,""nl"",""en"")"),"I keep buying books Grisham, because you never know if the weather is such a good old-fashioned. I read in the newspaper that the (finally) again was a good story, but he fell against me. In the beginning, the voltage is built up, but it lengthy piece in "&amp;"Italy just was not interested. You remain focused reading because you expect to be made to them in the rest of the story, but it did not. When Joel / Marco fled once the story got better, but the lock gave me no satisfaction. Unfortunately.....")</f>
        <v>I keep buying books Grisham, because you never know if the weather is such a good old-fashioned. I read in the newspaper that the (finally) again was a good story, but he fell against me. In the beginning, the voltage is built up, but it lengthy piece in Italy just was not interested. You remain focused reading because you expect to be made to them in the rest of the story, but it did not. When Joel / Marco fled once the story got better, but the lock gave me no satisfaction. Unfortunately.....</v>
      </c>
    </row>
    <row r="1945" ht="15.75" customHeight="1">
      <c r="A1945" s="1">
        <v>1943.0</v>
      </c>
      <c r="B1945" s="3">
        <v>1.0</v>
      </c>
      <c r="C1945" s="3">
        <v>1.0</v>
      </c>
      <c r="D1945" s="3">
        <v>1.0</v>
      </c>
      <c r="E1945" s="3" t="s">
        <v>1948</v>
      </c>
      <c r="F1945" s="3" t="str">
        <f>IFERROR(__xludf.DUMMYFUNCTION("GOOGLETRANSLATE(E1945,""nl"",""en"")"),"Post is the central theme in this book. It starts with the father of the protagonist John, who is a mailman. And 'post' plays a crucial role in the further life of John, as he wrestles with what should and what should not be communicated to the home front"&amp;". A nice parallel to the juncture where it is 'fake news' ......., English lead in the 1st World War was also what van.Dit book is not a quick book. Take the time to get a picture of it to England in the 1st World War and take the time to the horrors of t"&amp;"he 1st World War to take you in the trenches. And take the time to take you to what this can do to people .......")</f>
        <v>Post is the central theme in this book. It starts with the father of the protagonist John, who is a mailman. And 'post' plays a crucial role in the further life of John, as he wrestles with what should and what should not be communicated to the home front. A nice parallel to the juncture where it is 'fake news' ......., English lead in the 1st World War was also what van.Dit book is not a quick book. Take the time to get a picture of it to England in the 1st World War and take the time to the horrors of the 1st World War to take you in the trenches. And take the time to take you to what this can do to people .......</v>
      </c>
    </row>
    <row r="1946" ht="15.75" customHeight="1">
      <c r="A1946" s="1">
        <v>1944.0</v>
      </c>
      <c r="B1946" s="3">
        <v>0.0</v>
      </c>
      <c r="C1946" s="3">
        <v>0.0</v>
      </c>
      <c r="D1946" s="3">
        <v>0.0</v>
      </c>
      <c r="E1946" s="3" t="s">
        <v>1949</v>
      </c>
      <c r="F1946" s="3" t="str">
        <f>IFERROR(__xludf.DUMMYFUNCTION("GOOGLETRANSLATE(E1946,""nl"",""en"")"),"A magician a sorcerer must unmask. An interesting and separate data, they should at that Mayne not what he knows of the story. the murders are committed, but you as a reader not think there is any logic in the motives of the killer. There are some similar"&amp;"ities, but it is poorly developed and far-fetched. The characters are also not sufficiently developed, so that a little sympathy is difficult. Mayne does have a nice writing style, the book easy to read, but a good plot, he must surely be a practice. Too "&amp;"bad, but unfortunately had expected more. I give him no more than 2 stars.")</f>
        <v>A magician a sorcerer must unmask. An interesting and separate data, they should at that Mayne not what he knows of the story. the murders are committed, but you as a reader not think there is any logic in the motives of the killer. There are some similarities, but it is poorly developed and far-fetched. The characters are also not sufficiently developed, so that a little sympathy is difficult. Mayne does have a nice writing style, the book easy to read, but a good plot, he must surely be a practice. Too bad, but unfortunately had expected more. I give him no more than 2 stars.</v>
      </c>
    </row>
    <row r="1947" ht="15.75" customHeight="1">
      <c r="A1947" s="1">
        <v>1945.0</v>
      </c>
      <c r="B1947" s="3">
        <v>0.0</v>
      </c>
      <c r="C1947" s="3">
        <v>0.0</v>
      </c>
      <c r="D1947" s="3">
        <v>0.0</v>
      </c>
      <c r="E1947" s="3" t="s">
        <v>1950</v>
      </c>
      <c r="F1947" s="3" t="str">
        <f>IFERROR(__xludf.DUMMYFUNCTION("GOOGLETRANSLATE(E1947,""nl"",""en"")"),"This title I give the book because no development is in the person Ina. Provide at least for giving me grieve not again. Ina remains in the file that she is older, an adolescent girl with a naive view of the world so that the older Ina what impracticable,"&amp;" especially in the part where she talks to the son of her first ""boyfriend"" .Treur approaches me not go as nag. The repetitive georakel about faith. The nonsense of it as they themselves set out on pages 276 t / m 283.Het girlish sheepish following doct"&amp;"rines from those regions makes me realize that there really must be submitted a major indictment of mental (child) abuse tegen.deze entire sector. these believers are not much better than other extremist groups in the world. Ok they use violence to spread"&amp;" their faith, but they are medogeloos within their own circles. Ruthless pack everything into a galvanizing story that fits into a girl book. If I thought, that faith follow, comes goed.Dream. On baby!")</f>
        <v>This title I give the book because no development is in the person Ina. Provide at least for giving me grieve not again. Ina remains in the file that she is older, an adolescent girl with a naive view of the world so that the older Ina what impracticable, especially in the part where she talks to the son of her first "boyfriend" .Treur approaches me not go as nag. The repetitive georakel about faith. The nonsense of it as they themselves set out on pages 276 t / m 283.Het girlish sheepish following doctrines from those regions makes me realize that there really must be submitted a major indictment of mental (child) abuse tegen.deze entire sector. these believers are not much better than other extremist groups in the world. Ok they use violence to spread their faith, but they are medogeloos within their own circles. Ruthless pack everything into a galvanizing story that fits into a girl book. If I thought, that faith follow, comes goed.Dream. On baby!</v>
      </c>
    </row>
    <row r="1948" ht="15.75" customHeight="1">
      <c r="A1948" s="1">
        <v>1946.0</v>
      </c>
      <c r="B1948" s="3">
        <v>1.0</v>
      </c>
      <c r="C1948" s="3">
        <v>1.0</v>
      </c>
      <c r="D1948" s="3">
        <v>1.0</v>
      </c>
      <c r="E1948" s="3" t="s">
        <v>1951</v>
      </c>
      <c r="F1948" s="3" t="str">
        <f>IFERROR(__xludf.DUMMYFUNCTION("GOOGLETRANSLATE(E1948,""nl"",""en"")"),"￼In fire - Lisa Unger Genre: Thriller Paperback - 375 pagina'sISBN: 9789022331644Uitgever: Publisher Manteau / WPG publisher publication date: may 2015Met thank WPG publishers for review exemplaar.Over author, Lisa Unger was born in Connecticut, but grew "&amp;"up in Netherlands, England, New Jersey and New York. Before she fully devoted to writing, she worked in the publishing industry. Her books, appearing in more than 26 countries, sold millions of copies worldwide. Lisa Unger lives with her family in Florida"&amp;".Cover, the cover is not spectacular, just another woman's head! I would recommend this book in the bookstore does not take hold because of the cover. The title reminds me more like a novel than a thriller, but that title is curious. What is on fire? What"&amp;" if love destroys everything? That makes me the book would still hold to lezen.Korte content back cover, Ian Paine since his childhood on the run. As a child he just wanted someone else and somewhere else. To relieve pain, he fled into alcohol, drugs and "&amp;"tons of junk food - until it really was someone else. But Ian was lucky. He managed to escape and became a successful ordering cartoonist in New York City. And he Priss. She is everything he is not: powerful, seductive, beautiful. Dangerous. Priss solves "&amp;"not handle the problems that Ian himself, but at the same time they continue to feed his addictions. Everything comes up speed when he meets the sweet, beautiful Megan. For her he wants to change his life. But Priss does not change. Change makes her angry"&amp;". And if Priss is angry, terrible things happen ... Summary; Ian 'Fatboy' Paine is cartoonist and his graphic novel 'about' Fatboy &amp; Priss is a bestseller. Once this was different. In his youth he was a ""big man"" full of acne, which already bullied by h"&amp;"is classmates and neglected werd.Zijn father, who was too busy with his company had no time for Ian and his mother after the mysterious death of his sister , lands in psychiatry, is his grandmother had an eye to houden.Gelukkig he Priss, his girlfriend wh"&amp;"o supported him through thick and thin and protected. It does, in his adult life still. Priss they appear is bandied about and if necessary takes on Ian. Priss's handsome, sexy, wild and dangerous. Priss Priss is addictive and Ian wants her alone. They ha"&amp;"ve a love hate relationship and can not be met without elkaar.￼Als Ian Megan, he falls in love with her. It's all Priss is not. Megan is sympathizing, but especially pure. Can it improve his life? He wants to change his life and his life from Priss? If Pr"&amp;"iss finds out, she tries everything to do to keep Ian just for her. she succeeds Review;? The book is written in the I-form and is narrated by Ian. It is written in different times and because it is not indicated, it jumps exactly the thing to another. It"&amp;"'s certainly not a nuisance, but as wennen.Door past and weave together, you get a clear picture of Ian and how it is that he has become what he is now. Originally I think its 'graphic novel' is a reflection of his own life and that of Priss. That way you"&amp;" always know Unger with doubt saddle. There's not really much in the story, but just by that feed doubts and to build tension, she managed to captivate me. You want to know how it works and that's the drive to further lezen.Conclusie ""should""; Unger wri"&amp;"tes with good writing and knows what she writes. The problems they do tend, postnatal depression to addiction to drugs, fast food and alcohol make the book contemporary. The structure of the story is well composed and sometimes as if Ian is turned to the "&amp;"reader richt.'Ooit received a ball in the face in the sports lessons? ""Your memory goes back to your school days and therefore you feel what Ian feel and that you really angry wordt.Het end I think what bluntly, it is in my opinion not finished. Yet this"&amp;" book I love it. This is very nice can describe what your love ..... Or not? ""Love is loslaten'Ik like to give 4 stars karin Team DPB")</f>
        <v>￼In fire - Lisa Unger Genre: Thriller Paperback - 375 pagina'sISBN: 9789022331644Uitgever: Publisher Manteau / WPG publisher publication date: may 2015Met thank WPG publishers for review exemplaar.Over author, Lisa Unger was born in Connecticut, but grew up in Netherlands, England, New Jersey and New York. Before she fully devoted to writing, she worked in the publishing industry. Her books, appearing in more than 26 countries, sold millions of copies worldwide. Lisa Unger lives with her family in Florida.Cover, the cover is not spectacular, just another woman's head! I would recommend this book in the bookstore does not take hold because of the cover. The title reminds me more like a novel than a thriller, but that title is curious. What is on fire? What if love destroys everything? That makes me the book would still hold to lezen.Korte content back cover, Ian Paine since his childhood on the run. As a child he just wanted someone else and somewhere else. To relieve pain, he fled into alcohol, drugs and tons of junk food - until it really was someone else. But Ian was lucky. He managed to escape and became a successful ordering cartoonist in New York City. And he Priss. She is everything he is not: powerful, seductive, beautiful. Dangerous. Priss solves not handle the problems that Ian himself, but at the same time they continue to feed his addictions. Everything comes up speed when he meets the sweet, beautiful Megan. For her he wants to change his life. But Priss does not change. Change makes her angry. And if Priss is angry, terrible things happen ... Summary; Ian 'Fatboy' Paine is cartoonist and his graphic novel 'about' Fatboy &amp; Priss is a bestseller. Once this was different. In his youth he was a "big man" full of acne, which already bullied by his classmates and neglected werd.Zijn father, who was too busy with his company had no time for Ian and his mother after the mysterious death of his sister , lands in psychiatry, is his grandmother had an eye to houden.Gelukkig he Priss, his girlfriend who supported him through thick and thin and protected. It does, in his adult life still. Priss they appear is bandied about and if necessary takes on Ian. Priss's handsome, sexy, wild and dangerous. Priss Priss is addictive and Ian wants her alone. They have a love hate relationship and can not be met without elkaar.￼Als Ian Megan, he falls in love with her. It's all Priss is not. Megan is sympathizing, but especially pure. Can it improve his life? He wants to change his life and his life from Priss? If Priss finds out, she tries everything to do to keep Ian just for her. she succeeds Review;? The book is written in the I-form and is narrated by Ian. It is written in different times and because it is not indicated, it jumps exactly the thing to another. It's certainly not a nuisance, but as wennen.Door past and weave together, you get a clear picture of Ian and how it is that he has become what he is now. Originally I think its 'graphic novel' is a reflection of his own life and that of Priss. That way you always know Unger with doubt saddle. There's not really much in the story, but just by that feed doubts and to build tension, she managed to captivate me. You want to know how it works and that's the drive to further lezen.Conclusie "should"; Unger writes with good writing and knows what she writes. The problems they do tend, postnatal depression to addiction to drugs, fast food and alcohol make the book contemporary. The structure of the story is well composed and sometimes as if Ian is turned to the reader richt.'Ooit received a ball in the face in the sports lessons? "Your memory goes back to your school days and therefore you feel what Ian feel and that you really angry wordt.Het end I think what bluntly, it is in my opinion not finished. Yet this book I love it. This is very nice can describe what your love ..... Or not? "Love is loslaten'Ik like to give 4 stars karin Team DPB</v>
      </c>
    </row>
    <row r="1949" ht="15.75" customHeight="1">
      <c r="A1949" s="1">
        <v>1947.0</v>
      </c>
      <c r="B1949" s="3">
        <v>1.0</v>
      </c>
      <c r="C1949" s="3">
        <v>1.0</v>
      </c>
      <c r="D1949" s="3">
        <v>1.0</v>
      </c>
      <c r="E1949" s="3" t="s">
        <v>1952</v>
      </c>
      <c r="F1949" s="3" t="str">
        <f>IFERROR(__xludf.DUMMYFUNCTION("GOOGLETRANSLATE(E1949,""nl"",""en"")"),"Particularly nice book about people who have the inner urge is off the beaten path of the ""normal"" life to go. Author Marleen Hartog several people spoke and their stories, motivations, emotions, desire and ideals described particularly beautiful and in"&amp;"spiring. Each chapter is the story of a ""paradise"" in a fair way (yes, sometimes living in a teepee Dislike) told. The stories are quite varied and therefore very attractive to read. Even I, quite conservative and shy innovation, began to bubble of insp"&amp;"iration after reading this book. Oh yeah, I also want a living house, seems great!")</f>
        <v>Particularly nice book about people who have the inner urge is off the beaten path of the "normal" life to go. Author Marleen Hartog several people spoke and their stories, motivations, emotions, desire and ideals described particularly beautiful and inspiring. Each chapter is the story of a "paradise" in a fair way (yes, sometimes living in a teepee Dislike) told. The stories are quite varied and therefore very attractive to read. Even I, quite conservative and shy innovation, began to bubble of inspiration after reading this book. Oh yeah, I also want a living house, seems great!</v>
      </c>
    </row>
    <row r="1950" ht="15.75" customHeight="1">
      <c r="A1950" s="1">
        <v>1948.0</v>
      </c>
      <c r="B1950" s="3">
        <v>1.0</v>
      </c>
      <c r="C1950" s="3">
        <v>1.0</v>
      </c>
      <c r="D1950" s="3">
        <v>1.0</v>
      </c>
      <c r="E1950" s="3" t="s">
        <v>1953</v>
      </c>
      <c r="F1950" s="3" t="str">
        <f>IFERROR(__xludf.DUMMYFUNCTION("GOOGLETRANSLATE(E1950,""nl"",""en"")"),"I really like reading books. This story of Dan Brown lingers, it makes you think and takes you into a narrative line on a journey through history. Believe in the story is of course something else. A book is not of vital importance! Moreover, I think, the "&amp;"""bad reviews"" very little content. For me certainly not convincing enough to Brown's integrity as a writer to doubt. Since it's all about? Write for yourself such a book, indeed with pecked info ...'re probably not succeed. I enjoyed the book and many o"&amp;"thers. Without more, TOP.")</f>
        <v>I really like reading books. This story of Dan Brown lingers, it makes you think and takes you into a narrative line on a journey through history. Believe in the story is of course something else. A book is not of vital importance! Moreover, I think, the "bad reviews" very little content. For me certainly not convincing enough to Brown's integrity as a writer to doubt. Since it's all about? Write for yourself such a book, indeed with pecked info ...'re probably not succeed. I enjoyed the book and many others. Without more, TOP.</v>
      </c>
    </row>
    <row r="1951" ht="15.75" customHeight="1">
      <c r="A1951" s="1">
        <v>1949.0</v>
      </c>
      <c r="B1951" s="3">
        <v>1.0</v>
      </c>
      <c r="C1951" s="3">
        <v>1.0</v>
      </c>
      <c r="D1951" s="3">
        <v>1.0</v>
      </c>
      <c r="E1951" s="3" t="s">
        <v>1954</v>
      </c>
      <c r="F1951" s="3" t="str">
        <f>IFERROR(__xludf.DUMMYFUNCTION("GOOGLETRANSLATE(E1951,""nl"",""en"")"),"The Twelve is the second part in the crossing trilogy. Like its predecessor, it is again a voluminous book that keeps you captivated from beginning to end and you do yearn for the third and final deel.Het story begins in the year Zero when the virus broke"&amp;" out and fell apart the world. We learn what happened to the wife of Wolgast and we find out that cleaner Gray plays an important role. Cronin takes us then to the future in 97 after Zero where Amy and Peter are still fighting the virals. It is their aim "&amp;"is to turn off the twelve oerviralen. That's not all plain dakje.In this part is the story further while simultaneously Cronin us with the information that was lacking in the previous book. So now we come to know more about the past of Colonel Vorhees, an"&amp;"d we find out what happened to Lila. Gray the cleaner comes back and finds a mature form of love for a woman. And that's something that he did not know before. It gives a sense of satisfaction to know how the loose ends are knitted together. The story is "&amp;"slowly compleet.In unlike The Crossing Twelve reads smoother. There are shorter sentences and fewer metaphors. The story goes faster, there is more scope for action and the descriptions of scenery and characters seem less extensive. That's because Cronin "&amp;"does not need to explain the world. He can with fewer strokes spheres sketches and the same result again bereiken.De writer knows your curiosity to excite each. He does it by the reader in the dark as to the further course of events. The twists and turns "&amp;"always surprising weer.Het violence and monstrosity is in this part remarkably not the virals. The extremes to which people can be omitted in frightening than the samples. It is almost unbelievable what people are willing to survive. So director Guilder w"&amp;"illing to mankind to sacrifice in order to cure his deadly ziekte.In share a hope and self-sacrifice is an important theme. In part two desperation Cronin adds the topic to his story. He describes an enclave where society pales in 1984 by George Orwell. C"&amp;"ronin makes us meticulously explained what such a society with a human. When the misery is so great that it is worth a human life nothing more, the choice is to be a suicide bomber to not even surprising. It is an extreme form of sacrificing yourself for "&amp;"the society because every suppressor croak there is one less. That gives hope to the rest.De Twelve was impressive, interesting and exciting. It raises questions about the human species and the future of the world. According to Justin, there is always hop"&amp;"e after despair. Let's hope so.")</f>
        <v>The Twelve is the second part in the crossing trilogy. Like its predecessor, it is again a voluminous book that keeps you captivated from beginning to end and you do yearn for the third and final deel.Het story begins in the year Zero when the virus broke out and fell apart the world. We learn what happened to the wife of Wolgast and we find out that cleaner Gray plays an important role. Cronin takes us then to the future in 97 after Zero where Amy and Peter are still fighting the virals. It is their aim is to turn off the twelve oerviralen. That's not all plain dakje.In this part is the story further while simultaneously Cronin us with the information that was lacking in the previous book. So now we come to know more about the past of Colonel Vorhees, and we find out what happened to Lila. Gray the cleaner comes back and finds a mature form of love for a woman. And that's something that he did not know before. It gives a sense of satisfaction to know how the loose ends are knitted together. The story is slowly compleet.In unlike The Crossing Twelve reads smoother. There are shorter sentences and fewer metaphors. The story goes faster, there is more scope for action and the descriptions of scenery and characters seem less extensive. That's because Cronin does not need to explain the world. He can with fewer strokes spheres sketches and the same result again bereiken.De writer knows your curiosity to excite each. He does it by the reader in the dark as to the further course of events. The twists and turns always surprising weer.Het violence and monstrosity is in this part remarkably not the virals. The extremes to which people can be omitted in frightening than the samples. It is almost unbelievable what people are willing to survive. So director Guilder willing to mankind to sacrifice in order to cure his deadly ziekte.In share a hope and self-sacrifice is an important theme. In part two desperation Cronin adds the topic to his story. He describes an enclave where society pales in 1984 by George Orwell. Cronin makes us meticulously explained what such a society with a human. When the misery is so great that it is worth a human life nothing more, the choice is to be a suicide bomber to not even surprising. It is an extreme form of sacrificing yourself for the society because every suppressor croak there is one less. That gives hope to the rest.De Twelve was impressive, interesting and exciting. It raises questions about the human species and the future of the world. According to Justin, there is always hope after despair. Let's hope so.</v>
      </c>
    </row>
    <row r="1952" ht="15.75" customHeight="1">
      <c r="A1952" s="1">
        <v>1950.0</v>
      </c>
      <c r="B1952" s="3">
        <v>1.0</v>
      </c>
      <c r="C1952" s="3">
        <v>1.0</v>
      </c>
      <c r="D1952" s="3">
        <v>1.0</v>
      </c>
      <c r="E1952" s="3" t="s">
        <v>1955</v>
      </c>
      <c r="F1952" s="3" t="str">
        <f>IFERROR(__xludf.DUMMYFUNCTION("GOOGLETRANSLATE(E1952,""nl"",""en"")"),"Excellent good shut-off valve of this trilogy. I could not resist reading this trilogy in one row by and I'm glad I did. Enjoyed every thrilling page. I occasionally book just to have put aside because it was too exciting, I wanted what it actually did no"&amp;"t really know it went to read immediately afterwards further back because I was curious.")</f>
        <v>Excellent good shut-off valve of this trilogy. I could not resist reading this trilogy in one row by and I'm glad I did. Enjoyed every thrilling page. I occasionally book just to have put aside because it was too exciting, I wanted what it actually did not really know it went to read immediately afterwards further back because I was curious.</v>
      </c>
    </row>
    <row r="1953" ht="15.75" customHeight="1">
      <c r="A1953" s="1">
        <v>1951.0</v>
      </c>
      <c r="B1953" s="3">
        <v>1.0</v>
      </c>
      <c r="C1953" s="3">
        <v>1.0</v>
      </c>
      <c r="D1953" s="3">
        <v>1.0</v>
      </c>
      <c r="E1953" s="3" t="s">
        <v>1956</v>
      </c>
      <c r="F1953" s="3" t="str">
        <f>IFERROR(__xludf.DUMMYFUNCTION("GOOGLETRANSLATE(E1953,""nl"",""en"")"),"Overwhelming book with six stories in six periods of time, but smooth and intensely intertwined that it is really a whole. However, the construction is quite complex. The novel begins in Ireland in 1984, also ends in Ireland in 2043 and is among the world"&amp;" over. A French ski resort, North America, Iraq, Shanghai, Australia, Toronto, the south coast of England, Wales .... There are many characters, whose return some part in various stories, some even known from previous books of Mitchell. The much talked fa"&amp;"ntasy element has totally disturbed me while I'm definitely not a fan of. But Mitchell, such a fantastic storyteller, I have apparently;) ""I think about pinball, and how being a kid's like being shot up the firing lane and there's no veering left or righ"&amp;"t: you're just sort of propelled . But once you clear the top, like when you're sixteen, seventeen or eighteen, suddendly there's a thousand different paths you can take, some amazing, others not. Tiny little differences in angles and speed'll totally alt"&amp;"er what happens to you later, so a fraction of an inch to the right, and the ball'll just hit a pinger and a dinger and fly down between your flippers, no brass, a a waste of pence. But a fraction to the left and it's action in the play area, bumpers and "&amp;"kickers, ramps and slingshots and fame on the highscore table.'Dit says sixteen Holly quite nice on page 82 and I found symbolically for the rest of the novel Send a confrontation with one's own mortality, with aging, the book is portrayed in a battle, a "&amp;"war, you could say, between two immortal species ... a struggle between good and kwaad.Uiteindelijk also turns the book to this fight between horologists and a rival gang immortals, the Anchorites (... or the Dusk Chapel of the Blind Cathar). The Anchorit"&amp;"es murder children and drink their blood (Black Wine) not to age, the horologists reincarnated in another body and see it as their duty to live according to the script Anchorites to vernietigen.Mitchell speaking in NRC "" you can look at mortality from th"&amp;"e point of immortality. And the question is: would the deal closing anchorites? They suggest death by draining the life out of one unknown a year. Painless, clean. Would you do it? "" and ""I wanted to create a dilemma where you need to think about."" Wel"&amp;"l that is successful for me! In the last part is Holly (along with Marinus the real main character) to the word. It is now 2043 and she lives on the Sheep's Head Peninsula, Ireland. Very happy you are not of this dystopian slot. It is the period of 'the E"&amp;"ndarkenment' which Holly says: 'People talk about it as if it's an act of God. But we summon it, with every tank of oil we burnt our way through. My generation were stuffing ourselves senseless dinners at the restaurant of the Earth's Riches knowing - whi"&amp;"le we denying- that'd be doing a runner and leaving our grandchildren a tab That can never be paid.'Gelukkig the lock still a glimmer of hope. What cost me a lot of effort was English. I found reading occasionally troublesome. Mitchell writes quite litera"&amp;"ry, uses a lot of cultural-historical and political references and many expressions, slang, and also want to made-up words. Google is regularly called by me ... And Oja: Also beautiful music encountered in this novel. (Hint: there is a playlist available "&amp;"on Spotify) Stunning book six stories in six periods of time, but smooth and intensely intertwined that it is really a whole. However, the construction is quite complex. The novel begins in Ireland in 1984, also ends in Ireland in 2043 and is among the wo"&amp;"rld over. A French ski resort, North America, Iraq, Shanghai, Australia, Toronto, the south coast of England, Wales .... There are many characters, whose return some part in various stories, some even known from previous books of Mitchell. The much talked"&amp;" fantasy element has totally disturbed me while I'm definitely not a fan of. But Mitchell, such a fantastic storyteller, I have apparently;) ""I think about pinball, and how being a kid's like being shot up the firing lane and there's no veering left or r"&amp;"ight: you're just sort of propelled . But once you clear the top, like when you're sixteen, seventeen or eighteen, suddendly there's a thousand different paths you can take, some amazing, others not. Tiny little differences in angles and speed'll totally "&amp;"alter what happens to you later, so a fraction of an inch to the right, and the ball'll just hit a pinger and a dinger and fly down between your flippers, no brass, a a waste of pence. But a fraction to the left and it's action in the play area, bumpers a"&amp;"nd kickers, ramps and slingshots and fame on the highscore table.'Dit says sixteen Holly quite nice on page 82 and I found symbolically for the rest of the novel Send a confrontation with one's own mortality, with aging, the book is portrayed in a battle,"&amp;" a war, you could say, between two immortal species ... a struggle between good and kwaad.Uiteindelijk also turns the book to this fight between horologists and a rival gang immortals, the Anchorites (... or the Dusk Chapel of the Blind Cathar). The Ancho"&amp;"rites murder children and drink their blood (Black Wine) not to age, the horologists reincarnated in another body and see it as their duty to live according to the script Anchorites to vernietigen.Mitchell speaking in NRC "" you can look at mortality from"&amp;" the point of immortality. And the question is: would the deal closing anchorites? They suggest death by draining the life out of one unknown a year. Painless, clean. Would you do it? "" and ""I wanted to create a dilemma where you need to think about."" "&amp;"Well that is successful for me! In the last part is Holly (along with Marinus the real main character) to the word. It is now 2043 and she lives on the Sheep's Head Peninsula, Ireland. Very happy you are not of this dystopian slot. It is the period of 'th"&amp;"e Endarkenment' which Holly says: 'People talk about it as if it's an act of God. But we summon it, with every tank of oil we burnt our way through. My generation were stuffing ourselves senseless dinners at the restaurant of the Earth's Riches knowing - "&amp;"while we denying- that'd be doing a runner and leaving our grandchildren a tab That can never be paid.'Gelukkig the lock still a glimmer of hope. What cost me a lot of effort was English. I found reading occasionally troublesome. Mitchell writes quite lit"&amp;"erary, uses a lot of cultural-historical and political references and many expressions, slang, and also want to made-up words. Google is regularly called by me ... And Oja: Also beautiful music encountered in this novel. (Hint: there is a playlist availab"&amp;"le on Spotify)")</f>
        <v>Overwhelming book with six stories in six periods of time, but smooth and intensely intertwined that it is really a whole. However, the construction is quite complex. The novel begins in Ireland in 1984, also ends in Ireland in 2043 and is among the world over. A French ski resort, North America, Iraq, Shanghai, Australia, Toronto, the south coast of England, Wales .... There are many characters, whose return some part in various stories, some even known from previous books of Mitchell. The much talked fantasy element has totally disturbed me while I'm definitely not a fan of. But Mitchell, such a fantastic storyteller, I have apparently;) "I think about pinball, and how being a kid's like being shot up the firing lane and there's no veering left or right: you're just sort of propelled . But once you clear the top, like when you're sixteen, seventeen or eighteen, suddendly there's a thousand different paths you can take, some amazing, others not. Tiny little differences in angles and speed'll totally alter what happens to you later, so a fraction of an inch to the right, and the ball'll just hit a pinger and a dinger and fly down between your flippers, no brass, a a waste of pence. But a fraction to the left and it's action in the play area, bumpers and kickers, ramps and slingshots and fame on the highscore table.'Dit says sixteen Holly quite nice on page 82 and I found symbolically for the rest of the novel Send a confrontation with one's own mortality, with aging, the book is portrayed in a battle, a war, you could say, between two immortal species ... a struggle between good and kwaad.Uiteindelijk also turns the book to this fight between horologists and a rival gang immortals, the Anchorites (... or the Dusk Chapel of the Blind Cathar). The Anchorites murder children and drink their blood (Black Wine) not to age, the horologists reincarnated in another body and see it as their duty to live according to the script Anchorites to vernietigen.Mitchell speaking in NRC " you can look at mortality from the point of immortality. And the question is: would the deal closing anchorites? They suggest death by draining the life out of one unknown a year. Painless, clean. Would you do it? " and "I wanted to create a dilemma where you need to think about." Well that is successful for me! In the last part is Holly (along with Marinus the real main character) to the word. It is now 2043 and she lives on the Sheep's Head Peninsula, Ireland. Very happy you are not of this dystopian slot. It is the period of 'the Endarkenment' which Holly says: 'People talk about it as if it's an act of God. But we summon it, with every tank of oil we burnt our way through. My generation were stuffing ourselves senseless dinners at the restaurant of the Earth's Riches knowing - while we denying- that'd be doing a runner and leaving our grandchildren a tab That can never be paid.'Gelukkig the lock still a glimmer of hope. What cost me a lot of effort was English. I found reading occasionally troublesome. Mitchell writes quite literary, uses a lot of cultural-historical and political references and many expressions, slang, and also want to made-up words. Google is regularly called by me ... And Oja: Also beautiful music encountered in this novel. (Hint: there is a playlist available on Spotify) Stunning book six stories in six periods of time, but smooth and intensely intertwined that it is really a whole. However, the construction is quite complex. The novel begins in Ireland in 1984, also ends in Ireland in 2043 and is among the world over. A French ski resort, North America, Iraq, Shanghai, Australia, Toronto, the south coast of England, Wales .... There are many characters, whose return some part in various stories, some even known from previous books of Mitchell. The much talked fantasy element has totally disturbed me while I'm definitely not a fan of. But Mitchell, such a fantastic storyteller, I have apparently;) "I think about pinball, and how being a kid's like being shot up the firing lane and there's no veering left or right: you're just sort of propelled . But once you clear the top, like when you're sixteen, seventeen or eighteen, suddendly there's a thousand different paths you can take, some amazing, others not. Tiny little differences in angles and speed'll totally alter what happens to you later, so a fraction of an inch to the right, and the ball'll just hit a pinger and a dinger and fly down between your flippers, no brass, a a waste of pence. But a fraction to the left and it's action in the play area, bumpers and kickers, ramps and slingshots and fame on the highscore table.'Dit says sixteen Holly quite nice on page 82 and I found symbolically for the rest of the novel Send a confrontation with one's own mortality, with aging, the book is portrayed in a battle, a war, you could say, between two immortal species ... a struggle between good and kwaad.Uiteindelijk also turns the book to this fight between horologists and a rival gang immortals, the Anchorites (... or the Dusk Chapel of the Blind Cathar). The Anchorites murder children and drink their blood (Black Wine) not to age, the horologists reincarnated in another body and see it as their duty to live according to the script Anchorites to vernietigen.Mitchell speaking in NRC " you can look at mortality from the point of immortality. And the question is: would the deal closing anchorites? They suggest death by draining the life out of one unknown a year. Painless, clean. Would you do it? " and "I wanted to create a dilemma where you need to think about." Well that is successful for me! In the last part is Holly (along with Marinus the real main character) to the word. It is now 2043 and she lives on the Sheep's Head Peninsula, Ireland. Very happy you are not of this dystopian slot. It is the period of 'the Endarkenment' which Holly says: 'People talk about it as if it's an act of God. But we summon it, with every tank of oil we burnt our way through. My generation were stuffing ourselves senseless dinners at the restaurant of the Earth's Riches knowing - while we denying- that'd be doing a runner and leaving our grandchildren a tab That can never be paid.'Gelukkig the lock still a glimmer of hope. What cost me a lot of effort was English. I found reading occasionally troublesome. Mitchell writes quite literary, uses a lot of cultural-historical and political references and many expressions, slang, and also want to made-up words. Google is regularly called by me ... And Oja: Also beautiful music encountered in this novel. (Hint: there is a playlist available on Spotify)</v>
      </c>
    </row>
    <row r="1954" ht="15.75" customHeight="1">
      <c r="A1954" s="1">
        <v>1952.0</v>
      </c>
      <c r="B1954" s="3">
        <v>0.0</v>
      </c>
      <c r="C1954" s="3">
        <v>0.0</v>
      </c>
      <c r="D1954" s="3">
        <v>0.0</v>
      </c>
      <c r="E1954" s="3" t="s">
        <v>1957</v>
      </c>
      <c r="F1954" s="3" t="str">
        <f>IFERROR(__xludf.DUMMYFUNCTION("GOOGLETRANSLATE(E1954,""nl"",""en"")"),"Well, if I in my school library often was asked for a whole book full of misery and injustice, I now had the perfect book to lend. Unfortunately for the book and happy for the kids, I do think that this book disappears into the closet and never come true."&amp;" Is Feel-bad though a new category?")</f>
        <v>Well, if I in my school library often was asked for a whole book full of misery and injustice, I now had the perfect book to lend. Unfortunately for the book and happy for the kids, I do think that this book disappears into the closet and never come true. Is Feel-bad though a new category?</v>
      </c>
    </row>
    <row r="1955" ht="15.75" customHeight="1">
      <c r="A1955" s="1">
        <v>1953.0</v>
      </c>
      <c r="B1955" s="3">
        <v>0.0</v>
      </c>
      <c r="C1955" s="3">
        <v>0.0</v>
      </c>
      <c r="D1955" s="3">
        <v>0.0</v>
      </c>
      <c r="E1955" s="3" t="s">
        <v>1958</v>
      </c>
      <c r="F1955" s="3" t="str">
        <f>IFERROR(__xludf.DUMMYFUNCTION("GOOGLETRANSLATE(E1955,""nl"",""en"")"),"In this book, Dirk Kuyt looks particularly through his last two years Feyenoord.Het is fun to read how Kuyt goals sets and live accordingly. Furthermore, it is nice to immerse the reader in the life of a professional voetballer.Taaltechnisch is moderate b"&amp;"oek.Dit makes the book accessible for any reader. However, it would read better if the language would be a little more varied, but maybe you should not expect this from such a book. In addition, there is very often repeated why it annoying that Dirk Kuyt "&amp;"on the bench to sit. This makes the story somewhat long-winded, so I was bored me.")</f>
        <v>In this book, Dirk Kuyt looks particularly through his last two years Feyenoord.Het is fun to read how Kuyt goals sets and live accordingly. Furthermore, it is nice to immerse the reader in the life of a professional voetballer.Taaltechnisch is moderate boek.Dit makes the book accessible for any reader. However, it would read better if the language would be a little more varied, but maybe you should not expect this from such a book. In addition, there is very often repeated why it annoying that Dirk Kuyt on the bench to sit. This makes the story somewhat long-winded, so I was bored me.</v>
      </c>
    </row>
    <row r="1956" ht="15.75" customHeight="1">
      <c r="A1956" s="1">
        <v>1954.0</v>
      </c>
      <c r="B1956" s="3">
        <v>0.0</v>
      </c>
      <c r="C1956" s="3">
        <v>0.0</v>
      </c>
      <c r="D1956" s="3">
        <v>0.0</v>
      </c>
      <c r="E1956" s="3" t="s">
        <v>1959</v>
      </c>
      <c r="F1956" s="3" t="str">
        <f>IFERROR(__xludf.DUMMYFUNCTION("GOOGLETRANSLATE(E1956,""nl"",""en"")"),"After four prehistoric fantasy novels Peter Schaap returns with The Forest Maker back to the general fantasy. The huge forest of trees in trees is a world unto itself, populated by people and dryads; female forest spirits, the spirit of the forest. But th"&amp;"e forest is threatened by magic from the outside and that requires the dormant Maker action. In this forest lives Kaia, the daughter of the mysterious, years earlier suddenly disappeared Talyssa. Her two brothers and Keld Roenar are to the capital Meerwol"&amp;"d drawn to try their luck, Kaia alone with her embittered father behind. When a stranger shows up asking for her mother, Kaia decides to look for her mother, convinced that she is still alive. Gradually they become and her two brothers involved in the eve"&amp;"nts that threaten the forest, and of course they play a key role in resisting these bedreiging.Uiteraard is a fantasy writer influenced by all the great literature that has been written. It is not really a world that consists of a great forest is known, f"&amp;"or example from Ranon-kel Jacques Hamelink. It is not bad that the reader by the end of the story to the Ear-log of the Great Schism of Raymond E. Feist to think. It is problematic that the story is not convincing. Both the people and the artificial op¬bo"&amp;"uw does the novel (pieced) to. In the end it is all dragged to complete the story, not quite like a deus ex machina, but their lack of preparation by the author. The Forest Maker looks quick in between being geschre¬ven. So Kaia speaks at the end of a ""m"&amp;"agician"", as that term in the primitive world that until then described does not actually exist. So one of the people suddenly afstande¬lijk again by ""Prospector"", while this person for a while personally gevolgd.Dergelijke things would at ontspannings"&amp;"lektuur still be palatable, if the story is written. But in that respect shooting The Forest Maker deficit. The style of this novel is stiff and despite the short sentences often cumbersome in terms of formulation. Thereby not got off reading, thus highli"&amp;"ghting the more the reader is directed to the limitations of the story itself.")</f>
        <v>After four prehistoric fantasy novels Peter Schaap returns with The Forest Maker back to the general fantasy. The huge forest of trees in trees is a world unto itself, populated by people and dryads; female forest spirits, the spirit of the forest. But the forest is threatened by magic from the outside and that requires the dormant Maker action. In this forest lives Kaia, the daughter of the mysterious, years earlier suddenly disappeared Talyssa. Her two brothers and Keld Roenar are to the capital Meerwold drawn to try their luck, Kaia alone with her embittered father behind. When a stranger shows up asking for her mother, Kaia decides to look for her mother, convinced that she is still alive. Gradually they become and her two brothers involved in the events that threaten the forest, and of course they play a key role in resisting these bedreiging.Uiteraard is a fantasy writer influenced by all the great literature that has been written. It is not really a world that consists of a great forest is known, for example from Ranon-kel Jacques Hamelink. It is not bad that the reader by the end of the story to the Ear-log of the Great Schism of Raymond E. Feist to think. It is problematic that the story is not convincing. Both the people and the artificial op¬bouw does the novel (pieced) to. In the end it is all dragged to complete the story, not quite like a deus ex machina, but their lack of preparation by the author. The Forest Maker looks quick in between being geschre¬ven. So Kaia speaks at the end of a "magician", as that term in the primitive world that until then described does not actually exist. So one of the people suddenly afstande¬lijk again by "Prospector", while this person for a while personally gevolgd.Dergelijke things would at ontspanningslektuur still be palatable, if the story is written. But in that respect shooting The Forest Maker deficit. The style of this novel is stiff and despite the short sentences often cumbersome in terms of formulation. Thereby not got off reading, thus highlighting the more the reader is directed to the limitations of the story itself.</v>
      </c>
    </row>
    <row r="1957" ht="15.75" customHeight="1">
      <c r="A1957" s="1">
        <v>1955.0</v>
      </c>
      <c r="B1957" s="3">
        <v>1.0</v>
      </c>
      <c r="C1957" s="3">
        <v>1.0</v>
      </c>
      <c r="D1957" s="3">
        <v>1.0</v>
      </c>
      <c r="E1957" s="3" t="s">
        <v>1960</v>
      </c>
      <c r="F1957" s="3" t="str">
        <f>IFERROR(__xludf.DUMMYFUNCTION("GOOGLETRANSLATE(E1957,""nl"",""en"")"),"To their relationship swap a push in the right direction to give Caroline and Francis their home with a stranger. Their son goes to grandma, so everything is well organized. When they arrive in their return home is right that it is very impersonal, all pe"&amp;"rsonal belongings are gone. No pictures, books or frills. Caroline is, however, that what is, those things have a meaning for her. Caroline slowly realizes that this is not a standard home exchange. Whose house are Caroline and Francis really is and how m"&amp;"uch do those of Caroline? And more importantly, those now in their home and why is that the book takes place in two periods?; 2013, 2015 and the past, present. Caroline and Francis have their say, but there is also a third person who tells what is happeni"&amp;"ng and which is now the feelings and thoughts of Caroline are described in detail and well in their huis.Vooral, so there is often a depressing feeling. Precisely in those moments that the boring beginning to be there again done something that makes you g"&amp;"o up zitten.Het word thriller fits, but also not in this book. The family life of Francis and Caroline is so clearly described with the accompanying feelings, that sometimes you think are working on a novel. The pinholes, making you realize that it was no"&amp;"t put together as you thought, make you think to read a thriller. The end of the great plot twist makes for a brilliant finish making the right under the heading thriller valt.Een great debut of Rebecca Fleet.")</f>
        <v>To their relationship swap a push in the right direction to give Caroline and Francis their home with a stranger. Their son goes to grandma, so everything is well organized. When they arrive in their return home is right that it is very impersonal, all personal belongings are gone. No pictures, books or frills. Caroline is, however, that what is, those things have a meaning for her. Caroline slowly realizes that this is not a standard home exchange. Whose house are Caroline and Francis really is and how much do those of Caroline? And more importantly, those now in their home and why is that the book takes place in two periods?; 2013, 2015 and the past, present. Caroline and Francis have their say, but there is also a third person who tells what is happening and which is now the feelings and thoughts of Caroline are described in detail and well in their huis.Vooral, so there is often a depressing feeling. Precisely in those moments that the boring beginning to be there again done something that makes you go up zitten.Het word thriller fits, but also not in this book. The family life of Francis and Caroline is so clearly described with the accompanying feelings, that sometimes you think are working on a novel. The pinholes, making you realize that it was not put together as you thought, make you think to read a thriller. The end of the great plot twist makes for a brilliant finish making the right under the heading thriller valt.Een great debut of Rebecca Fleet.</v>
      </c>
    </row>
    <row r="1958" ht="15.75" customHeight="1">
      <c r="A1958" s="1">
        <v>1956.0</v>
      </c>
      <c r="B1958" s="3">
        <v>0.0</v>
      </c>
      <c r="C1958" s="3">
        <v>0.0</v>
      </c>
      <c r="D1958" s="3">
        <v>1.0</v>
      </c>
      <c r="E1958" s="3" t="s">
        <v>1961</v>
      </c>
      <c r="F1958" s="3" t="str">
        <f>IFERROR(__xludf.DUMMYFUNCTION("GOOGLETRANSLATE(E1958,""nl"",""en"")"),"This book, the first thing I read by Iris Johansen is generally a good book for lovers of American thrillers with a link to the past. The book is well written, with a downside that the characters are very stereotypical, and some characters are announced b"&amp;"ig then a quick silent death to die. What me also a little disappointing, but that is not uncommon -The Da Vinci Code in my mind houdend- that was some actions seem very unrealistic (a night of flying, etc.). The story is also nice it is easy to read, but"&amp;" to call her one of the best American writers ....")</f>
        <v>This book, the first thing I read by Iris Johansen is generally a good book for lovers of American thrillers with a link to the past. The book is well written, with a downside that the characters are very stereotypical, and some characters are announced big then a quick silent death to die. What me also a little disappointing, but that is not uncommon -The Da Vinci Code in my mind houdend- that was some actions seem very unrealistic (a night of flying, etc.). The story is also nice it is easy to read, but to call her one of the best American writers ....</v>
      </c>
    </row>
    <row r="1959" ht="15.75" customHeight="1">
      <c r="A1959" s="1">
        <v>1957.0</v>
      </c>
      <c r="B1959" s="3">
        <v>0.0</v>
      </c>
      <c r="C1959" s="3">
        <v>0.0</v>
      </c>
      <c r="D1959" s="3">
        <v>0.0</v>
      </c>
      <c r="E1959" s="3" t="s">
        <v>1962</v>
      </c>
      <c r="F1959" s="3" t="str">
        <f>IFERROR(__xludf.DUMMYFUNCTION("GOOGLETRANSLATE(E1959,""nl"",""en"")"),"Reasonably designed book with fun facts about Chinese culture, but the plot is based solely on action and the book choking of language and grammar mistakes and doing terribly affect the reading.")</f>
        <v>Reasonably designed book with fun facts about Chinese culture, but the plot is based solely on action and the book choking of language and grammar mistakes and doing terribly affect the reading.</v>
      </c>
    </row>
    <row r="1960" ht="15.75" customHeight="1">
      <c r="A1960" s="1">
        <v>1958.0</v>
      </c>
      <c r="B1960" s="3">
        <v>0.0</v>
      </c>
      <c r="C1960" s="3">
        <v>0.0</v>
      </c>
      <c r="D1960" s="3">
        <v>0.0</v>
      </c>
      <c r="E1960" s="3" t="s">
        <v>1963</v>
      </c>
      <c r="F1960" s="3" t="str">
        <f>IFERROR(__xludf.DUMMYFUNCTION("GOOGLETRANSLATE(E1960,""nl"",""en"")"),"After Ice Blue - The Institute is the book the second in a trilogy science fiction-like to do with the subject: the protagonist, Eva Lin is a clone created by its designer Brent Marcus special purpose. They - and other clones - should be sold to the highe"&amp;"st bidder to serve as fighting machines. They have been stripped of all human emotions and trained to kill. At least, that was the goal of Brent. Developing Eva Lin and her male counterpart, Adam, is abruptly interrupted whereby both Eva Lin and Adam do n"&amp;"ot meet the high expectations that Brent had them. Worse, not all human feelings are taken away from their DNA, so their reactions have become more unpredictable the consequences thereof, in Ice Blue - The Institute extensively described. In this book, th"&amp;"e fight against Eva Lin Marcus Brent seamlessly continue. They want to destroy the life work of Brent and get control over her own life. But they can count on the help of Adam? S expectations for this sequel were high following the adventures Eva Lin and "&amp;"Adam in the first part. Lineke Breukel had it demonstrated to tell a smooth and fascinating story. But it is fair to say that level in Ice Blue - The beast is not reached. In a sequel to an earlier book's development of the characters or a deepening of th"&amp;"e story is important to continue to live with. In this book, however, no question of that. While the reader is the one atrocity and quest in the other, but it's more of hetzelfde.Er happens a lot and in a murderous pace. The reader gets no rest time. The "&amp;"idea arises quickly that with less action and more development of some parts of the story, the book may have fewer pages but could have had more stress. In addition, just like in the first part, also in this book comprehensive, very detailed descriptions "&amp;"of what happens to the main characters, allows the reader to not more than consumers. There is no room for interpretation or tit bob; everything will come to you voorgeschoteld.Wat the book benefit is smooth and engaging writing style of the author. Even "&amp;"if you occasionally horror of the violent actions here and there tend to horror, Chapters threading itself naturally aaneen.IJsblauw - The beast can be read independently of the first part, Ice Blue - The Institute. But for a good understanding of the dif"&amp;"ferent characters and events, it does recommend that book to read first. The cliffhanger of The beast will make the fans curious about the third and final part of the trilogy Iceblue: Clone, which was published in October 2017. But the reader should not s"&amp;"top there.")</f>
        <v>After Ice Blue - The Institute is the book the second in a trilogy science fiction-like to do with the subject: the protagonist, Eva Lin is a clone created by its designer Brent Marcus special purpose. They - and other clones - should be sold to the highest bidder to serve as fighting machines. They have been stripped of all human emotions and trained to kill. At least, that was the goal of Brent. Developing Eva Lin and her male counterpart, Adam, is abruptly interrupted whereby both Eva Lin and Adam do not meet the high expectations that Brent had them. Worse, not all human feelings are taken away from their DNA, so their reactions have become more unpredictable the consequences thereof, in Ice Blue - The Institute extensively described. In this book, the fight against Eva Lin Marcus Brent seamlessly continue. They want to destroy the life work of Brent and get control over her own life. But they can count on the help of Adam? S expectations for this sequel were high following the adventures Eva Lin and Adam in the first part. Lineke Breukel had it demonstrated to tell a smooth and fascinating story. But it is fair to say that level in Ice Blue - The beast is not reached. In a sequel to an earlier book's development of the characters or a deepening of the story is important to continue to live with. In this book, however, no question of that. While the reader is the one atrocity and quest in the other, but it's more of hetzelfde.Er happens a lot and in a murderous pace. The reader gets no rest time. The idea arises quickly that with less action and more development of some parts of the story, the book may have fewer pages but could have had more stress. In addition, just like in the first part, also in this book comprehensive, very detailed descriptions of what happens to the main characters, allows the reader to not more than consumers. There is no room for interpretation or tit bob; everything will come to you voorgeschoteld.Wat the book benefit is smooth and engaging writing style of the author. Even if you occasionally horror of the violent actions here and there tend to horror, Chapters threading itself naturally aaneen.IJsblauw - The beast can be read independently of the first part, Ice Blue - The Institute. But for a good understanding of the different characters and events, it does recommend that book to read first. The cliffhanger of The beast will make the fans curious about the third and final part of the trilogy Iceblue: Clone, which was published in October 2017. But the reader should not stop there.</v>
      </c>
    </row>
    <row r="1961" ht="15.75" customHeight="1">
      <c r="A1961" s="1">
        <v>1959.0</v>
      </c>
      <c r="B1961" s="3">
        <v>1.0</v>
      </c>
      <c r="C1961" s="3">
        <v>1.0</v>
      </c>
      <c r="D1961" s="3">
        <v>1.0</v>
      </c>
      <c r="E1961" s="3" t="s">
        <v>1964</v>
      </c>
      <c r="F1961" s="3" t="str">
        <f>IFERROR(__xludf.DUMMYFUNCTION("GOOGLETRANSLATE(E1961,""nl"",""en"")"),"Sports Biographies often follow a set pattern. Start with an important moment, the long road that the athlete is from or has passed its youth toward the summit. Then, the highlights, the farewell and life after sport. Expedition Edith also follow this pat"&amp;"h and largely still is a completely different sport biography than all the others. Why? Because Edith Bosch along with journalist Jasper Boks finger on dares to lay the sore spot, and then as a judoka as befits even harder to dare drukken.Voor many athlet"&amp;"es is a biography a good time to look back, even for one time to tell exactly how it was, or maybe even to settle any outstanding bills. Edith Bosch is probably part of the process was that they themselves chose from 2010. That process was a search for th"&amp;"emselves and why they always felt so bad despite all the sporting succes.Na years of herself miserable the judoka was confronted with herself, with the help of a life coach. The aim was to find out at what times they have felt happy. If you look at the ho"&amp;"nors Bosch, you can fill those moments best. Dutch titles, European titles, one world, but that is still all else stabbing each other. As she tells how her Olympic silver paste Athens feels like the price for the first of the losers is still understandabl"&amp;"e. But she says that after the titles, the joy of the happy feeling failure remains, touch the reader wondering what the underlying reason for it is.Bosch looks back at her childhood, how judo offered her a safe protected environment and how they colonize"&amp;"d in an impenetrable armor of sport, sacrifice and hard on yourself and your surroundings. 'Bitch' Bosch was there a boulder, as they describe it themselves. They suggested high expectations which they had to satisfy themselves and then also its surroundi"&amp;"ngs, or they did that not unequivocally prove. Only to break down the armor and daring look at the person she was, she managed to enjoy herself and the things she does. She can close her sports career still feeling good and the last three major awards - s"&amp;"ilver at the 2011 World Championships, bronze at the London Games and the team gold at its last European Championship - celebrate with pride and pleasure. She also reflects on her participation in the contest program Expedition Robinson that she became kn"&amp;"own outside the world of sports fans. Expedition Edith is an uncompromising look in the mirror of a super successful judoka showing that was much of that success is a downside. As judoka Bosch was hard for themselves on the tatami and in the training, so "&amp;"mercilessly she afraid for herself in her back. She criticizes the former version of himself who felt that everyone had to take into account but the athlete Edith Bosch and his agenda that had to change her. She talks frankly honest about her own lack of "&amp;"understanding at the time that her parents had total with her, but confesses how she was so self-absorbed that she forgets her mother's birthday. Eventually, she confesses, she has come up with herself and her surroundings to terms and as this book is the"&amp;" result. A fair idea that nowhere has extra luster and probably why so bright.")</f>
        <v>Sports Biographies often follow a set pattern. Start with an important moment, the long road that the athlete is from or has passed its youth toward the summit. Then, the highlights, the farewell and life after sport. Expedition Edith also follow this path and largely still is a completely different sport biography than all the others. Why? Because Edith Bosch along with journalist Jasper Boks finger on dares to lay the sore spot, and then as a judoka as befits even harder to dare drukken.Voor many athletes is a biography a good time to look back, even for one time to tell exactly how it was, or maybe even to settle any outstanding bills. Edith Bosch is probably part of the process was that they themselves chose from 2010. That process was a search for themselves and why they always felt so bad despite all the sporting succes.Na years of herself miserable the judoka was confronted with herself, with the help of a life coach. The aim was to find out at what times they have felt happy. If you look at the honors Bosch, you can fill those moments best. Dutch titles, European titles, one world, but that is still all else stabbing each other. As she tells how her Olympic silver paste Athens feels like the price for the first of the losers is still understandable. But she says that after the titles, the joy of the happy feeling failure remains, touch the reader wondering what the underlying reason for it is.Bosch looks back at her childhood, how judo offered her a safe protected environment and how they colonized in an impenetrable armor of sport, sacrifice and hard on yourself and your surroundings. 'Bitch' Bosch was there a boulder, as they describe it themselves. They suggested high expectations which they had to satisfy themselves and then also its surroundings, or they did that not unequivocally prove. Only to break down the armor and daring look at the person she was, she managed to enjoy herself and the things she does. She can close her sports career still feeling good and the last three major awards - silver at the 2011 World Championships, bronze at the London Games and the team gold at its last European Championship - celebrate with pride and pleasure. She also reflects on her participation in the contest program Expedition Robinson that she became known outside the world of sports fans. Expedition Edith is an uncompromising look in the mirror of a super successful judoka showing that was much of that success is a downside. As judoka Bosch was hard for themselves on the tatami and in the training, so mercilessly she afraid for herself in her back. She criticizes the former version of himself who felt that everyone had to take into account but the athlete Edith Bosch and his agenda that had to change her. She talks frankly honest about her own lack of understanding at the time that her parents had total with her, but confesses how she was so self-absorbed that she forgets her mother's birthday. Eventually, she confesses, she has come up with herself and her surroundings to terms and as this book is the result. A fair idea that nowhere has extra luster and probably why so bright.</v>
      </c>
    </row>
    <row r="1962" ht="15.75" customHeight="1">
      <c r="A1962" s="1">
        <v>1960.0</v>
      </c>
      <c r="B1962" s="3">
        <v>0.0</v>
      </c>
      <c r="C1962" s="3">
        <v>0.0</v>
      </c>
      <c r="D1962" s="3">
        <v>0.0</v>
      </c>
      <c r="E1962" s="3" t="s">
        <v>1965</v>
      </c>
      <c r="F1962" s="3" t="str">
        <f>IFERROR(__xludf.DUMMYFUNCTION("GOOGLETRANSLATE(E1962,""nl"",""en"")"),"Peter Römer wrote a screenplay based on the characters of Janwillem van de Wetering. The Dutch viewer can assess whether it produces compelling television in the spring of 2004. Who had hoped to book the revised script by Ed van Eeden on fascinating readi"&amp;"ng, I teleurstellen.Wat I had expected? Well, the book I would have a night uncomplicated relaxation. Each would be a bonus character, unexpected plot twist or excited emotion. Sorry. None of that. Grijpstra and De Gier are first glands. Secretary Hetty a"&amp;" colorless weight. Commissioner, the fragile elderly man jumps into the ranks as a political friend calls him, following in all Grijpstra and the Vulture, also follows arriving detective Cardozo, but, according to the book are hard. Pfft.Nochtans have som"&amp;"e of these characters a background. That background is spread over three paragraafjes. Grijpstra lost his beloved wife when the children were small. Her sister took care of the young family over, and gratitude is Grijpstra but then married her. Marriage i"&amp;"s fut- and unloving, the children let their aunt bandied notice that she is merely the stepmother. The brave Grijpstra makes it as little as possible at home should the reader of this disclosure sympathy for distil Grijsptra, the pathetic? And the rhyme y"&amp;"ou are bullying towards fellow Cardozo with the care he shows for a mutt Okay, clear: the characters are implausible and flat cameos, G &amp; DG additionally misogynistic and anti-politics. But the story is at least exciting and well? Of course not. For examp"&amp;"le. The house of a politician is described: large, detached, surrounded by a wonderful garden with trees, there are up to three cars in the driveway. The householder opens the door as G &amp; DG ring. His attitude is first researching, then cynical, then -as "&amp;"Grijpstra mentions the fact that the neighbors can meeluisteren- suddenly startled. Whether this switch sentiments life really I want to leave in the middle. But eavesdropping neighbors, they stand there with megaphones at the door or what? Another exampl"&amp;"e. Colleagues Cardozo is effected by means of the computer (verachterlijk thing) two potential suspects. One of them would be a far-right fanatic engine. G &amp; DG did not make much sense to follow that trail -for applied by Cardozo, imagine - but to the com"&amp;"missioner. When they arrive at Ernie Helmet Meijer, reveals the man as a gentle community worker who has the best for his immigrant neighbors. G &amp; DG believe him blindly. The tattooed letters H A T E on his knuckles and the German helmet he wears are simp"&amp;"ly attributes proudly. Further no attention given to the book. Those stupid Cardozo toch.Denk not think I take pleasure in scooping this review to write. I got the book with an extremely friendly accompanying letter from The house of books. Moreover, ther"&amp;"e was a free introductory leaflet on the title Behind Grijpstra and De Gier screens. This leaflet is a very professional teaser. I hope that the television expectations that makes. The book that I read does not do that anyway.")</f>
        <v>Peter Römer wrote a screenplay based on the characters of Janwillem van de Wetering. The Dutch viewer can assess whether it produces compelling television in the spring of 2004. Who had hoped to book the revised script by Ed van Eeden on fascinating reading, I teleurstellen.Wat I had expected? Well, the book I would have a night uncomplicated relaxation. Each would be a bonus character, unexpected plot twist or excited emotion. Sorry. None of that. Grijpstra and De Gier are first glands. Secretary Hetty a colorless weight. Commissioner, the fragile elderly man jumps into the ranks as a political friend calls him, following in all Grijpstra and the Vulture, also follows arriving detective Cardozo, but, according to the book are hard. Pfft.Nochtans have some of these characters a background. That background is spread over three paragraafjes. Grijpstra lost his beloved wife when the children were small. Her sister took care of the young family over, and gratitude is Grijpstra but then married her. Marriage is fut- and unloving, the children let their aunt bandied notice that she is merely the stepmother. The brave Grijpstra makes it as little as possible at home should the reader of this disclosure sympathy for distil Grijsptra, the pathetic? And the rhyme you are bullying towards fellow Cardozo with the care he shows for a mutt Okay, clear: the characters are implausible and flat cameos, G &amp; DG additionally misogynistic and anti-politics. But the story is at least exciting and well? Of course not. For example. The house of a politician is described: large, detached, surrounded by a wonderful garden with trees, there are up to three cars in the driveway. The householder opens the door as G &amp; DG ring. His attitude is first researching, then cynical, then -as Grijpstra mentions the fact that the neighbors can meeluisteren- suddenly startled. Whether this switch sentiments life really I want to leave in the middle. But eavesdropping neighbors, they stand there with megaphones at the door or what? Another example. Colleagues Cardozo is effected by means of the computer (verachterlijk thing) two potential suspects. One of them would be a far-right fanatic engine. G &amp; DG did not make much sense to follow that trail -for applied by Cardozo, imagine - but to the commissioner. When they arrive at Ernie Helmet Meijer, reveals the man as a gentle community worker who has the best for his immigrant neighbors. G &amp; DG believe him blindly. The tattooed letters H A T E on his knuckles and the German helmet he wears are simply attributes proudly. Further no attention given to the book. Those stupid Cardozo toch.Denk not think I take pleasure in scooping this review to write. I got the book with an extremely friendly accompanying letter from The house of books. Moreover, there was a free introductory leaflet on the title Behind Grijpstra and De Gier screens. This leaflet is a very professional teaser. I hope that the television expectations that makes. The book that I read does not do that anyway.</v>
      </c>
    </row>
    <row r="1963" ht="15.75" customHeight="1">
      <c r="A1963" s="1">
        <v>1961.0</v>
      </c>
      <c r="B1963" s="3">
        <v>0.0</v>
      </c>
      <c r="C1963" s="3">
        <v>1.0</v>
      </c>
      <c r="D1963" s="3">
        <v>1.0</v>
      </c>
      <c r="E1963" s="3" t="s">
        <v>1966</v>
      </c>
      <c r="F1963" s="3" t="str">
        <f>IFERROR(__xludf.DUMMYFUNCTION("GOOGLETRANSLATE(E1963,""nl"",""en"")"),"Prometheus2014, 382 pp. *** Come here that I kiss is the touching story of Mona and perhaps at the same time a breakdown of the lives of many people. We follow the main character during three different stages of life: as a brave child of ten, if damaged y"&amp;"oung adult of twenty-four and as thirty-five year old woman who lives with her from the injury the right conclusions trekt.Haar mother dies in a car accident when Mona still very small is. She remembers the days after this tragedy, but they feel no sorrow"&amp;" for her mother. Her father remarried relatively quickly with Marie. She is - in contrast to Mona's real mother - indeed love for Mona and her brother Alexander. Soon, however, that marriage does not really work. Anne-Sophie, the baby that Mary and Mona g"&amp;"et's father, shows a half-hearted attempt to save their relationship yet. As a child, Mona detects sharp that her father and Marie are not a good match. Her new mommy is not ever get tired because the children are so difficult (as Mona thinks) but because"&amp;" her husband makes her broken (as Marie thinks) is a thinking step too far for the little Mona ... Griet Op de Beeck delivers achievement to look at the head of a ten-year and to the children's logic through a monologue credible unleash the reader. Gorgeo"&amp;"us, but also a pill full of sadness, encased in a capsule humor to it by slikken.In part two we follow Mona seeking her path in life and in love, anyway damaged by her childhood. She is now working as a dramaturge and in love with Louis, one of the countr"&amp;"y's better writers. Still, not everything will happen as in the film. They do not see each other as often as Mona would want and apparently Louis Mona is not real in the first place. With her parents' marriage as the only reference point move by the brave"&amp;" Mona, as she's just from her childhood ... ""You deserve better, sister,"" Alexander will be the end of the book zeggen.In the third and final part regains On Beeck the atmosphere of a part, but now everything is experienced and expressed by the adult Mo"&amp;"na. Her father is recognized as a terminal patient in hospital and that Mona brings new insights. They will realize how much it all those years lived side by side: she, her brother, Anne-Sophie, her father, Marie ... In their fragile lives full of cracks,"&amp;" they found no trust for in-depth conversations and they remained strangers. Then show her father on his deathbed a secret with her to share, or rather he wants to keep something secret for Marie. He needs Mona must remove a folder from a drawer at home. "&amp;"These Johanna love letters he met after his marriage with Marie; witnessing a brief but passionate affair with a woman who him in contrast to his first two echtgenotes- indeed luckily Mona can do maken.Dit given sharper realize that she and her family hav"&amp;"e not grasped the art of life, she and her father each have much to tell, but it may be too late. That Op de Beeck Marie in this nasty piece as a variant carries on Hyacinth Boucquez scene, the banality of their wedding needs, but especially the lack of d"&amp;"epth at Marie onderstrepen.Of it's really all too late? Might be for Mona's relationship with Marie and Anne-Sophie who fails the break with Marie gluing. The 'complicity' in her father brings her secret be closer to him, she let it abundantly. But after "&amp;"the death of her father Mona now know for sure: they do not want the kind of life as Marie and her father and takes a drastic decision with respect to Louis ... Come here that I has some parallels kiss the previous book I read: We will not beat to death ("&amp;"Nina Polak, publisher Prometheus). Op de Beeck's also a book about past each shearing relationships, inability to find each other fully, the amateurish way of living together. In coming here I kiss you play the brother-zusrelatie a major role and end grow"&amp;"ing Mona and Alexander, and as Anna in Schard We will not beat to death, together. Both books cry out how sloppy we often hop about our family relationships. But both stories end up on that front with a sparkling hoop.Griet Op de Beeck writes very fluentl"&amp;"y and knows situations and feelings in summary to capture images. It seems not easy for the general feeling of sadness - that if a gravy on Mona's life is - long to hold the entire book, but Op de Beeck manages without a emoboek to. Come here that I kiss "&amp;"is the gripping story of many: the child who is strongly in a broken home, and later, as an adult, a lifetime with these injuries proceed. But Mona's get to work and gives her life gets a new wending.De book title in the very last chapter significance. Lo"&amp;"uis, Mona's on reflection physically and psychologically absent partner, lacks almost all the important moments in her life. With nicknames and sweet talk her, he always knows how to win. But after the death of her father works this trick no longer ... """&amp;"Come here, I kiss you,"" said Louis when they have once again words. But it is no longer Mona must come to Louis; It is he who must move. And with a kiss he'll be long gone with her. Presence, proximity, really talk ... that's the thing that Mona relation"&amp;"ship expected. If she has learned something from the life of her father, is that her life may be a copy of that of her parents. By literally walking away from Louis, Mona puts the first steps in her new, truer life.The is Op de Beeck's merit to open up th"&amp;"is book the term 'corrupted youth. As a matter of fact we too often associate this with domestic violence or incest ... With Mona played ""only"" the death of her mother - but mainly the lack of maternal love - and later broken family. This is already eno"&amp;"ugh to keep neglect to harm children. Whoever holds a broken soul to his childhood - and unfortunately there are many - will come in here that I can not just kiss recognition and comfort, but also the challenge and perhaps even the courage to break the ci"&amp;"rcle.")</f>
        <v>Prometheus2014, 382 pp. *** Come here that I kiss is the touching story of Mona and perhaps at the same time a breakdown of the lives of many people. We follow the main character during three different stages of life: as a brave child of ten, if damaged young adult of twenty-four and as thirty-five year old woman who lives with her from the injury the right conclusions trekt.Haar mother dies in a car accident when Mona still very small is. She remembers the days after this tragedy, but they feel no sorrow for her mother. Her father remarried relatively quickly with Marie. She is - in contrast to Mona's real mother - indeed love for Mona and her brother Alexander. Soon, however, that marriage does not really work. Anne-Sophie, the baby that Mary and Mona get's father, shows a half-hearted attempt to save their relationship yet. As a child, Mona detects sharp that her father and Marie are not a good match. Her new mommy is not ever get tired because the children are so difficult (as Mona thinks) but because her husband makes her broken (as Marie thinks) is a thinking step too far for the little Mona ... Griet Op de Beeck delivers achievement to look at the head of a ten-year and to the children's logic through a monologue credible unleash the reader. Gorgeous, but also a pill full of sadness, encased in a capsule humor to it by slikken.In part two we follow Mona seeking her path in life and in love, anyway damaged by her childhood. She is now working as a dramaturge and in love with Louis, one of the country's better writers. Still, not everything will happen as in the film. They do not see each other as often as Mona would want and apparently Louis Mona is not real in the first place. With her parents' marriage as the only reference point move by the brave Mona, as she's just from her childhood ... "You deserve better, sister," Alexander will be the end of the book zeggen.In the third and final part regains On Beeck the atmosphere of a part, but now everything is experienced and expressed by the adult Mona. Her father is recognized as a terminal patient in hospital and that Mona brings new insights. They will realize how much it all those years lived side by side: she, her brother, Anne-Sophie, her father, Marie ... In their fragile lives full of cracks, they found no trust for in-depth conversations and they remained strangers. Then show her father on his deathbed a secret with her to share, or rather he wants to keep something secret for Marie. He needs Mona must remove a folder from a drawer at home. These Johanna love letters he met after his marriage with Marie; witnessing a brief but passionate affair with a woman who him in contrast to his first two echtgenotes- indeed luckily Mona can do maken.Dit given sharper realize that she and her family have not grasped the art of life, she and her father each have much to tell, but it may be too late. That Op de Beeck Marie in this nasty piece as a variant carries on Hyacinth Boucquez scene, the banality of their wedding needs, but especially the lack of depth at Marie onderstrepen.Of it's really all too late? Might be for Mona's relationship with Marie and Anne-Sophie who fails the break with Marie gluing. The 'complicity' in her father brings her secret be closer to him, she let it abundantly. But after the death of her father Mona now know for sure: they do not want the kind of life as Marie and her father and takes a drastic decision with respect to Louis ... Come here that I has some parallels kiss the previous book I read: We will not beat to death (Nina Polak, publisher Prometheus). Op de Beeck's also a book about past each shearing relationships, inability to find each other fully, the amateurish way of living together. In coming here I kiss you play the brother-zusrelatie a major role and end growing Mona and Alexander, and as Anna in Schard We will not beat to death, together. Both books cry out how sloppy we often hop about our family relationships. But both stories end up on that front with a sparkling hoop.Griet Op de Beeck writes very fluently and knows situations and feelings in summary to capture images. It seems not easy for the general feeling of sadness - that if a gravy on Mona's life is - long to hold the entire book, but Op de Beeck manages without a emoboek to. Come here that I kiss is the gripping story of many: the child who is strongly in a broken home, and later, as an adult, a lifetime with these injuries proceed. But Mona's get to work and gives her life gets a new wending.De book title in the very last chapter significance. Louis, Mona's on reflection physically and psychologically absent partner, lacks almost all the important moments in her life. With nicknames and sweet talk her, he always knows how to win. But after the death of her father works this trick no longer ... "Come here, I kiss you," said Louis when they have once again words. But it is no longer Mona must come to Louis; It is he who must move. And with a kiss he'll be long gone with her. Presence, proximity, really talk ... that's the thing that Mona relationship expected. If she has learned something from the life of her father, is that her life may be a copy of that of her parents. By literally walking away from Louis, Mona puts the first steps in her new, truer life.The is Op de Beeck's merit to open up this book the term 'corrupted youth. As a matter of fact we too often associate this with domestic violence or incest ... With Mona played "only" the death of her mother - but mainly the lack of maternal love - and later broken family. This is already enough to keep neglect to harm children. Whoever holds a broken soul to his childhood - and unfortunately there are many - will come in here that I can not just kiss recognition and comfort, but also the challenge and perhaps even the courage to break the circle.</v>
      </c>
    </row>
    <row r="1964" ht="15.75" customHeight="1">
      <c r="A1964" s="1">
        <v>1962.0</v>
      </c>
      <c r="B1964" s="3">
        <v>1.0</v>
      </c>
      <c r="C1964" s="3">
        <v>0.0</v>
      </c>
      <c r="D1964" s="3">
        <v>1.0</v>
      </c>
      <c r="E1964" s="3" t="s">
        <v>1967</v>
      </c>
      <c r="F1964" s="3" t="str">
        <f>IFERROR(__xludf.DUMMYFUNCTION("GOOGLETRANSLATE(E1964,""nl"",""en"")"),"In late September we were guests (from Mustreads or Not) in the event of Boek10 Godijn Publishing Theater in 'The Park' Horn. Afterwards we got our review copies, and for me there was 'Doodgewoon' Carla Scheepstra at. It is a Young Adult fantasy story, an"&amp;"d both the cover and the back blurb talked like me in advance aan.De division of the book into 49 chapters, provides clarity and a smooth passage of the whole story. The writing style reads very easily, for my taste a little too simplistic. Here and there"&amp;" I found incorrect sentence structure or wording completely or even slightly disturbing. In addition, it felt like a repeat of events occurred in proportion as the story progressed. Yet good and original core of the story is invented, making it an attract"&amp;"ive story for the intended target. The main characters have many recognizable character traits and life experience. This being can empathize with them as a reader. Personally, I just think the book could use more editorial content and the story itself can"&amp;" be extended so that the predictability and repetition of events is reduced.")</f>
        <v>In late September we were guests (from Mustreads or Not) in the event of Boek10 Godijn Publishing Theater in 'The Park' Horn. Afterwards we got our review copies, and for me there was 'Doodgewoon' Carla Scheepstra at. It is a Young Adult fantasy story, and both the cover and the back blurb talked like me in advance aan.De division of the book into 49 chapters, provides clarity and a smooth passage of the whole story. The writing style reads very easily, for my taste a little too simplistic. Here and there I found incorrect sentence structure or wording completely or even slightly disturbing. In addition, it felt like a repeat of events occurred in proportion as the story progressed. Yet good and original core of the story is invented, making it an attractive story for the intended target. The main characters have many recognizable character traits and life experience. This being can empathize with them as a reader. Personally, I just think the book could use more editorial content and the story itself can be extended so that the predictability and repetition of events is reduced.</v>
      </c>
    </row>
    <row r="1965" ht="15.75" customHeight="1">
      <c r="A1965" s="1">
        <v>1963.0</v>
      </c>
      <c r="B1965" s="3">
        <v>0.0</v>
      </c>
      <c r="C1965" s="3">
        <v>0.0</v>
      </c>
      <c r="D1965" s="3">
        <v>0.0</v>
      </c>
      <c r="E1965" s="3" t="s">
        <v>1968</v>
      </c>
      <c r="F1965" s="3" t="str">
        <f>IFERROR(__xludf.DUMMYFUNCTION("GOOGLETRANSLATE(E1965,""nl"",""en"")"),"After the terrible events at Red Queen Mare and Cal do anything to stay out of the clutches of Queen Elara and Maven to. Hiding is tentatively survive their only chances, but both know that a new confrontation is inevitable and that they are provisionally"&amp;" heavily outnumbered. Their last hope lies with the nieuwbloedigen, people with red blood like Mare possess silver gifts. Just as these unique individuals join forces, there is an opportunity to provide reply to the reign of terror of Maven. The gathering"&amp;" of forces is a major challenge, not only because they scattered housing, but also because Mare struggles with herself and her role in the uprising. Especially if they are required to act mercilessly and they will seem so reluctant to her enemies. The fir"&amp;"st chapters of Glass Sword, the second part of the series of dystopian Victoria Aveyard, bursting with action and unrelenting hard. Through casual language Aveyard brings the action cinematic way straight to the reader, and there is no doubt that the rela"&amp;"tively young author has the necessary capabilities to bring the reader on the edge of his chair and keep him there. This compelling opening creates high expectations for all that follows, but there is especially disappointment waiting. The search for the "&amp;"nieuwbloedigen is the common thread in the story, but what a thrilling quest supposed to be running out soon on a boring trip. Aveyard has plenty of ideas and her dedication is evident, but that is part of the problem. The whole feel too rational, almost "&amp;"mechanically, so that most developments leave the reader cold. If there is already an action or stress, it often is too easy. Thus, a high-security fortress feels more like entering a relaxed Sunday outing. Another problem is that Aveyard unexpected jumps"&amp;" makes over time, so the reader gets a chance to get used to new situations or to build a bond with the characters. The numerous new supporting characters have to make do with a few descriptive phrases so that they are nothing more than a name and a speci"&amp;"fic strength that is only brought to life to later very good stead for the story. The main character is perhaps the biggest problem. It's very hard to be very egocentric set Mare to live. They did not miss any opportunity to emphasize its own sublimity ( "&amp;"""I am the lightning girl"") and looking down at her friends, who are merely working instruments to achieve its goal. This coldness attracts the love triangle in the ridiculous because both gamecocks have no credible reason to cherish feelings for Mare. T"&amp;"he last hundred pages are like the first chapters packed with action and again let her write Aveyard magic works. Yet sufficient sizzling order not to forget the disappointing middle part. Sword of glass feels like a forced screenplay: visually strong, bu"&amp;"t not enough spontaneity to bring to an entertaining story.")</f>
        <v>After the terrible events at Red Queen Mare and Cal do anything to stay out of the clutches of Queen Elara and Maven to. Hiding is tentatively survive their only chances, but both know that a new confrontation is inevitable and that they are provisionally heavily outnumbered. Their last hope lies with the nieuwbloedigen, people with red blood like Mare possess silver gifts. Just as these unique individuals join forces, there is an opportunity to provide reply to the reign of terror of Maven. The gathering of forces is a major challenge, not only because they scattered housing, but also because Mare struggles with herself and her role in the uprising. Especially if they are required to act mercilessly and they will seem so reluctant to her enemies. The first chapters of Glass Sword, the second part of the series of dystopian Victoria Aveyard, bursting with action and unrelenting hard. Through casual language Aveyard brings the action cinematic way straight to the reader, and there is no doubt that the relatively young author has the necessary capabilities to bring the reader on the edge of his chair and keep him there. This compelling opening creates high expectations for all that follows, but there is especially disappointment waiting. The search for the nieuwbloedigen is the common thread in the story, but what a thrilling quest supposed to be running out soon on a boring trip. Aveyard has plenty of ideas and her dedication is evident, but that is part of the problem. The whole feel too rational, almost mechanically, so that most developments leave the reader cold. If there is already an action or stress, it often is too easy. Thus, a high-security fortress feels more like entering a relaxed Sunday outing. Another problem is that Aveyard unexpected jumps makes over time, so the reader gets a chance to get used to new situations or to build a bond with the characters. The numerous new supporting characters have to make do with a few descriptive phrases so that they are nothing more than a name and a specific strength that is only brought to life to later very good stead for the story. The main character is perhaps the biggest problem. It's very hard to be very egocentric set Mare to live. They did not miss any opportunity to emphasize its own sublimity ( "I am the lightning girl") and looking down at her friends, who are merely working instruments to achieve its goal. This coldness attracts the love triangle in the ridiculous because both gamecocks have no credible reason to cherish feelings for Mare. The last hundred pages are like the first chapters packed with action and again let her write Aveyard magic works. Yet sufficient sizzling order not to forget the disappointing middle part. Sword of glass feels like a forced screenplay: visually strong, but not enough spontaneity to bring to an entertaining story.</v>
      </c>
    </row>
    <row r="1966" ht="15.75" customHeight="1">
      <c r="A1966" s="1">
        <v>1964.0</v>
      </c>
      <c r="B1966" s="3">
        <v>1.0</v>
      </c>
      <c r="C1966" s="3">
        <v>1.0</v>
      </c>
      <c r="D1966" s="3">
        <v>1.0</v>
      </c>
      <c r="E1966" s="3" t="s">
        <v>1969</v>
      </c>
      <c r="F1966" s="3" t="str">
        <f>IFERROR(__xludf.DUMMYFUNCTION("GOOGLETRANSLATE(E1966,""nl"",""en"")"),"It is not a book that you expected to be written by a woman. It is raw, rough, ruthless. You would expect more from a male novice writer. That said, what a story! It's not a story where you left with feeling good. Far from it. It oozes a desolation and la"&amp;"ck of future. The protagonist Rusty-James is a difficult life wachten.Rusty-James, which the author himself, the protagonist. And you also experience the story from his perspective, but he is not the protagonist for me. That is his older brother, the Moto"&amp;"rcycle Boy. Motorcycle Boy symbolizes a lot of things where young people then and now fight. For the battle is called puberty. Whether it be in 1968 or 2018. The theme is universeel.Rusty James should have it his intelligence, so wins and he defends his p"&amp;"lace in the group with his fists. Because he can not do otherwise. He has nothing to do with books. He has to know nothing. His fists do the job well, and that he finds enough. But is it really? That the book is 50 years old, you do not mark while reading"&amp;". It is what I am told is a timeless klassieker.Zoals The Outsiders is one of my favorite movies of yesteryear. This book evokes the same atmosphere and the same feeling.")</f>
        <v>It is not a book that you expected to be written by a woman. It is raw, rough, ruthless. You would expect more from a male novice writer. That said, what a story! It's not a story where you left with feeling good. Far from it. It oozes a desolation and lack of future. The protagonist Rusty-James is a difficult life wachten.Rusty-James, which the author himself, the protagonist. And you also experience the story from his perspective, but he is not the protagonist for me. That is his older brother, the Motorcycle Boy. Motorcycle Boy symbolizes a lot of things where young people then and now fight. For the battle is called puberty. Whether it be in 1968 or 2018. The theme is universeel.Rusty James should have it his intelligence, so wins and he defends his place in the group with his fists. Because he can not do otherwise. He has nothing to do with books. He has to know nothing. His fists do the job well, and that he finds enough. But is it really? That the book is 50 years old, you do not mark while reading. It is what I am told is a timeless klassieker.Zoals The Outsiders is one of my favorite movies of yesteryear. This book evokes the same atmosphere and the same feeling.</v>
      </c>
    </row>
    <row r="1967" ht="15.75" customHeight="1">
      <c r="A1967" s="1">
        <v>1965.0</v>
      </c>
      <c r="B1967" s="3">
        <v>1.0</v>
      </c>
      <c r="C1967" s="3">
        <v>1.0</v>
      </c>
      <c r="D1967" s="3">
        <v>1.0</v>
      </c>
      <c r="E1967" s="3" t="s">
        <v>1970</v>
      </c>
      <c r="F1967" s="3" t="str">
        <f>IFERROR(__xludf.DUMMYFUNCTION("GOOGLETRANSLATE(E1967,""nl"",""en"")"),"Act of contrition is far from a typical thriller, but what is a good book! Intrigue in the Vatican, conservative circles within the church who have a pope coined wants to clean the ship, which provides power! The further into the book you get, the better "&amp;"it gets. Chris Houtman has proven with this debut thriller that he has a few things to offer. Well written, good plot, exciting, read the trade!")</f>
        <v>Act of contrition is far from a typical thriller, but what is a good book! Intrigue in the Vatican, conservative circles within the church who have a pope coined wants to clean the ship, which provides power! The further into the book you get, the better it gets. Chris Houtman has proven with this debut thriller that he has a few things to offer. Well written, good plot, exciting, read the trade!</v>
      </c>
    </row>
    <row r="1968" ht="15.75" customHeight="1">
      <c r="A1968" s="1">
        <v>1966.0</v>
      </c>
      <c r="B1968" s="3">
        <v>1.0</v>
      </c>
      <c r="C1968" s="3">
        <v>1.0</v>
      </c>
      <c r="D1968" s="3">
        <v>1.0</v>
      </c>
      <c r="E1968" s="3" t="s">
        <v>1971</v>
      </c>
      <c r="F1968" s="3" t="str">
        <f>IFERROR(__xludf.DUMMYFUNCTION("GOOGLETRANSLATE(E1968,""nl"",""en"")"),"The woman in the mirror has a black cover, where a feather and three nails are shown. A beautiful cover, I think, for a thriller. At the end of the book, the meaning of this cover and the title duidelijk.De woman in the mirror is a thriller that takes pla"&amp;"ce in and around Utrecht and mainly deals with two main characters, namely, Tess Westerhout and Elisabeth. Tess Westerhout is an ambitious sergeant with the police. Together with colleague Vincent she put the matter on the extortion of dairy Latte. Tess d"&amp;"espite her busy job a good relationship with her husband Marc. Together they son Kevin 15 years, bringing her twice embarrassed with his adolescent-like 'and indifferent optreden.Elisabeth married Jaap. Mathijs son is eighteen and he leads his own unhappy"&amp;" life. Elisabeth becomes increasingly dissatisfied with her marriage and she feels that the whole world against her is.Verder play the following people involved in the book: 1) Tess's mother, Anna, who feels her grandson Kevin flawlessly and regularly as "&amp;"a sounding board fungeert.2) Priest Antoine van Gerven, whose confessor serves multiple personen.3) Director Boone dairy Latté that the business interest is more important than the volksgezondheid.4) Inspector Lammers Tess regularly to account roept.5) Ca"&amp;"rlie ""Rat"" Zwols who is serving a sentence for an earlier extortion case and uncannily on Tess's family life appears to weten.Mijn reading experience: This thriller reminded me of the book Loes Hollander.De the writing style of Kim Moelands I think very"&amp;" nice. She has an exciting, but also humorous writing style. In the book, different story lines. Getting used to at first, but after reading the book like a train. The characters are very recognizable and worked well. You the reader a good idea at the per"&amp;"sonages.Zo the irritation and outbursts of Elisabeth 'felt'. Also protagonist Tess her gum addiction and impatient character is very realistic neergezet.Tot the end remains to the reader in suspense about the subject and about the offender. The tension is"&amp;" built up gradually and at the end of the story, the different lines into one ontknoping.Hoewel, not everything is clear in the book. As a secret with him Tess Westerhoutstraat already carries 15 years. What is this secret will probably become clear in th"&amp;"e next section. I am very curious! What do Carlie Zwols all of Tess and what role he plays? This will also be evident in the next part! I ""The woman in the mirror"" read with great pleasure. I thought it was an exciting and realistic thriller, in which t"&amp;"he humor is not missing! Recommended. I look forward to the next part!")</f>
        <v>The woman in the mirror has a black cover, where a feather and three nails are shown. A beautiful cover, I think, for a thriller. At the end of the book, the meaning of this cover and the title duidelijk.De woman in the mirror is a thriller that takes place in and around Utrecht and mainly deals with two main characters, namely, Tess Westerhout and Elisabeth. Tess Westerhout is an ambitious sergeant with the police. Together with colleague Vincent she put the matter on the extortion of dairy Latte. Tess despite her busy job a good relationship with her husband Marc. Together they son Kevin 15 years, bringing her twice embarrassed with his adolescent-like 'and indifferent optreden.Elisabeth married Jaap. Mathijs son is eighteen and he leads his own unhappy life. Elisabeth becomes increasingly dissatisfied with her marriage and she feels that the whole world against her is.Verder play the following people involved in the book: 1) Tess's mother, Anna, who feels her grandson Kevin flawlessly and regularly as a sounding board fungeert.2) Priest Antoine van Gerven, whose confessor serves multiple personen.3) Director Boone dairy Latté that the business interest is more important than the volksgezondheid.4) Inspector Lammers Tess regularly to account roept.5) Carlie "Rat" Zwols who is serving a sentence for an earlier extortion case and uncannily on Tess's family life appears to weten.Mijn reading experience: This thriller reminded me of the book Loes Hollander.De the writing style of Kim Moelands I think very nice. She has an exciting, but also humorous writing style. In the book, different story lines. Getting used to at first, but after reading the book like a train. The characters are very recognizable and worked well. You the reader a good idea at the personages.Zo the irritation and outbursts of Elisabeth 'felt'. Also protagonist Tess her gum addiction and impatient character is very realistic neergezet.Tot the end remains to the reader in suspense about the subject and about the offender. The tension is built up gradually and at the end of the story, the different lines into one ontknoping.Hoewel, not everything is clear in the book. As a secret with him Tess Westerhoutstraat already carries 15 years. What is this secret will probably become clear in the next section. I am very curious! What do Carlie Zwols all of Tess and what role he plays? This will also be evident in the next part! I "The woman in the mirror" read with great pleasure. I thought it was an exciting and realistic thriller, in which the humor is not missing! Recommended. I look forward to the next part!</v>
      </c>
    </row>
    <row r="1969" ht="15.75" customHeight="1">
      <c r="A1969" s="1">
        <v>1967.0</v>
      </c>
      <c r="B1969" s="3">
        <v>1.0</v>
      </c>
      <c r="C1969" s="3">
        <v>1.0</v>
      </c>
      <c r="D1969" s="3">
        <v>1.0</v>
      </c>
      <c r="E1969" s="3" t="s">
        <v>1972</v>
      </c>
      <c r="F1969" s="3" t="str">
        <f>IFERROR(__xludf.DUMMYFUNCTION("GOOGLETRANSLATE(E1969,""nl"",""en"")"),"My full review is again available at: https: //www.linda-linea-recta.nl/kies-voor-mij/In Choose Me Play Stephanie and Nick starring. Both figures are in parts over the previous, wherein Stephanie was put down as the narrow man-eater. That impression I was"&amp;" not in this story. Earlier, a young independent woman who knows exactly what she wil.Waarom it struck me so they think it's okay to have a one night stand for? I have no idea, because honestly I think she is quite right + VCR for the men's okay, why not "&amp;"for women? She's fine for her rights, sometimes snoeihard.Stephanie, he said in his low voice. What are you doing here? For that one night you have not been here, he said. So I thought we meet it begrepen.Kennelijk not dus.Eén night. Once. You have no rea"&amp;"son to come here, just niet.Oké, as I understand it, I said with amazing calm voice: You thought I would not come to the bar because we have done something in life to fathom? whether we are on the same wavelength: Do you think I'm here purely for you Well"&amp;" why would you come here otherwise? Someone like you fit better in bars and clubs in the stad.Iemand like me? You're unbelievable. As far as I know this bar is not your playground. You can say what other people -Other women can and can not do, but that wi"&amp;"ll not, will never ever never regretted werken.Ik me of the things I've done. Until nu.ConclusieIk Stephanie and Nick find a splashing great torque from the tension. That, combined with some nice drama and Nick's dark past, forge together a great boek.Net"&amp;" as in the previous sections (Wait for me, For me, Stay with me, Val for me) the previous flocks pass. The wait is on a book about all, wow that would be something!")</f>
        <v>My full review is again available at: https: //www.linda-linea-recta.nl/kies-voor-mij/In Choose Me Play Stephanie and Nick starring. Both figures are in parts over the previous, wherein Stephanie was put down as the narrow man-eater. That impression I was not in this story. Earlier, a young independent woman who knows exactly what she wil.Waarom it struck me so they think it's okay to have a one night stand for? I have no idea, because honestly I think she is quite right + VCR for the men's okay, why not for women? She's fine for her rights, sometimes snoeihard.Stephanie, he said in his low voice. What are you doing here? For that one night you have not been here, he said. So I thought we meet it begrepen.Kennelijk not dus.Eén night. Once. You have no reason to come here, just niet.Oké, as I understand it, I said with amazing calm voice: You thought I would not come to the bar because we have done something in life to fathom? whether we are on the same wavelength: Do you think I'm here purely for you Well why would you come here otherwise? Someone like you fit better in bars and clubs in the stad.Iemand like me? You're unbelievable. As far as I know this bar is not your playground. You can say what other people -Other women can and can not do, but that will not, will never ever never regretted werken.Ik me of the things I've done. Until nu.ConclusieIk Stephanie and Nick find a splashing great torque from the tension. That, combined with some nice drama and Nick's dark past, forge together a great boek.Net as in the previous sections (Wait for me, For me, Stay with me, Val for me) the previous flocks pass. The wait is on a book about all, wow that would be something!</v>
      </c>
    </row>
    <row r="1970" ht="15.75" customHeight="1">
      <c r="A1970" s="1">
        <v>1968.0</v>
      </c>
      <c r="B1970" s="3">
        <v>1.0</v>
      </c>
      <c r="C1970" s="3">
        <v>1.0</v>
      </c>
      <c r="D1970" s="3">
        <v>1.0</v>
      </c>
      <c r="E1970" s="3" t="s">
        <v>1973</v>
      </c>
      <c r="F1970" s="3" t="str">
        <f>IFERROR(__xludf.DUMMYFUNCTION("GOOGLETRANSLATE(E1970,""nl"",""en"")"),"This was my first book Sebastian Fitzek. The story read very quickly and sometimes in thrillers can be predict which way it .. Passenger 23 also had surprising twists that I had not seen it coming anyway.")</f>
        <v>This was my first book Sebastian Fitzek. The story read very quickly and sometimes in thrillers can be predict which way it .. Passenger 23 also had surprising twists that I had not seen it coming anyway.</v>
      </c>
    </row>
    <row r="1971" ht="15.75" customHeight="1">
      <c r="A1971" s="1">
        <v>1969.0</v>
      </c>
      <c r="B1971" s="3">
        <v>0.0</v>
      </c>
      <c r="C1971" s="3">
        <v>1.0</v>
      </c>
      <c r="D1971" s="3">
        <v>1.0</v>
      </c>
      <c r="E1971" s="3" t="s">
        <v>1974</v>
      </c>
      <c r="F1971" s="3" t="str">
        <f>IFERROR(__xludf.DUMMYFUNCTION("GOOGLETRANSLATE(E1971,""nl"",""en"")"),"As the title of the book with the story to make is not clear to me. The story in itself is good. It is not terribly exciting, but it grabs you so you want to read. A few years back I read Winter night and I felt totally niks.In Undercurrent is the main ch"&amp;"aracter detective Elingborg because Erlunder is on holiday. In a house, a young man is found with a throat cut, and its body filled with rohypnol (rape drug). Everything indicates that the murdered man was a rapist. But who and especially why the man was "&amp;"murdered? This is by Elingborg and her team very skillfully chosen. You will be several times on the wrong track, but eventually you find out what happened that night.")</f>
        <v>As the title of the book with the story to make is not clear to me. The story in itself is good. It is not terribly exciting, but it grabs you so you want to read. A few years back I read Winter night and I felt totally niks.In Undercurrent is the main character detective Elingborg because Erlunder is on holiday. In a house, a young man is found with a throat cut, and its body filled with rohypnol (rape drug). Everything indicates that the murdered man was a rapist. But who and especially why the man was murdered? This is by Elingborg and her team very skillfully chosen. You will be several times on the wrong track, but eventually you find out what happened that night.</v>
      </c>
    </row>
    <row r="1972" ht="15.75" customHeight="1">
      <c r="A1972" s="1">
        <v>1970.0</v>
      </c>
      <c r="B1972" s="3">
        <v>1.0</v>
      </c>
      <c r="C1972" s="3">
        <v>1.0</v>
      </c>
      <c r="D1972" s="3">
        <v>1.0</v>
      </c>
      <c r="E1972" s="3" t="s">
        <v>1975</v>
      </c>
      <c r="F1972" s="3" t="str">
        <f>IFERROR(__xludf.DUMMYFUNCTION("GOOGLETRANSLATE(E1972,""nl"",""en"")"),"A great thriller that I could lay off with difficulty. Short chapters alternately told from the perspective of, Alex, Amy, Jacob and Sue. Where past and present alternate. I found it very credible written and the characters worked well, and I enjoyed the "&amp;"story. I only had to start some trouble with complicated Alex. I thought I saw coming but was still completely surprised the culprit.")</f>
        <v>A great thriller that I could lay off with difficulty. Short chapters alternately told from the perspective of, Alex, Amy, Jacob and Sue. Where past and present alternate. I found it very credible written and the characters worked well, and I enjoyed the story. I only had to start some trouble with complicated Alex. I thought I saw coming but was still completely surprised the culprit.</v>
      </c>
    </row>
    <row r="1973" ht="15.75" customHeight="1">
      <c r="A1973" s="1">
        <v>1971.0</v>
      </c>
      <c r="B1973" s="3">
        <v>1.0</v>
      </c>
      <c r="C1973" s="3">
        <v>1.0</v>
      </c>
      <c r="D1973" s="3">
        <v>1.0</v>
      </c>
      <c r="E1973" s="3" t="s">
        <v>1976</v>
      </c>
      <c r="F1973" s="3" t="str">
        <f>IFERROR(__xludf.DUMMYFUNCTION("GOOGLETRANSLATE(E1973,""nl"",""en"")"),"It Katryn stocket managed a book to write that you feel from the first moment as if you were in the 60s in Jackson woont.Wat mainly just that little extra to the book, is the realization that the story in itself and the characters are fictional, but ... t"&amp;"hat it is based on the harsh reality of the '60s around the Mississippi. African Americans were admittedly slave-off but the difference between black and white, Discrimination, and the humiliations she hartverscheurend.Geweldig debut so we literally got a"&amp;" look behind the scenes had to endure as domestic help or on land!")</f>
        <v>It Katryn stocket managed a book to write that you feel from the first moment as if you were in the 60s in Jackson woont.Wat mainly just that little extra to the book, is the realization that the story in itself and the characters are fictional, but ... that it is based on the harsh reality of the '60s around the Mississippi. African Americans were admittedly slave-off but the difference between black and white, Discrimination, and the humiliations she hartverscheurend.Geweldig debut so we literally got a look behind the scenes had to endure as domestic help or on land!</v>
      </c>
    </row>
    <row r="1974" ht="15.75" customHeight="1">
      <c r="A1974" s="1">
        <v>1972.0</v>
      </c>
      <c r="B1974" s="3">
        <v>0.0</v>
      </c>
      <c r="C1974" s="3">
        <v>0.0</v>
      </c>
      <c r="D1974" s="3">
        <v>0.0</v>
      </c>
      <c r="E1974" s="3" t="s">
        <v>1977</v>
      </c>
      <c r="F1974" s="3" t="str">
        <f>IFERROR(__xludf.DUMMYFUNCTION("GOOGLETRANSLATE(E1974,""nl"",""en"")"),"As the title suggests Cross country a book Pattersons detective Alex Cross have featured. Cross is put on the case of a massacred family. Coincidentally, the murdered mother turns have been an old friend of Cross too. Lots of time to mourn, he will not, b"&amp;"ecause there are other families massacred in Washington D.C. The trail leads to a Nigerian hitman, named Tiger. Cross decides responses in Africa to look for and get there in a nightmare terecht.De books Patterson changing quality. There are between top t"&amp;"itles, but titles are severely inadequate. Cross country belongs to the latter category and that is largely due to the trademark Patterson: fast, short and pithy hoofdstukken.Het bulk of Cross Country takes place in Nigeria, Sudan and Sierra Leone. Cross "&amp;"comes there into a completely unhinged society. Corruption, kidnappings, torture and atrocious killings are the order of the day and cross it also gets a portion of mee.De blurb states that Cross country reads like a chilling roller coaster. True, but tha"&amp;"t's no recommendation for this book. Patterson has put the book full of atrocities and that he should pay much more attention than it is today. Situations like a young girl being thrown carelessly by an exploding grenade and a bunch of people where Cross "&amp;"has become attached to it and perish be handled in a single sentence in a burning house. The short chapters (whose format is beyond me) ensure that these issues have no impact. Patterson provides speed during times of rest is needed. Therefore read this b"&amp;"ook as a concept of a story that had worden.Op to other areas Cross country not too convincing yet elaborated. Cross should be a good detective, but that does not appear in this book. All prompts to search Tiger offered to him on a silver platter. He does"&amp;" not merely set thinking for verrichten.Dat the reader, as the blurb, constantly on the wrong foot is put wrong. It is for the reader at any time in the book clearly where the story is going, because Patterson describes situations in which no part speelt."&amp;"Cross Cross country races continue this way. Strangely enough, the killer does not consider it worth Cross to help soap, even if he gets the chance to do so and even though he looks in other cases a more or less murder. Cross that gives the opportunity to"&amp;" get fully come falling from the sky in the last short chapter yet with a solution and the reader a moment pushed down their throats.")</f>
        <v>As the title suggests Cross country a book Pattersons detective Alex Cross have featured. Cross is put on the case of a massacred family. Coincidentally, the murdered mother turns have been an old friend of Cross too. Lots of time to mourn, he will not, because there are other families massacred in Washington D.C. The trail leads to a Nigerian hitman, named Tiger. Cross decides responses in Africa to look for and get there in a nightmare terecht.De books Patterson changing quality. There are between top titles, but titles are severely inadequate. Cross country belongs to the latter category and that is largely due to the trademark Patterson: fast, short and pithy hoofdstukken.Het bulk of Cross Country takes place in Nigeria, Sudan and Sierra Leone. Cross comes there into a completely unhinged society. Corruption, kidnappings, torture and atrocious killings are the order of the day and cross it also gets a portion of mee.De blurb states that Cross country reads like a chilling roller coaster. True, but that's no recommendation for this book. Patterson has put the book full of atrocities and that he should pay much more attention than it is today. Situations like a young girl being thrown carelessly by an exploding grenade and a bunch of people where Cross has become attached to it and perish be handled in a single sentence in a burning house. The short chapters (whose format is beyond me) ensure that these issues have no impact. Patterson provides speed during times of rest is needed. Therefore read this book as a concept of a story that had worden.Op to other areas Cross country not too convincing yet elaborated. Cross should be a good detective, but that does not appear in this book. All prompts to search Tiger offered to him on a silver platter. He does not merely set thinking for verrichten.Dat the reader, as the blurb, constantly on the wrong foot is put wrong. It is for the reader at any time in the book clearly where the story is going, because Patterson describes situations in which no part speelt.Cross Cross country races continue this way. Strangely enough, the killer does not consider it worth Cross to help soap, even if he gets the chance to do so and even though he looks in other cases a more or less murder. Cross that gives the opportunity to get fully come falling from the sky in the last short chapter yet with a solution and the reader a moment pushed down their throats.</v>
      </c>
    </row>
    <row r="1975" ht="15.75" customHeight="1">
      <c r="A1975" s="1">
        <v>1973.0</v>
      </c>
      <c r="B1975" s="3">
        <v>0.0</v>
      </c>
      <c r="C1975" s="3">
        <v>0.0</v>
      </c>
      <c r="D1975" s="3">
        <v>0.0</v>
      </c>
      <c r="E1975" s="3" t="s">
        <v>1978</v>
      </c>
      <c r="F1975" s="3" t="str">
        <f>IFERROR(__xludf.DUMMYFUNCTION("GOOGLETRANSLATE(E1975,""nl"",""en"")"),"After seeing the cover and reading the blurb I was curious about the book. But it's me pretty disappointing. The story is initially very tedious and a lot herhaalt.Het first del little exciting and predicate thriller deserves really. The last part is some"&amp;"thing exciting, but not enough. It is at the end, I feel very credible, and the plot changed suddenly, making it not really did not feel that the story stays with me to this story past.Ik. There were few original things in verhaal.Ik the story would not r"&amp;"ecommend to friends or acquaintances.")</f>
        <v>After seeing the cover and reading the blurb I was curious about the book. But it's me pretty disappointing. The story is initially very tedious and a lot herhaalt.Het first del little exciting and predicate thriller deserves really. The last part is something exciting, but not enough. It is at the end, I feel very credible, and the plot changed suddenly, making it not really did not feel that the story stays with me to this story past.Ik. There were few original things in verhaal.Ik the story would not recommend to friends or acquaintances.</v>
      </c>
    </row>
    <row r="1976" ht="15.75" customHeight="1">
      <c r="A1976" s="1">
        <v>1974.0</v>
      </c>
      <c r="B1976" s="3">
        <v>1.0</v>
      </c>
      <c r="C1976" s="3">
        <v>1.0</v>
      </c>
      <c r="D1976" s="3">
        <v>1.0</v>
      </c>
      <c r="E1976" s="3" t="s">
        <v>1979</v>
      </c>
      <c r="F1976" s="3" t="str">
        <f>IFERROR(__xludf.DUMMYFUNCTION("GOOGLETRANSLATE(E1976,""nl"",""en"")"),"Although I like to read fantasy, I'll be here by the little Feelgood Club stand. When I started the fight, I was also really surprised that the story was about my favorite fantasy creatures. Nine times out of ten this is a great combination. But I could a"&amp;"lso appreciate the story Trai managers? When Jade has to deal with an attack on her as a person, it is soon clear that they must be protected. Jade is sent with new identity for a secure school and soon life just seems to go by. Until she disappears one d"&amp;"ay and make a choice that can be fatal. Jade can be saved? Sometimes you read a book and you do not know where it goes. So it was with Combat. I was nice to read about Jade and the attack on her and felt really still in the dark why Jade was so important."&amp;" So I nearly fell off my chair when came the plot twist. I had not seen komen.Vanaf that time it was hard to stop reading. It was clear what the purpose and why Jade was so important, but would Jade, which is yet despite her uncertainty really very strong"&amp;" and stubborn, did not adapt to use in this way? Or would her 'abductor' to have misjudged? The battle is a story that surprised. The plot twist in a quarter you will not see coming. Love percolating through the book shows how hope can give love. And the "&amp;"willpower to Jade, despite its changes during the story, showing that nothing invincible is.Het ending is somewhat predictable, but nevertheless a debut with a strong story. The end is closed, but has room for a sequel. This sequel is therefore already on"&amp;" my to read list. All I have to do is hope Esmee Buijze this sequel will actually write!")</f>
        <v>Although I like to read fantasy, I'll be here by the little Feelgood Club stand. When I started the fight, I was also really surprised that the story was about my favorite fantasy creatures. Nine times out of ten this is a great combination. But I could also appreciate the story Trai managers? When Jade has to deal with an attack on her as a person, it is soon clear that they must be protected. Jade is sent with new identity for a secure school and soon life just seems to go by. Until she disappears one day and make a choice that can be fatal. Jade can be saved? Sometimes you read a book and you do not know where it goes. So it was with Combat. I was nice to read about Jade and the attack on her and felt really still in the dark why Jade was so important. So I nearly fell off my chair when came the plot twist. I had not seen komen.Vanaf that time it was hard to stop reading. It was clear what the purpose and why Jade was so important, but would Jade, which is yet despite her uncertainty really very strong and stubborn, did not adapt to use in this way? Or would her 'abductor' to have misjudged? The battle is a story that surprised. The plot twist in a quarter you will not see coming. Love percolating through the book shows how hope can give love. And the willpower to Jade, despite its changes during the story, showing that nothing invincible is.Het ending is somewhat predictable, but nevertheless a debut with a strong story. The end is closed, but has room for a sequel. This sequel is therefore already on my to read list. All I have to do is hope Esmee Buijze this sequel will actually write!</v>
      </c>
    </row>
    <row r="1977" ht="15.75" customHeight="1">
      <c r="A1977" s="1">
        <v>1975.0</v>
      </c>
      <c r="B1977" s="3">
        <v>1.0</v>
      </c>
      <c r="C1977" s="3">
        <v>1.0</v>
      </c>
      <c r="D1977" s="3">
        <v>1.0</v>
      </c>
      <c r="E1977" s="3" t="s">
        <v>1980</v>
      </c>
      <c r="F1977" s="3" t="str">
        <f>IFERROR(__xludf.DUMMYFUNCTION("GOOGLETRANSLATE(E1977,""nl"",""en"")"),"Nimue is a girl that lives in the future. After a meteorite destroyed the world as we know it, the environment is serious condition. Acid rain affects the crops and the fish population is unhealthy for a large part. Most people in the world are poor. Nimu"&amp;"e lives with her grandmother and brother Arthur at the coast in a small dilapidated house and is struggling to make ends together. Nimue's father is deceased and her mother disappeared when she and Arthur were little. After a big storm, which drowns her g"&amp;"randmother, Arthur and Nimue decide their mother to find. A journey that proves to zijn.Mara Li without risking a fine, sometimes almost poetic writing style. She takes the time to take the reader into her world. Detailed descriptions are the result of wh"&amp;"ich the tension in the story here and there and completely eliminates the tedious story is, but what the reader simultaneously makes strikingly clear the atmosphere of the new world. Most characters in the book are teenagers become forced to live wisely. "&amp;"It is unfortunate that these teenagers have not yet learned what questioning is so superficial conversations that remain and the questions that needed to search not adequately addressed komen.De new world to accomplish is quite complete and intriguing. Th"&amp;"e reader wanders from the beginning of the story with Nimue along in a sea of ​​questions, ending with a (huge) cliffhanger. Fortunately, The Voice of the Sea, the first part of the Island in the Fog appears trilogy and The Call of Avalon in January, whic"&amp;"h quickly read further permits. In the summer of 2016 the third book appears Coming of Koning.Avalon, Nimue's name and that of her brother Arthur, King Island, all words refer to the Arthurian legend, returning throughout the book, but just different the "&amp;"original. The mystery surrounding the birth of Nimue in the sea, seals and Rona's origins refer to the legend of the Selkie, seals that can turn into women. Both legends have Mara Li handsome braided together to achieve something new: the story of Nimue, "&amp;"a girl with a gift.")</f>
        <v>Nimue is a girl that lives in the future. After a meteorite destroyed the world as we know it, the environment is serious condition. Acid rain affects the crops and the fish population is unhealthy for a large part. Most people in the world are poor. Nimue lives with her grandmother and brother Arthur at the coast in a small dilapidated house and is struggling to make ends together. Nimue's father is deceased and her mother disappeared when she and Arthur were little. After a big storm, which drowns her grandmother, Arthur and Nimue decide their mother to find. A journey that proves to zijn.Mara Li without risking a fine, sometimes almost poetic writing style. She takes the time to take the reader into her world. Detailed descriptions are the result of which the tension in the story here and there and completely eliminates the tedious story is, but what the reader simultaneously makes strikingly clear the atmosphere of the new world. Most characters in the book are teenagers become forced to live wisely. It is unfortunate that these teenagers have not yet learned what questioning is so superficial conversations that remain and the questions that needed to search not adequately addressed komen.De new world to accomplish is quite complete and intriguing. The reader wanders from the beginning of the story with Nimue along in a sea of ​​questions, ending with a (huge) cliffhanger. Fortunately, The Voice of the Sea, the first part of the Island in the Fog appears trilogy and The Call of Avalon in January, which quickly read further permits. In the summer of 2016 the third book appears Coming of Koning.Avalon, Nimue's name and that of her brother Arthur, King Island, all words refer to the Arthurian legend, returning throughout the book, but just different the original. The mystery surrounding the birth of Nimue in the sea, seals and Rona's origins refer to the legend of the Selkie, seals that can turn into women. Both legends have Mara Li handsome braided together to achieve something new: the story of Nimue, a girl with a gift.</v>
      </c>
    </row>
    <row r="1978" ht="15.75" customHeight="1">
      <c r="A1978" s="1">
        <v>1976.0</v>
      </c>
      <c r="B1978" s="3">
        <v>0.0</v>
      </c>
      <c r="C1978" s="3">
        <v>0.0</v>
      </c>
      <c r="D1978" s="3">
        <v>0.0</v>
      </c>
      <c r="E1978" s="3" t="s">
        <v>1981</v>
      </c>
      <c r="F1978" s="3" t="str">
        <f>IFERROR(__xludf.DUMMYFUNCTION("GOOGLETRANSLATE(E1978,""nl"",""en"")"),"In the first chapters, we follow Robert Naysmith looking for a victim, he looks at the clock and the first to make eye contact with him is his next victim. After committing the murder is yet another time for his tormented past Inspector Graham Harland to "&amp;"investigate. A nice story, but not more. The characters are cardboard. On the perpetrator and Graham's personal life you'll certainly nothing to do, not about what happened in the past. Most of the story focuses on the research, told downright boring. The"&amp;" plot is still quite together, but begins by being quite straightforward soon get bored. No book of surprises. Although the premise is good Fergus McNeill do not add tension to the story. Best avoided unless you like a boring story. Have him read, but not"&amp;" amused with me had been a bit more to my liking. I therefore no more than 2 sterren.Spanning 2 star plot: 3 stars reading: 2 stars writing style: 3 stars originality: 2 stars Psychology: 2 stars")</f>
        <v>In the first chapters, we follow Robert Naysmith looking for a victim, he looks at the clock and the first to make eye contact with him is his next victim. After committing the murder is yet another time for his tormented past Inspector Graham Harland to investigate. A nice story, but not more. The characters are cardboard. On the perpetrator and Graham's personal life you'll certainly nothing to do, not about what happened in the past. Most of the story focuses on the research, told downright boring. The plot is still quite together, but begins by being quite straightforward soon get bored. No book of surprises. Although the premise is good Fergus McNeill do not add tension to the story. Best avoided unless you like a boring story. Have him read, but not amused with me had been a bit more to my liking. I therefore no more than 2 sterren.Spanning 2 star plot: 3 stars reading: 2 stars writing style: 3 stars originality: 2 stars Psychology: 2 stars</v>
      </c>
    </row>
    <row r="1979" ht="15.75" customHeight="1">
      <c r="A1979" s="1">
        <v>1977.0</v>
      </c>
      <c r="B1979" s="3">
        <v>0.0</v>
      </c>
      <c r="C1979" s="3">
        <v>0.0</v>
      </c>
      <c r="D1979" s="3">
        <v>0.0</v>
      </c>
      <c r="E1979" s="3" t="s">
        <v>1982</v>
      </c>
      <c r="F1979" s="3" t="str">
        <f>IFERROR(__xludf.DUMMYFUNCTION("GOOGLETRANSLATE(E1979,""nl"",""en"")"),"Sorry Robinson lovers, this was my third and Robinson to be the least. I read the book in order to write (see the website of Freedom Netherlands; Crimezone is not very clear in indicating the writing order), this book is disappointing, boring and tedious,"&amp;" so let's just say for the enthusiast. Previous reviews of others knocking largely.")</f>
        <v>Sorry Robinson lovers, this was my third and Robinson to be the least. I read the book in order to write (see the website of Freedom Netherlands; Crimezone is not very clear in indicating the writing order), this book is disappointing, boring and tedious, so let's just say for the enthusiast. Previous reviews of others knocking largely.</v>
      </c>
    </row>
    <row r="1980" ht="15.75" customHeight="1">
      <c r="A1980" s="1">
        <v>1978.0</v>
      </c>
      <c r="B1980" s="3">
        <v>1.0</v>
      </c>
      <c r="C1980" s="3">
        <v>1.0</v>
      </c>
      <c r="D1980" s="3">
        <v>1.0</v>
      </c>
      <c r="E1980" s="3" t="s">
        <v>1983</v>
      </c>
      <c r="F1980" s="3" t="str">
        <f>IFERROR(__xludf.DUMMYFUNCTION("GOOGLETRANSLATE(E1980,""nl"",""en"")"),"A great book for young writers, but writers who are older and who still want to learn, it is good to have in there too. I got it as a gift and had it in a day. Such books may be more than what I appear betreft.Het is simply written. Many useful tips and t"&amp;"here are commands that are worth. Overall good practice how certain things can apply in your tekst.Alleen ... one thing .. I hope this book will remain available for a while, and there will be a second edition. Because I feel that it is not easily availab"&amp;"le (more). I can be wrong, though.")</f>
        <v>A great book for young writers, but writers who are older and who still want to learn, it is good to have in there too. I got it as a gift and had it in a day. Such books may be more than what I appear betreft.Het is simply written. Many useful tips and there are commands that are worth. Overall good practice how certain things can apply in your tekst.Alleen ... one thing .. I hope this book will remain available for a while, and there will be a second edition. Because I feel that it is not easily available (more). I can be wrong, though.</v>
      </c>
    </row>
    <row r="1981" ht="15.75" customHeight="1">
      <c r="A1981" s="1">
        <v>1979.0</v>
      </c>
      <c r="B1981" s="3">
        <v>1.0</v>
      </c>
      <c r="C1981" s="3">
        <v>1.0</v>
      </c>
      <c r="D1981" s="3">
        <v>1.0</v>
      </c>
      <c r="E1981" s="3" t="s">
        <v>1984</v>
      </c>
      <c r="F1981" s="3" t="str">
        <f>IFERROR(__xludf.DUMMYFUNCTION("GOOGLETRANSLATE(E1981,""nl"",""en"")"),"The story begins with Rêve is an ordinary girl with stubborn behavior as adolescents. Mainly with herself and her area.The story begins when stand trial in court. You know she's guilty of something, but not that. Then you read a bit about her childhood an"&amp;"d the estrangement between her brother Justin (a computer nerd) and herself - steps, and drink (soft) drugs.Haar deceased brother appears to be, but you do not know whether it her fault she is.Had it can occur and it is guilty? then you see her sense of r"&amp;"eality and its step to enter the army. She goes to Syria and gets a close relationship with her buddy Frank.dit story told her time in Syria, the misery of her homecoming and the complete reflection of a person who has lived through a war situation and wh"&amp;"at kind of impact it has on the family. the understanding or misunderstanding of people this is very appropriate application. It is a story grabs you and does not let go by the appended facts happened to truth and ensure that you can not stop lezen.Geweld"&amp;"ige performance of these schrijfster.Zeker recommended.")</f>
        <v>The story begins with Rêve is an ordinary girl with stubborn behavior as adolescents. Mainly with herself and her area.The story begins when stand trial in court. You know she's guilty of something, but not that. Then you read a bit about her childhood and the estrangement between her brother Justin (a computer nerd) and herself - steps, and drink (soft) drugs.Haar deceased brother appears to be, but you do not know whether it her fault she is.Had it can occur and it is guilty? then you see her sense of reality and its step to enter the army. She goes to Syria and gets a close relationship with her buddy Frank.dit story told her time in Syria, the misery of her homecoming and the complete reflection of a person who has lived through a war situation and what kind of impact it has on the family. the understanding or misunderstanding of people this is very appropriate application. It is a story grabs you and does not let go by the appended facts happened to truth and ensure that you can not stop lezen.Geweldige performance of these schrijfster.Zeker recommended.</v>
      </c>
    </row>
    <row r="1982" ht="15.75" customHeight="1">
      <c r="A1982" s="1">
        <v>1980.0</v>
      </c>
      <c r="B1982" s="3">
        <v>1.0</v>
      </c>
      <c r="C1982" s="3">
        <v>1.0</v>
      </c>
      <c r="D1982" s="3">
        <v>1.0</v>
      </c>
      <c r="E1982" s="3" t="s">
        <v>1985</v>
      </c>
      <c r="F1982" s="3" t="str">
        <f>IFERROR(__xludf.DUMMYFUNCTION("GOOGLETRANSLATE(E1982,""nl"",""en"")"),"During a garden party the 29-year-old Moira meets 5 year old Finn. Until then Moira love knows only from movies and songs. She is divorced and her ex-husband cheated financially, he disappeared and left her with a debt of two tons. The lawsuit is about sh"&amp;"e lost her job. Moira is immediately captivated by Finn, but he's with another woman. If they meet six weeks later, she thinks first of her life with her heart instead of her head. It seems that they are intended for another Finn calls it ""kismet"" lotsb"&amp;"estemming.Finn is very nice and personable, but Moira sometimes do not know how they should put Finn lot about her seems to know, even though they each just getting to know. This makes her achterdochtig.Finn been a professional gambler and has as much it "&amp;"earned enough to buy a nice house and his life continue to fun things like travel, besteden.Na the epilogue is the first written from the perspective of Moira. Finn and experience a weekend to remember. A love story, as Moira would say, you only see in ro"&amp;"mcoms. Everything is perfect, they feel each other and it looks like they've known each other a long time. Moira until Monday morning very early looking for her phone and realizes that is the bottom of the charger. If she grabs the phone, jumping Finns co"&amp;"mputer. Moira could not contain her curiosity and looking at documents on the PC. There is a folder named New Memories, 147 sub folders. By clicking they see pictures of where they schrikt.Het second part is written from the perspective of Finn. The story"&amp;" then has a special twist. Finn finds Moira behind the computer, he tells her of his written belevenissen.Het third again from Moira and goes about her life after conscious weekend.Tijdens weekend Finn and Moira have once talked about watching a romcom. T"&amp;"his is noted in the epilogue. ""Kismet"", the debut novel by Stefan, is a book about love and destiny, about finding and loslaten.De writing style is very fascinating and the book contains humor. The descriptions you will experience the story along. You e"&amp;"at as it were, with a picnic, you're at the top of a Ferris wheel and looking down at the teeming mensenmassa.Stefan Tetelepta, 47, grew up in Schagen. He wrote more than forty years. His work as a freelance journalist for, among other Leiden newspaper he"&amp;" combines his writing. He photographs and films.")</f>
        <v>During a garden party the 29-year-old Moira meets 5 year old Finn. Until then Moira love knows only from movies and songs. She is divorced and her ex-husband cheated financially, he disappeared and left her with a debt of two tons. The lawsuit is about she lost her job. Moira is immediately captivated by Finn, but he's with another woman. If they meet six weeks later, she thinks first of her life with her heart instead of her head. It seems that they are intended for another Finn calls it "kismet" lotsbestemming.Finn is very nice and personable, but Moira sometimes do not know how they should put Finn lot about her seems to know, even though they each just getting to know. This makes her achterdochtig.Finn been a professional gambler and has as much it earned enough to buy a nice house and his life continue to fun things like travel, besteden.Na the epilogue is the first written from the perspective of Moira. Finn and experience a weekend to remember. A love story, as Moira would say, you only see in romcoms. Everything is perfect, they feel each other and it looks like they've known each other a long time. Moira until Monday morning very early looking for her phone and realizes that is the bottom of the charger. If she grabs the phone, jumping Finns computer. Moira could not contain her curiosity and looking at documents on the PC. There is a folder named New Memories, 147 sub folders. By clicking they see pictures of where they schrikt.Het second part is written from the perspective of Finn. The story then has a special twist. Finn finds Moira behind the computer, he tells her of his written belevenissen.Het third again from Moira and goes about her life after conscious weekend.Tijdens weekend Finn and Moira have once talked about watching a romcom. This is noted in the epilogue. "Kismet", the debut novel by Stefan, is a book about love and destiny, about finding and loslaten.De writing style is very fascinating and the book contains humor. The descriptions you will experience the story along. You eat as it were, with a picnic, you're at the top of a Ferris wheel and looking down at the teeming mensenmassa.Stefan Tetelepta, 47, grew up in Schagen. He wrote more than forty years. His work as a freelance journalist for, among other Leiden newspaper he combines his writing. He photographs and films.</v>
      </c>
    </row>
    <row r="1983" ht="15.75" customHeight="1">
      <c r="A1983" s="1">
        <v>1981.0</v>
      </c>
      <c r="B1983" s="3">
        <v>1.0</v>
      </c>
      <c r="C1983" s="3">
        <v>1.0</v>
      </c>
      <c r="D1983" s="3">
        <v>1.0</v>
      </c>
      <c r="E1983" s="3" t="s">
        <v>1986</v>
      </c>
      <c r="F1983" s="3" t="str">
        <f>IFERROR(__xludf.DUMMYFUNCTION("GOOGLETRANSLATE(E1983,""nl"",""en"")"),"Liberation, section 4 of the family Cazalet.De previous three parts were mostly about a family who spent a lot of time together because of the war and the difficulties of the war brought with it to include air strikes and food shortages. This section deal"&amp;"s with the post-war problems. The wait is over and life begins. The children Polly, Clary, Angela, and Nora Louise and from the first three books have become young adults, fall in love, get married and fly out. They make their own choices. Louise's marria"&amp;"ge seems to have no chance of success. Polly and Clary left Homeplace and live in London. Adults are older and sometimes wiser and sometimes find it difficult to hold on to their lives. Hugh still mourns the loss of his wife and trying to find a way to he"&amp;"rein. Edward leaves his wife Villy and tries to build a life for his mistress Diana and Rupert has finally come back from World War II and trying to get his life back on track with Zoë.Afgezien to the fact that the family is trying Cazalet life resuming i"&amp;"n the book are in the postwar world also historical details such as the Labor Party's victory in the verkiezingen.De title refers not only to relationships that are terminated but also the end of the war period. The changes and challenges of post-war life"&amp;" is not always what is expected of wordt.In Liberation are some storylines finished but there are still plenty of loose ends with regard include outsiders to still be curious to Part 5.")</f>
        <v>Liberation, section 4 of the family Cazalet.De previous three parts were mostly about a family who spent a lot of time together because of the war and the difficulties of the war brought with it to include air strikes and food shortages. This section deals with the post-war problems. The wait is over and life begins. The children Polly, Clary, Angela, and Nora Louise and from the first three books have become young adults, fall in love, get married and fly out. They make their own choices. Louise's marriage seems to have no chance of success. Polly and Clary left Homeplace and live in London. Adults are older and sometimes wiser and sometimes find it difficult to hold on to their lives. Hugh still mourns the loss of his wife and trying to find a way to herein. Edward leaves his wife Villy and tries to build a life for his mistress Diana and Rupert has finally come back from World War II and trying to get his life back on track with Zoë.Afgezien to the fact that the family is trying Cazalet life resuming in the book are in the postwar world also historical details such as the Labor Party's victory in the verkiezingen.De title refers not only to relationships that are terminated but also the end of the war period. The changes and challenges of post-war life is not always what is expected of wordt.In Liberation are some storylines finished but there are still plenty of loose ends with regard include outsiders to still be curious to Part 5.</v>
      </c>
    </row>
    <row r="1984" ht="15.75" customHeight="1">
      <c r="A1984" s="1">
        <v>1982.0</v>
      </c>
      <c r="B1984" s="3">
        <v>0.0</v>
      </c>
      <c r="C1984" s="3">
        <v>0.0</v>
      </c>
      <c r="D1984" s="3">
        <v>0.0</v>
      </c>
      <c r="E1984" s="3" t="s">
        <v>1987</v>
      </c>
      <c r="F1984" s="3" t="str">
        <f>IFERROR(__xludf.DUMMYFUNCTION("GOOGLETRANSLATE(E1984,""nl"",""en"")"),"If you expect a decent review: forget it. It does not happen often, but this book was going after the first few chapters return bibliotheek.Het story takes place in a fictional America. It opens with a description of New York, just after a major disaster."&amp;" Remember 9/11 and the day or two erna.Het the reader is soon clear that vanalles is wrong with the person who describes the situation. Ban on hanging out in park with children; use of stolen credit cards (for porn, prostitute-visiting including descripti"&amp;"on of its preferred positions, gambling, theft) - what not.Uiteraard steals the misfit and sucker credit of another sucker. Then the reader which robbed dork from New England served as a protagonist. He is faced with a blank credit card, identity fraud an"&amp;"d erger.Deze hard worker and family man, is captivated (or claws) of a billionaire: Hadi.Het book is a bestseller and available as e-books. Perhaps you agree with critics who ""lightly"" and find ""interesting"". Perhaps it appeals to your sense humor.Er "&amp;"are also critics who find a muddled mess. Without reading it out to be, that was my impression. This book was just totally mij.Op nothing for the moment it is a ""hit"" in the USA. That's because many people feel that Hadi is based on Trump.Na reading bio"&amp;"graphies and daily tracking of what Trump uitvreet, I disagreed. I had previously seemed the impression that Hadi and the situation in ""The Ghost Writer""; with humor but not my kind humor.Omdat I did not read out to worth, I have thought about this book"&amp;" from my shelf Hebban to verwijderen.Maar yes if you have the same preferences as me mess up you also your time on the first few chapters or the whole book. While there are so many better novels and good fun to read fiction is.Mijn advice: find what Engli"&amp;"sh online reviews and read the blurb (so hot real) on the front and back of the book. Then decide whether you have time to go stabbing - or not.")</f>
        <v>If you expect a decent review: forget it. It does not happen often, but this book was going after the first few chapters return bibliotheek.Het story takes place in a fictional America. It opens with a description of New York, just after a major disaster. Remember 9/11 and the day or two erna.Het the reader is soon clear that vanalles is wrong with the person who describes the situation. Ban on hanging out in park with children; use of stolen credit cards (for porn, prostitute-visiting including description of its preferred positions, gambling, theft) - what not.Uiteraard steals the misfit and sucker credit of another sucker. Then the reader which robbed dork from New England served as a protagonist. He is faced with a blank credit card, identity fraud and erger.Deze hard worker and family man, is captivated (or claws) of a billionaire: Hadi.Het book is a bestseller and available as e-books. Perhaps you agree with critics who "lightly" and find "interesting". Perhaps it appeals to your sense humor.Er are also critics who find a muddled mess. Without reading it out to be, that was my impression. This book was just totally mij.Op nothing for the moment it is a "hit" in the USA. That's because many people feel that Hadi is based on Trump.Na reading biographies and daily tracking of what Trump uitvreet, I disagreed. I had previously seemed the impression that Hadi and the situation in "The Ghost Writer"; with humor but not my kind humor.Omdat I did not read out to worth, I have thought about this book from my shelf Hebban to verwijderen.Maar yes if you have the same preferences as me mess up you also your time on the first few chapters or the whole book. While there are so many better novels and good fun to read fiction is.Mijn advice: find what English online reviews and read the blurb (so hot real) on the front and back of the book. Then decide whether you have time to go stabbing - or not.</v>
      </c>
    </row>
    <row r="1985" ht="15.75" customHeight="1">
      <c r="A1985" s="1">
        <v>1983.0</v>
      </c>
      <c r="B1985" s="3">
        <v>1.0</v>
      </c>
      <c r="C1985" s="3">
        <v>0.0</v>
      </c>
      <c r="D1985" s="3">
        <v>0.0</v>
      </c>
      <c r="E1985" s="3" t="s">
        <v>1988</v>
      </c>
      <c r="F1985" s="3" t="str">
        <f>IFERROR(__xludf.DUMMYFUNCTION("GOOGLETRANSLATE(E1985,""nl"",""en"")"),"It rarely happens that I'm happy when I finish a book, I usually sit in a Dubel feeling of wanting to know how it ends, yet still want to say goodbye to the characters. Every bookworm knows what I mean, and for others, replace the book in such a good movi"&amp;"e that's like. There you are also curious about the outcome, but also want to have no say goodbye to the hoofdrolspelers.Terug to my review. This morning I was very happy that I finished the book, because I found nothing. Still, I'm glad I was reading the"&amp;" book club, because now I can have my own opinion about it and I did not have the feeling of 'it a bit for me, something I want to read also the book I I was curious, ""because this book really belonged in doubt. On the one hand want to read this because "&amp;"you're curious about something and the other having not do it again. Tasty double that, but I believe more firmly bookworms who know that I'm not the only one. Yet I wanted thanks to the predominant positive comments on the book lezen.Wederom I digress, b"&amp;"ecause you probably want to know why I'm glad I had the book. I find her very coarse language. For those who know me, know that I sometimes read books with bad language, I know, but the one you can have and not from the other and in this case it was very "&amp;"very extreme and I thought it was settled offensive to some people to. If it is better than the other mensen.Toch I take my hat off to the author so they wrote from what some people think, from a deep feeling that she has empathized well in person and adm"&amp;"itted she had arranged also artfully with words. You should just come on certain words. The writing style, I think in any case very special, a narrative poëzie.Verder exchanged my feelings on hate the main character, then pity, then again come to hate and"&amp;" ending with medelijden.Het end was there. No, I verklap not know how, but in the end I would have door.De cover I find beautiful and fits the book, though I would have chosen a different flower. Read the book but to understand what flower I mean.")</f>
        <v>It rarely happens that I'm happy when I finish a book, I usually sit in a Dubel feeling of wanting to know how it ends, yet still want to say goodbye to the characters. Every bookworm knows what I mean, and for others, replace the book in such a good movie that's like. There you are also curious about the outcome, but also want to have no say goodbye to the hoofdrolspelers.Terug to my review. This morning I was very happy that I finished the book, because I found nothing. Still, I'm glad I was reading the book club, because now I can have my own opinion about it and I did not have the feeling of 'it a bit for me, something I want to read also the book I I was curious, "because this book really belonged in doubt. On the one hand want to read this because you're curious about something and the other having not do it again. Tasty double that, but I believe more firmly bookworms who know that I'm not the only one. Yet I wanted thanks to the predominant positive comments on the book lezen.Wederom I digress, because you probably want to know why I'm glad I had the book. I find her very coarse language. For those who know me, know that I sometimes read books with bad language, I know, but the one you can have and not from the other and in this case it was very very extreme and I thought it was settled offensive to some people to. If it is better than the other mensen.Toch I take my hat off to the author so they wrote from what some people think, from a deep feeling that she has empathized well in person and admitted she had arranged also artfully with words. You should just come on certain words. The writing style, I think in any case very special, a narrative poëzie.Verder exchanged my feelings on hate the main character, then pity, then again come to hate and ending with medelijden.Het end was there. No, I verklap not know how, but in the end I would have door.De cover I find beautiful and fits the book, though I would have chosen a different flower. Read the book but to understand what flower I mean.</v>
      </c>
    </row>
    <row r="1986" ht="15.75" customHeight="1">
      <c r="A1986" s="1">
        <v>1984.0</v>
      </c>
      <c r="B1986" s="3">
        <v>0.0</v>
      </c>
      <c r="C1986" s="3">
        <v>0.0</v>
      </c>
      <c r="D1986" s="3">
        <v>0.0</v>
      </c>
      <c r="E1986" s="3" t="s">
        <v>1989</v>
      </c>
      <c r="F1986" s="3" t="str">
        <f>IFERROR(__xludf.DUMMYFUNCTION("GOOGLETRANSLATE(E1986,""nl"",""en"")"),"AM HomesIn its accountability AM Homes writes this collection of stories very slowly came into being. This seems to suggest that she has struggled somewhat with the matter. In any case, reading stories to me a rather difficult experience. This might have "&amp;"caused it in the history of the beam. You can quickly complete a story but you can also take a long time. Lots of tinkering story is not necessarily better.The main objection I had to read was the very variable quality of the writing. Good, occasionally v"&amp;"ery good descriptions, the author often followed by a much smaller passages. So the entertaining opening story Brother ends on Sunday with a toddler-like brawl between the brothers ruining the story. Managed the writer not a good end has come up and after"&amp;" long brooding but this made of? The longer stories in the collection, including the title story, nag too long. As a reader, I lose the thread, do not know what the story is about and I give up. There are two stories with the same characters, Hello everyo"&amp;"ne and Escapes. Homes here there is a few descriptions from the first story to literally come back in the second, without which there is a reason. In the first story a reasonably credible dialogue changes so suddenly that it seems to show whether it is a "&amp;"conversation between two robots. The author has often tended to background information for the reader in a dialogue process, so that the characters tell each other what they both already know. Very knullig.Het failed me for me in these stories even feel s"&amp;"omewhat involved. Curiously, two stories have a similar setting and themes as two stories of the British writer and Booker Prize winner Penelope Lively: respectively, a family and friends gathering and conferences. Compared to the efforts of Homes are ver"&amp;"sions Lively miracle of storytelling: written entertaining, humorous and smooth. Perhaps the publisher can even choose the stories by this author next time there will be a need translation?")</f>
        <v>AM HomesIn its accountability AM Homes writes this collection of stories very slowly came into being. This seems to suggest that she has struggled somewhat with the matter. In any case, reading stories to me a rather difficult experience. This might have caused it in the history of the beam. You can quickly complete a story but you can also take a long time. Lots of tinkering story is not necessarily better.The main objection I had to read was the very variable quality of the writing. Good, occasionally very good descriptions, the author often followed by a much smaller passages. So the entertaining opening story Brother ends on Sunday with a toddler-like brawl between the brothers ruining the story. Managed the writer not a good end has come up and after long brooding but this made of? The longer stories in the collection, including the title story, nag too long. As a reader, I lose the thread, do not know what the story is about and I give up. There are two stories with the same characters, Hello everyone and Escapes. Homes here there is a few descriptions from the first story to literally come back in the second, without which there is a reason. In the first story a reasonably credible dialogue changes so suddenly that it seems to show whether it is a conversation between two robots. The author has often tended to background information for the reader in a dialogue process, so that the characters tell each other what they both already know. Very knullig.Het failed me for me in these stories even feel somewhat involved. Curiously, two stories have a similar setting and themes as two stories of the British writer and Booker Prize winner Penelope Lively: respectively, a family and friends gathering and conferences. Compared to the efforts of Homes are versions Lively miracle of storytelling: written entertaining, humorous and smooth. Perhaps the publisher can even choose the stories by this author next time there will be a need translation?</v>
      </c>
    </row>
    <row r="1987" ht="15.75" customHeight="1">
      <c r="A1987" s="1">
        <v>1985.0</v>
      </c>
      <c r="B1987" s="3">
        <v>0.0</v>
      </c>
      <c r="C1987" s="3">
        <v>0.0</v>
      </c>
      <c r="D1987" s="3">
        <v>0.0</v>
      </c>
      <c r="E1987" s="3" t="s">
        <v>1990</v>
      </c>
      <c r="F1987" s="3" t="str">
        <f>IFERROR(__xludf.DUMMYFUNCTION("GOOGLETRANSLATE(E1987,""nl"",""en"")"),"I'm afraid I have come to the conclusion that the initial period of Ludlum me, unlike the later work, not so appealing. The Scarlatti was already a disappointment heritage, The Ostermann Weekend is downright deception. Fortunately it is only a thin bookle"&amp;"t with only about 250 pages you go through it. But, if you wonder what you read, then you'll not far and ask yourself disappointed wondering what you could do better all the time ... It begins on the eve of an annual meeting of a wealthy group of friends."&amp;" will be contacted by one of the people (John Tanner) and told him that probably someone in the group is a member of a terrorist organization, Omega and he, Tanner, can help with the exposure. That exposure would have to take place during their annual wee"&amp;"kendje.Hoe than it is done and why this approach is chosen and totally unclear. Especially when the end also a plot twist comes into play, you, the reader, the wire Completely outfitted lost. The story is also so very illogical together. And even though t"&amp;"he various twists and turns in the story of the last pages in a row are put and explained, yet the reader remains dumbfounded achter.Mijn advice: let the book lie, but dare you especially late Ludlum where you're sure no hump falls in the Sigma protocol "&amp;"""or the Fontini fighters")</f>
        <v>I'm afraid I have come to the conclusion that the initial period of Ludlum me, unlike the later work, not so appealing. The Scarlatti was already a disappointment heritage, The Ostermann Weekend is downright deception. Fortunately it is only a thin booklet with only about 250 pages you go through it. But, if you wonder what you read, then you'll not far and ask yourself disappointed wondering what you could do better all the time ... It begins on the eve of an annual meeting of a wealthy group of friends. will be contacted by one of the people (John Tanner) and told him that probably someone in the group is a member of a terrorist organization, Omega and he, Tanner, can help with the exposure. That exposure would have to take place during their annual weekendje.Hoe than it is done and why this approach is chosen and totally unclear. Especially when the end also a plot twist comes into play, you, the reader, the wire Completely outfitted lost. The story is also so very illogical together. And even though the various twists and turns in the story of the last pages in a row are put and explained, yet the reader remains dumbfounded achter.Mijn advice: let the book lie, but dare you especially late Ludlum where you're sure no hump falls in the Sigma protocol "or the Fontini fighters</v>
      </c>
    </row>
    <row r="1988" ht="15.75" customHeight="1">
      <c r="A1988" s="1">
        <v>1986.0</v>
      </c>
      <c r="B1988" s="3">
        <v>0.0</v>
      </c>
      <c r="C1988" s="3">
        <v>0.0</v>
      </c>
      <c r="D1988" s="3">
        <v>0.0</v>
      </c>
      <c r="E1988" s="3" t="s">
        <v>1991</v>
      </c>
      <c r="F1988" s="3" t="str">
        <f>IFERROR(__xludf.DUMMYFUNCTION("GOOGLETRANSLATE(E1988,""nl"",""en"")"),"A disappointment on the whole line! Not original, not exciting, just boring !! Long time since I have such a really bad book did gelezen.Voor me any more books from Luc Deflo!")</f>
        <v>A disappointment on the whole line! Not original, not exciting, just boring !! Long time since I have such a really bad book did gelezen.Voor me any more books from Luc Deflo!</v>
      </c>
    </row>
    <row r="1989" ht="15.75" customHeight="1">
      <c r="A1989" s="1">
        <v>1987.0</v>
      </c>
      <c r="B1989" s="3">
        <v>1.0</v>
      </c>
      <c r="C1989" s="3">
        <v>1.0</v>
      </c>
      <c r="D1989" s="3">
        <v>1.0</v>
      </c>
      <c r="E1989" s="3" t="s">
        <v>1992</v>
      </c>
      <c r="F1989" s="3" t="str">
        <f>IFERROR(__xludf.DUMMYFUNCTION("GOOGLETRANSLATE(E1989,""nl"",""en"")"),"In 1960 undertook a special man with his special dog (ie a blue Poodle) called Charley a special trip. The already famous American author John Steinbeck - author of books ""for English literature list as Of mice and men and East of Eden- pulled in three m"&amp;"onths with a prototype camper across America. It provided a wonderful trip through almost all states, full of character anecdotes and conscientious considerations, the connecting thread (then a new phenomenon!) The snelweg.Gewoon the leave everything and "&amp;"'vacilando' wandering, traveling in a certain direction without it matters whether you somewhere or not arrive, is an enterprise where many people envy you for. So finds Steinbeck. But the pull of origin skilled people now live too rooted, is in his desir"&amp;"e to land grown into his own little world. Worlds which vary by state; in terms of nature and environment, but also the attitude to life and beliefs. At the same time the residents seem essentially not to verschillen.Steinbeck much of each finger may be t"&amp;"here but not imposing. For his trip purpose and meaning to give -a necessary justification for geweten- mind and he wants to find answers to questions like ""Who is 'the' American right"", and ""How America put together."" Expanded he discusses encounters"&amp;" a host to 'normal' individuals, the individual is more interesting than people in groups. a vision that speaks of his novels, thence arising his aversion to rules imposed by administrative bodies make his findings him wiser, but bring him also of. the wi"&amp;"se Every generalization is obliterated by another America is subject to modernization;.. Steinbeck encounter on the road (he suffers from panic 'highway nerves, is overwhelmed by the many traffic), it looks to ingenious inventions such as soft drinks and "&amp;"soup vending machines and the explosion of tax-bypassing mobile home parks. He doubts whether this progress by definition means improvement. Vraa gt wonder why progress often looking like verwoesting.Tot concrete conclusions Steinbeck can not come. Howeve"&amp;"r, he finds that the differences between the occupants is at the surface are increasingly diminishing. The diversity of dialects decreases noticeably; language and local customs ""wear out"" the advent of highways, power lines and national television. And"&amp;" as the ""Americans have one thing in common then it is the lack of (political) opinion. Defending its own relevant conviction. Maybe it's the year 1960, in the middle of the cold winter, for example, be easier for the Russians than to curse the Germans, "&amp;"because those first driven not trade. Thus represents Steinbeck, after another unsuccessful attempt political position in this case, stands a local entrepreneur achterhalen.Eén themselves. Texas. Steinbeck felt it coming and looked up to. His trip comes i"&amp;"n this state then instinctively eliminate. In his time, racial hatred is unimaginable and about haveing ​​is not at all an opinion to express. Tempers stir as the black population begins to revolt against oppression. Steinbeck abhors the attitude of many "&amp;"hate whites, but takes itself (after all, as ""typical American""), no clear or public position; it believing that there will be an end to this situation, given the modern trend, but worried about how it will happen. It remains to throw it out of his cab "&amp;"of an aggressive white Southerner. Whether that is cowardly, no, says Steinbeck. It is only a coward if you deny. And he does at least not with the writing of this otherwise any sarcasm weaned reisverslag.Reizen Charley has recently been translated into D"&amp;"utch. This Steinbeck sounds remarkably fresh and contemporary in his already compelling, visual, dry-comic style. His chronological telling report reads like an intriguing novel. Comic sketches a rather unexpected by hunting instinct possessed Charley exc"&amp;"hange worse off situations, such as the white ""Cheerleaders"" in New Orleans black toddlers cussing when going to school. Almost prophetically Steinbeck occasionally appears in his visions and expectations, while some of them, on the contrary again absur"&amp;"d and outdated proved in 2012. Traveling with Charley is a fascinating and entertaining book that outlines a great time striking images and thought-provoking. What is it for now with the '' American and America? Historical journalist and writer Geert Mak "&amp;"tries to give an answer in his book Traveling without John.")</f>
        <v>In 1960 undertook a special man with his special dog (ie a blue Poodle) called Charley a special trip. The already famous American author John Steinbeck - author of books "for English literature list as Of mice and men and East of Eden- pulled in three months with a prototype camper across America. It provided a wonderful trip through almost all states, full of character anecdotes and conscientious considerations, the connecting thread (then a new phenomenon!) The snelweg.Gewoon the leave everything and 'vacilando' wandering, traveling in a certain direction without it matters whether you somewhere or not arrive, is an enterprise where many people envy you for. So finds Steinbeck. But the pull of origin skilled people now live too rooted, is in his desire to land grown into his own little world. Worlds which vary by state; in terms of nature and environment, but also the attitude to life and beliefs. At the same time the residents seem essentially not to verschillen.Steinbeck much of each finger may be there but not imposing. For his trip purpose and meaning to give -a necessary justification for geweten- mind and he wants to find answers to questions like "Who is 'the' American right", and "How America put together." Expanded he discusses encounters a host to 'normal' individuals, the individual is more interesting than people in groups. a vision that speaks of his novels, thence arising his aversion to rules imposed by administrative bodies make his findings him wiser, but bring him also of. the wise Every generalization is obliterated by another America is subject to modernization;.. Steinbeck encounter on the road (he suffers from panic 'highway nerves, is overwhelmed by the many traffic), it looks to ingenious inventions such as soft drinks and soup vending machines and the explosion of tax-bypassing mobile home parks. He doubts whether this progress by definition means improvement. Vraa gt wonder why progress often looking like verwoesting.Tot concrete conclusions Steinbeck can not come. However, he finds that the differences between the occupants is at the surface are increasingly diminishing. The diversity of dialects decreases noticeably; language and local customs "wear out" the advent of highways, power lines and national television. And as the "Americans have one thing in common then it is the lack of (political) opinion. Defending its own relevant conviction. Maybe it's the year 1960, in the middle of the cold winter, for example, be easier for the Russians than to curse the Germans, because those first driven not trade. Thus represents Steinbeck, after another unsuccessful attempt political position in this case, stands a local entrepreneur achterhalen.Eén themselves. Texas. Steinbeck felt it coming and looked up to. His trip comes in this state then instinctively eliminate. In his time, racial hatred is unimaginable and about haveing ​​is not at all an opinion to express. Tempers stir as the black population begins to revolt against oppression. Steinbeck abhors the attitude of many hate whites, but takes itself (after all, as "typical American"), no clear or public position; it believing that there will be an end to this situation, given the modern trend, but worried about how it will happen. It remains to throw it out of his cab of an aggressive white Southerner. Whether that is cowardly, no, says Steinbeck. It is only a coward if you deny. And he does at least not with the writing of this otherwise any sarcasm weaned reisverslag.Reizen Charley has recently been translated into Dutch. This Steinbeck sounds remarkably fresh and contemporary in his already compelling, visual, dry-comic style. His chronological telling report reads like an intriguing novel. Comic sketches a rather unexpected by hunting instinct possessed Charley exchange worse off situations, such as the white "Cheerleaders" in New Orleans black toddlers cussing when going to school. Almost prophetically Steinbeck occasionally appears in his visions and expectations, while some of them, on the contrary again absurd and outdated proved in 2012. Traveling with Charley is a fascinating and entertaining book that outlines a great time striking images and thought-provoking. What is it for now with the '' American and America? Historical journalist and writer Geert Mak tries to give an answer in his book Traveling without John.</v>
      </c>
    </row>
    <row r="1990" ht="15.75" customHeight="1">
      <c r="A1990" s="1">
        <v>1988.0</v>
      </c>
      <c r="B1990" s="3">
        <v>0.0</v>
      </c>
      <c r="C1990" s="3">
        <v>0.0</v>
      </c>
      <c r="D1990" s="3">
        <v>0.0</v>
      </c>
      <c r="E1990" s="3" t="s">
        <v>1993</v>
      </c>
      <c r="F1990" s="3" t="str">
        <f>IFERROR(__xludf.DUMMYFUNCTION("GOOGLETRANSLATE(E1990,""nl"",""en"")"),"I have not got further than page 60. What a dull, meaningless beginning. And if that is not good, then I do not want to read further. Alas!")</f>
        <v>I have not got further than page 60. What a dull, meaningless beginning. And if that is not good, then I do not want to read further. Alas!</v>
      </c>
    </row>
    <row r="1991" ht="15.75" customHeight="1">
      <c r="A1991" s="1">
        <v>1989.0</v>
      </c>
      <c r="B1991" s="3">
        <v>1.0</v>
      </c>
      <c r="C1991" s="3">
        <v>1.0</v>
      </c>
      <c r="D1991" s="3">
        <v>1.0</v>
      </c>
      <c r="E1991" s="3" t="s">
        <v>1994</v>
      </c>
      <c r="F1991" s="3" t="str">
        <f>IFERROR(__xludf.DUMMYFUNCTION("GOOGLETRANSLATE(E1991,""nl"",""en"")"),"Doodskap is exactly what a Scandinavian thriller verwacht.Niet Erlendur but Sigurðun? Li starring in Doodskap.Sigurðun approached by his friend and former classmate Patrekur because his brother is extorted by a woman. This woman, Lina, later seriously inj"&amp;"ured in her home aangetroffen.Sigurðun? Li only investigates and omission flours to the incident to his superior, Finnur. He is from one surprise to another and must scramble to research a good but surprising end to brengen.De class Arnaldur Indriðason en"&amp;"ters Doodskap again extremely advantage. Not only solve a murder but a lot of background information on education and youth. This gives the story much value because no police crook story but rather an indictment of educators. Because that is clear, in Doo"&amp;"dskap nothing happens without a clear reason and relationship with vroeger.Klasse of Arnaldur Indriðason!")</f>
        <v>Doodskap is exactly what a Scandinavian thriller verwacht.Niet Erlendur but Sigurðun? Li starring in Doodskap.Sigurðun approached by his friend and former classmate Patrekur because his brother is extorted by a woman. This woman, Lina, later seriously injured in her home aangetroffen.Sigurðun? Li only investigates and omission flours to the incident to his superior, Finnur. He is from one surprise to another and must scramble to research a good but surprising end to brengen.De class Arnaldur Indriðason enters Doodskap again extremely advantage. Not only solve a murder but a lot of background information on education and youth. This gives the story much value because no police crook story but rather an indictment of educators. Because that is clear, in Doodskap nothing happens without a clear reason and relationship with vroeger.Klasse of Arnaldur Indriðason!</v>
      </c>
    </row>
    <row r="1992" ht="15.75" customHeight="1">
      <c r="A1992" s="1">
        <v>1990.0</v>
      </c>
      <c r="B1992" s="3">
        <v>1.0</v>
      </c>
      <c r="C1992" s="3">
        <v>1.0</v>
      </c>
      <c r="D1992" s="3">
        <v>1.0</v>
      </c>
      <c r="E1992" s="3" t="s">
        <v>1995</v>
      </c>
      <c r="F1992" s="3" t="str">
        <f>IFERROR(__xludf.DUMMYFUNCTION("GOOGLETRANSLATE(E1992,""nl"",""en"")"),"Although this is not its debut, it is the first book of Joey Graceffa. Graceffa is Youtuber, which means that the book does not need to be good to be sold. However, the book is good. It is about a future where Earth has become uninhabitable, and the last "&amp;"people survive by a supercomputer, trapped in a city. It has a strict one-child policy, and everyone legally child receives special lenses built in, making the city always know where they are, and with a simple scan your identity outdated. All children ha"&amp;"ve the second lenses do not, so they are forced to hide from the rest of the world. Such second child is Rowan, and the story is about her. It is full of surprising plottwists, and things you really start thinking about it. The book has quite a lot of act"&amp;"ion, and often you are really on the edge of your seat because you want to know what's going to happen. It is definitely recommended.")</f>
        <v>Although this is not its debut, it is the first book of Joey Graceffa. Graceffa is Youtuber, which means that the book does not need to be good to be sold. However, the book is good. It is about a future where Earth has become uninhabitable, and the last people survive by a supercomputer, trapped in a city. It has a strict one-child policy, and everyone legally child receives special lenses built in, making the city always know where they are, and with a simple scan your identity outdated. All children have the second lenses do not, so they are forced to hide from the rest of the world. Such second child is Rowan, and the story is about her. It is full of surprising plottwists, and things you really start thinking about it. The book has quite a lot of action, and often you are really on the edge of your seat because you want to know what's going to happen. It is definitely recommended.</v>
      </c>
    </row>
    <row r="1993" ht="15.75" customHeight="1">
      <c r="A1993" s="1">
        <v>1991.0</v>
      </c>
      <c r="B1993" s="3">
        <v>1.0</v>
      </c>
      <c r="C1993" s="3">
        <v>1.0</v>
      </c>
      <c r="D1993" s="3">
        <v>1.0</v>
      </c>
      <c r="E1993" s="3" t="s">
        <v>1996</v>
      </c>
      <c r="F1993" s="3" t="str">
        <f>IFERROR(__xludf.DUMMYFUNCTION("GOOGLETRANSLATE(E1993,""nl"",""en"")"),"Exciting book that Icelandic fine pace and with great atmosphere. It remains mysterious how long it is exactly, gradually drop the pieces of the plot in place with a surprising denouement. The ending is a little abrupt.")</f>
        <v>Exciting book that Icelandic fine pace and with great atmosphere. It remains mysterious how long it is exactly, gradually drop the pieces of the plot in place with a surprising denouement. The ending is a little abrupt.</v>
      </c>
    </row>
    <row r="1994" ht="15.75" customHeight="1">
      <c r="A1994" s="1">
        <v>1992.0</v>
      </c>
      <c r="B1994" s="3">
        <v>1.0</v>
      </c>
      <c r="C1994" s="3">
        <v>1.0</v>
      </c>
      <c r="D1994" s="3">
        <v>1.0</v>
      </c>
      <c r="E1994" s="3" t="s">
        <v>1997</v>
      </c>
      <c r="F1994" s="3" t="str">
        <f>IFERROR(__xludf.DUMMYFUNCTION("GOOGLETRANSLATE(E1994,""nl"",""en"")"),"Wow. That is what I can say. Once started the book I could not put it. I have read all five parts within two weeks. The story is super romantic sn I love. Do secretly have a crush on Maxon haha. This is definitely my favorite show of all the books I've re"&amp;"ad so far. Wow")</f>
        <v>Wow. That is what I can say. Once started the book I could not put it. I have read all five parts within two weeks. The story is super romantic sn I love. Do secretly have a crush on Maxon haha. This is definitely my favorite show of all the books I've read so far. Wow</v>
      </c>
    </row>
    <row r="1995" ht="15.75" customHeight="1">
      <c r="A1995" s="1">
        <v>1993.0</v>
      </c>
      <c r="B1995" s="3">
        <v>1.0</v>
      </c>
      <c r="C1995" s="3">
        <v>0.0</v>
      </c>
      <c r="D1995" s="3">
        <v>1.0</v>
      </c>
      <c r="E1995" s="3" t="s">
        <v>1998</v>
      </c>
      <c r="F1995" s="3" t="str">
        <f>IFERROR(__xludf.DUMMYFUNCTION("GOOGLETRANSLATE(E1995,""nl"",""en"")"),"The Flemish writer Herman de Jonghe studied physics at the University of Leuven. In his public life he was a teacher and school principal. At an early age he wrote stories in five copies and gave them to classmates. Through his retirement, he had more tim"&amp;"e and opportunity to shape his giving premature hobby, writing stories. Blindeman is his third book, Koppenberg Blues and Hungarian dance here preceded. Wim Deferm works as a seller of drugs in a large pharmaceutical company. His marriage to Frida is in a"&amp;" crisis, partly due to an earlier accident happened where their daughter Inge, the light is lost in one eye. Her good eye still suffering from the progressive disease PVD who eventually blindness as a result. Worldwide, a drug gezocht.Om marriage new resu"&amp;"rrect, they accept a city break to Prague as gifts. There are portfolio is rolled and it runs while indicating at the police station Imelda Moermans bump. Imelda is there to help make burglary declaration and Wim his declaration. She works as a PhD studen"&amp;"t in Prague in historical research for her dissertation. If it appears that her laptop deliberately crashed, she gives a USB stick with data on Wim requesting giving her friend Carla to Devriendt. A short time later found her dead body on the street. The "&amp;"first conclusion is zelfmoord.Als Wim returns issued in Belgium and the USB stick, he receives a warning that people are interested in the data on the stick. The Wim life takes a different turn when he is approached by Carla thinks he knows where the data"&amp;" to do with it. His biggest priority, however, lies with the medication that could save his daughter blindheid.In fact Blindeman is a historical novel, although the author himself calls it a crime novel. Herman de Jonghe interweaves much about hussietenoo"&amp;"rlog in the 15th century in Bohemia, the Czech Republic today, by his story. This requires maximum attention of the readers. The same happens with the history surrounding the death of Joan of Arc and the alleged disappearance of a chalice filled with a me"&amp;"dicinal liquid. De Jonghe tries to find both subjects connection with his story and partly succeeds. Historic Tours dampen the excitement and do not always fit seamlessly into the story. It requires a lot of readers to get clear to the core because there "&amp;"also play major financial and business interests in the background. It constantly omitting names and the verb is limited to a he or she provides an additional discomfort when reading. De Jonghe leave it to the readers how quickly they understand who is me"&amp;"ant. The historical and financial economic subjects make their mark on the story and make sure ondersneeuwt the actual story. Blindeman is a number of more or less loose stories a solid plot with very thin connections to elkaar.Na which should be the basi"&amp;"s for a final rousing the reader remains somewhat disillusioned behind when the story like a candle uitfloept.")</f>
        <v>The Flemish writer Herman de Jonghe studied physics at the University of Leuven. In his public life he was a teacher and school principal. At an early age he wrote stories in five copies and gave them to classmates. Through his retirement, he had more time and opportunity to shape his giving premature hobby, writing stories. Blindeman is his third book, Koppenberg Blues and Hungarian dance here preceded. Wim Deferm works as a seller of drugs in a large pharmaceutical company. His marriage to Frida is in a crisis, partly due to an earlier accident happened where their daughter Inge, the light is lost in one eye. Her good eye still suffering from the progressive disease PVD who eventually blindness as a result. Worldwide, a drug gezocht.Om marriage new resurrect, they accept a city break to Prague as gifts. There are portfolio is rolled and it runs while indicating at the police station Imelda Moermans bump. Imelda is there to help make burglary declaration and Wim his declaration. She works as a PhD student in Prague in historical research for her dissertation. If it appears that her laptop deliberately crashed, she gives a USB stick with data on Wim requesting giving her friend Carla to Devriendt. A short time later found her dead body on the street. The first conclusion is zelfmoord.Als Wim returns issued in Belgium and the USB stick, he receives a warning that people are interested in the data on the stick. The Wim life takes a different turn when he is approached by Carla thinks he knows where the data to do with it. His biggest priority, however, lies with the medication that could save his daughter blindheid.In fact Blindeman is a historical novel, although the author himself calls it a crime novel. Herman de Jonghe interweaves much about hussietenoorlog in the 15th century in Bohemia, the Czech Republic today, by his story. This requires maximum attention of the readers. The same happens with the history surrounding the death of Joan of Arc and the alleged disappearance of a chalice filled with a medicinal liquid. De Jonghe tries to find both subjects connection with his story and partly succeeds. Historic Tours dampen the excitement and do not always fit seamlessly into the story. It requires a lot of readers to get clear to the core because there also play major financial and business interests in the background. It constantly omitting names and the verb is limited to a he or she provides an additional discomfort when reading. De Jonghe leave it to the readers how quickly they understand who is meant. The historical and financial economic subjects make their mark on the story and make sure ondersneeuwt the actual story. Blindeman is a number of more or less loose stories a solid plot with very thin connections to elkaar.Na which should be the basis for a final rousing the reader remains somewhat disillusioned behind when the story like a candle uitfloept.</v>
      </c>
    </row>
    <row r="1996" ht="15.75" customHeight="1">
      <c r="A1996" s="1">
        <v>1994.0</v>
      </c>
      <c r="B1996" s="3">
        <v>0.0</v>
      </c>
      <c r="C1996" s="3">
        <v>0.0</v>
      </c>
      <c r="D1996" s="3">
        <v>0.0</v>
      </c>
      <c r="E1996" s="3" t="s">
        <v>1999</v>
      </c>
      <c r="F1996" s="3" t="str">
        <f>IFERROR(__xludf.DUMMYFUNCTION("GOOGLETRANSLATE(E1996,""nl"",""en"")"),"It will undoubtedly be me, but I never ""in"" hit this novel. The swollen, wide sandy involved writing style, with sentences of a half-page, full of subordinate clauses - or not between dashes; if necessary even put on each other with semicolons (who used"&amp;" yet, so it may also brackets) bothers me immensely. Humor, of course, exists even in flavors and Vekeman shows me very mediocre to amuse. Christophe Vekeman is the main character of this novel. He is a writer and has decided not to write more books. Then"&amp;" you feel all of kilometers away that we the book to read it that he did not want to write ... The book has a very thin plotje but would generate necessarily be any tension while Vekeman it fulminates against the flow which claims that it is time for ""bi"&amp;"g story"" in the literature. Granted, I like good storytellers, but I can have it as authors get out there to find a brilliant style. Vekeman not so. What a pity, grasping wildly enthusiastic review in the Standard made me for the first time to something "&amp;"Vekeman and now it will take terribly long for me to consider that again, I fear. While this might be just an unfortunate faux pas was? Or not?")</f>
        <v>It will undoubtedly be me, but I never "in" hit this novel. The swollen, wide sandy involved writing style, with sentences of a half-page, full of subordinate clauses - or not between dashes; if necessary even put on each other with semicolons (who used yet, so it may also brackets) bothers me immensely. Humor, of course, exists even in flavors and Vekeman shows me very mediocre to amuse. Christophe Vekeman is the main character of this novel. He is a writer and has decided not to write more books. Then you feel all of kilometers away that we the book to read it that he did not want to write ... The book has a very thin plotje but would generate necessarily be any tension while Vekeman it fulminates against the flow which claims that it is time for "big story" in the literature. Granted, I like good storytellers, but I can have it as authors get out there to find a brilliant style. Vekeman not so. What a pity, grasping wildly enthusiastic review in the Standard made me for the first time to something Vekeman and now it will take terribly long for me to consider that again, I fear. While this might be just an unfortunate faux pas was? Or not?</v>
      </c>
    </row>
    <row r="1997" ht="15.75" customHeight="1">
      <c r="A1997" s="1">
        <v>1995.0</v>
      </c>
      <c r="B1997" s="3">
        <v>1.0</v>
      </c>
      <c r="C1997" s="3">
        <v>1.0</v>
      </c>
      <c r="D1997" s="3">
        <v>1.0</v>
      </c>
      <c r="E1997" s="3" t="s">
        <v>2000</v>
      </c>
      <c r="F1997" s="3" t="str">
        <f>IFERROR(__xludf.DUMMYFUNCTION("GOOGLETRANSLATE(E1997,""nl"",""en"")"),"What a very good book. I had not read any of this writer. But I'm getting. A very good story and lots spanning.Het is evident that there is a connecting thread in the story, but that has not bothered me. You can find out when lezen.Ik'd definitely continu"&amp;"e with this writer, because I could book difficult to put away.")</f>
        <v>What a very good book. I had not read any of this writer. But I'm getting. A very good story and lots spanning.Het is evident that there is a connecting thread in the story, but that has not bothered me. You can find out when lezen.Ik'd definitely continue with this writer, because I could book difficult to put away.</v>
      </c>
    </row>
    <row r="1998" ht="15.75" customHeight="1">
      <c r="A1998" s="1">
        <v>1996.0</v>
      </c>
      <c r="B1998" s="3">
        <v>0.0</v>
      </c>
      <c r="C1998" s="3">
        <v>0.0</v>
      </c>
      <c r="D1998" s="3">
        <v>0.0</v>
      </c>
      <c r="E1998" s="3" t="s">
        <v>2001</v>
      </c>
      <c r="F1998" s="3" t="str">
        <f>IFERROR(__xludf.DUMMYFUNCTION("GOOGLETRANSLATE(E1998,""nl"",""en"")"),"This buck I chose the country challenge. the story of Felix the district prosecutor engaged seem like a number. And not just appear but dead progresses denouement zijn.Naarmate a gruesome veroord get directions wending.Het a surprising book in my eyes rea"&amp;"ding difficult and not very easy. The Spanish names and religious rituals make the story complex. You almost have been a little home in the Peruvian culture to be able vatten.Ellenlange chapters with events follow each other and even though I understand t"&amp;"he essence of the story is ... I can not quite easy volgen.Ook there in my eyes enough power to bind me to the book. There is a dramatic story / plot and a settlement on tricky Peruvian descriptions is that not all of my idea.")</f>
        <v>This buck I chose the country challenge. the story of Felix the district prosecutor engaged seem like a number. And not just appear but dead progresses denouement zijn.Naarmate a gruesome veroord get directions wending.Het a surprising book in my eyes reading difficult and not very easy. The Spanish names and religious rituals make the story complex. You almost have been a little home in the Peruvian culture to be able vatten.Ellenlange chapters with events follow each other and even though I understand the essence of the story is ... I can not quite easy volgen.Ook there in my eyes enough power to bind me to the book. There is a dramatic story / plot and a settlement on tricky Peruvian descriptions is that not all of my idea.</v>
      </c>
    </row>
    <row r="1999" ht="15.75" customHeight="1">
      <c r="A1999" s="1">
        <v>1997.0</v>
      </c>
      <c r="B1999" s="3">
        <v>0.0</v>
      </c>
      <c r="C1999" s="3">
        <v>0.0</v>
      </c>
      <c r="D1999" s="3">
        <v>0.0</v>
      </c>
      <c r="E1999" s="3" t="s">
        <v>2002</v>
      </c>
      <c r="F1999" s="3" t="str">
        <f>IFERROR(__xludf.DUMMYFUNCTION("GOOGLETRANSLATE(E1999,""nl"",""en"")"),"Since I started reading and I am also increasingly come to love this writer first discovered I'm more and more of her books. As I read the last so many stories from her work I can also make a clear distinction. So like her later work me the most, but the "&amp;"earlier books appeal to me much less and let this book as a bundle with two older verhalen.Een story was written in 1995 can already feel a bit dated, but both ""Place for happiness' and 'Deep water' are older. The first story was in fact released in 1982"&amp;" while the second was first published in 1984 and to be honest at that time still Nora Roberts wrote in a totally different way .... A book that is airy and rather superficial still very relaxing. A story in which the actions and statements are so contrad"&amp;"ictory that they can provide almost a whiplash ... well, then it was therefore unfortunately not for me the book is already very difficult for me to genieten.Dit book. All the while somewhere it was interesting to see how the writing style of the author o"&amp;"ver the years very changed and grew.")</f>
        <v>Since I started reading and I am also increasingly come to love this writer first discovered I'm more and more of her books. As I read the last so many stories from her work I can also make a clear distinction. So like her later work me the most, but the earlier books appeal to me much less and let this book as a bundle with two older verhalen.Een story was written in 1995 can already feel a bit dated, but both "Place for happiness' and 'Deep water' are older. The first story was in fact released in 1982 while the second was first published in 1984 and to be honest at that time still Nora Roberts wrote in a totally different way .... A book that is airy and rather superficial still very relaxing. A story in which the actions and statements are so contradictory that they can provide almost a whiplash ... well, then it was therefore unfortunately not for me the book is already very difficult for me to genieten.Dit book. All the while somewhere it was interesting to see how the writing style of the author over the years very changed and grew.</v>
      </c>
    </row>
    <row r="2000" ht="15.75" customHeight="1">
      <c r="A2000" s="1">
        <v>1998.0</v>
      </c>
      <c r="B2000" s="3">
        <v>1.0</v>
      </c>
      <c r="C2000" s="3">
        <v>1.0</v>
      </c>
      <c r="D2000" s="3">
        <v>1.0</v>
      </c>
      <c r="E2000" s="3" t="s">
        <v>2003</v>
      </c>
      <c r="F2000" s="3" t="str">
        <f>IFERROR(__xludf.DUMMYFUNCTION("GOOGLETRANSLATE(E2000,""nl"",""en"")"),"In ""The Lincoln Myth"" by Steve Berry Cotton Malone is experiencing a new adventure. The former agent of the Magellan Billet (an elite division within the Ministry of Justice) is called in his bookstore in Denmark by Stephanie Nelle, his former boss at t"&amp;"he Ministry of Justice with a request to drop a gunst.Hij leave everything and adventure begins ... That is; Adventure in the heden.Want in the prologue we read all about Abraham Lincoln in 1861, who faces two letters; one of its predecessor and one of an"&amp;" even earlier date. In the previous presidential letter is especially one sentence that surprised him leave; ""Not everything is what it lijkt.'Dat makes you curious is not it? The reader is taken in this story from the streets of Copenhagen to the cataco"&amp;"mbs of Salzburg to arrive via a detour to the Mormons in Utah, in a political battle between the White House and the influential church mormonen.Vooral in the first part of this book there is a lot of information at you in the form of story or characters."&amp;" As a result, there is almost no momentum in the verhaal.Na many information you as a reader are ready to enjoy a delicious adventure. Steve Berry writes delicious but also comprehensive, so you do not get the feeling to have missed something. The rate is"&amp;" now more structured and because there is less to explain is reading the fine door.Als reader I'm probably a bit difficult, but I like the facts that are presented to me, facts zijn.Na end I'm not staying with questions sit because all my questions were a"&amp;"nswered in this epilogue; what was fiction and what is reality is the author staggered gezet.Het is complete. An exciting story, I really quiet pace and based on historical gebeurtenissen.Ik ""The Lincoln Myth"" by Steve Berry liked!")</f>
        <v>In "The Lincoln Myth" by Steve Berry Cotton Malone is experiencing a new adventure. The former agent of the Magellan Billet (an elite division within the Ministry of Justice) is called in his bookstore in Denmark by Stephanie Nelle, his former boss at the Ministry of Justice with a request to drop a gunst.Hij leave everything and adventure begins ... That is; Adventure in the heden.Want in the prologue we read all about Abraham Lincoln in 1861, who faces two letters; one of its predecessor and one of an even earlier date. In the previous presidential letter is especially one sentence that surprised him leave; "Not everything is what it lijkt.'Dat makes you curious is not it? The reader is taken in this story from the streets of Copenhagen to the catacombs of Salzburg to arrive via a detour to the Mormons in Utah, in a political battle between the White House and the influential church mormonen.Vooral in the first part of this book there is a lot of information at you in the form of story or characters. As a result, there is almost no momentum in the verhaal.Na many information you as a reader are ready to enjoy a delicious adventure. Steve Berry writes delicious but also comprehensive, so you do not get the feeling to have missed something. The rate is now more structured and because there is less to explain is reading the fine door.Als reader I'm probably a bit difficult, but I like the facts that are presented to me, facts zijn.Na end I'm not staying with questions sit because all my questions were answered in this epilogue; what was fiction and what is reality is the author staggered gezet.Het is complete. An exciting story, I really quiet pace and based on historical gebeurtenissen.Ik "The Lincoln Myth" by Steve Berry liked!</v>
      </c>
    </row>
    <row r="2001" ht="15.75" customHeight="1">
      <c r="A2001" s="1">
        <v>1999.0</v>
      </c>
      <c r="B2001" s="3">
        <v>0.0</v>
      </c>
      <c r="C2001" s="3">
        <v>0.0</v>
      </c>
      <c r="D2001" s="3">
        <v>1.0</v>
      </c>
      <c r="E2001" s="3" t="s">
        <v>2004</v>
      </c>
      <c r="F2001" s="3" t="str">
        <f>IFERROR(__xludf.DUMMYFUNCTION("GOOGLETRANSLATE(E2001,""nl"",""en"")"),"samenvattignIn Utrecht Overvecht is the crucified corpse of a young woman found in an abandoned apartment. The building is to be demolished on the verge: the same place have to be built the largest mosque in Central Netherlands. The murder evokes fierce r"&amp;"eactions among diverse populations in direct omgeving.Ook political parties in the cathedral city of responding directly to the moordzaak.Deze case will be assigned to inspector Fenny Folman, who together with her colleagues bogged this zaak.Wat I thought"&amp;" of it: A typical Dutch police thriller being short chapters, what I like and thus read the book quickly!. It took a while for the book grabbed me, but once I did it, I wanted to read. Therefore, I had the book within 4 days uit.Spijtig the writer there a"&amp;"re many spelling mistakes and also the typical Dutch phrases made it less fun to read the book for the Belgian lady something.")</f>
        <v>samenvattignIn Utrecht Overvecht is the crucified corpse of a young woman found in an abandoned apartment. The building is to be demolished on the verge: the same place have to be built the largest mosque in Central Netherlands. The murder evokes fierce reactions among diverse populations in direct omgeving.Ook political parties in the cathedral city of responding directly to the moordzaak.Deze case will be assigned to inspector Fenny Folman, who together with her colleagues bogged this zaak.Wat I thought of it: A typical Dutch police thriller being short chapters, what I like and thus read the book quickly!. It took a while for the book grabbed me, but once I did it, I wanted to read. Therefore, I had the book within 4 days uit.Spijtig the writer there are many spelling mistakes and also the typical Dutch phrases made it less fun to read the book for the Belgian lady something.</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2020-05-10T17:16:26Z</dcterms:created>
</cp:coreProperties>
</file>